
<file path=[Content_Types].xml><?xml version="1.0" encoding="utf-8"?>
<Types xmlns="http://schemas.openxmlformats.org/package/2006/content-types">
  <Default Extension="rels" ContentType="application/vnd.openxmlformats-package.relationships+xml"/>
  <Default Extension="bin" ContentType="application/vnd.openxmlformats-officedocument.spreadsheetml.printerSettings"/>
  <Default Extension="xml" ContentType="application/vnd.openxmlformats-officedocument.extended-properties+xml"/>
  <Override PartName="/xl/theme/theme1.xml" ContentType="application/vnd.openxmlformats-officedocument.theme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7.xml" ContentType="application/vnd.openxmlformats-officedocument.spreadsheetml.worksheet+xml"/>
  <Override PartName="/docProps/custom.xml" ContentType="application/vnd.openxmlformats-officedocument.custom-properties+xml"/>
  <Default Extension="emf" ContentType="image/x-emf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customXml/item2.xml" ContentType="application/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comments1.xml" ContentType="application/vnd.openxmlformats-officedocument.spreadsheetml.comments+xml"/>
  <Override PartName="/customXml/item1.xml" ContentType="application/xml"/>
  <Override PartName="/customXml/item3.xml" ContentType="application/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customXml/itemProps1.xml" ContentType="application/vnd.openxmlformats-officedocument.customXmlProperties+xml"/>
  <Default Extension="vml" ContentType="application/vnd.openxmlformats-officedocument.vmlDrawing"/>
  <Override PartName="/xl/externalLinks/externalLink3.xml" ContentType="application/vnd.openxmlformats-officedocument.spreadsheetml.externalLink+xml"/>
  <Override PartName="/xl/worksheets/sheet12.xml" ContentType="application/vnd.openxmlformats-officedocument.spreadsheetml.worksheet+xml"/>
  <Override PartName="/xl/worksheets/sheet14.xml" ContentType="application/vnd.openxmlformats-officedocument.spreadsheetml.worksheet+xml"/>
  <Override PartName="/customXml/itemProps3.xml" ContentType="application/vnd.openxmlformats-officedocument.customXmlProperties+xml"/>
  <Default Extension="wmf" ContentType="image/x-wmf"/>
  <Override PartName="/xl/worksheets/sheet10.xml" ContentType="application/vnd.openxmlformats-officedocument.spreadsheetml.worksheet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worksheets/sheet18.xml" ContentType="application/vnd.openxmlformats-officedocument.spreadsheetml.worksheet+xml"/>
  <Override PartName="/xl/embeddings/oleObject1.bin" ContentType="application/vnd.openxmlformats-officedocument.oleObject"/>
  <Override PartName="/xl/worksheets/sheet11.xml" ContentType="application/vnd.openxmlformats-officedocument.spreadsheetml.worksheet+xml"/>
  <Override PartName="/xl/drawings/drawing1.xml" ContentType="application/vnd.openxmlformats-officedocument.drawing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/>
  <mc:AlternateContent xmlns:mc="http://schemas.openxmlformats.org/markup-compatibility/2006">
    <mc:Choice Requires="x15">
      <x15ac:absPath xmlns:x15ac="http://schemas.microsoft.com/office/spreadsheetml/2010/11/ac" url="C:\Amajuba DM 2017-2018\Budget 2020-2021\Budget 2020-2021\COUNCIL APPROVED BUDGET 2019-2020_25-06-2020\"/>
    </mc:Choice>
  </mc:AlternateContent>
  <xr:revisionPtr revIDLastSave="0" documentId="8_{91D90063-E561-4B24-8BC4-046976C509D6}" xr6:coauthVersionLast="45" xr6:coauthVersionMax="45" xr10:uidLastSave="{00000000-0000-0000-0000-000000000000}"/>
  <bookViews>
    <workbookView xWindow="-120" yWindow="-120" windowWidth="20730" windowHeight="11160" tabRatio="588" activeTab="1" xr2:uid="{00000000-000D-0000-FFFF-FFFF00000000}"/>
  </bookViews>
  <sheets>
    <sheet name="COVER" sheetId="1" r:id="rId1"/>
    <sheet name="Summary 1" sheetId="3" r:id="rId2"/>
    <sheet name="Gazetted Grant Allocations" sheetId="73" r:id="rId3"/>
    <sheet name="0001" sheetId="48" r:id="rId4"/>
    <sheet name="0025" sheetId="7" r:id="rId5"/>
    <sheet name="0050" sheetId="8" r:id="rId6"/>
    <sheet name="0080" sheetId="9" r:id="rId7"/>
    <sheet name="0100" sheetId="10" r:id="rId8"/>
    <sheet name="0101" sheetId="62" r:id="rId9"/>
    <sheet name="0102" sheetId="11" r:id="rId10"/>
    <sheet name="0104" sheetId="14" r:id="rId11"/>
    <sheet name="0200" sheetId="12" r:id="rId12"/>
    <sheet name="0201" sheetId="13" r:id="rId13"/>
    <sheet name="0331" sheetId="35" r:id="rId14"/>
    <sheet name="Capiital Expenditure_MIG Re-all" sheetId="74" r:id="rId15"/>
    <sheet name="TARIFFS WATER_SANITATION" sheetId="82" r:id="rId16"/>
    <sheet name="Salient features " sheetId="84" r:id="rId17"/>
    <sheet name="Sheet2" sheetId="85" r:id="rId18"/>
    <sheet name="MINOR TAFIIFS" sheetId="83" r:id="rId19"/>
    <sheet name="CAPITAL EXPENDITURE" sheetId="72" r:id="rId20"/>
  </sheets>
  <externalReferences>
    <externalReference r:id="rId21"/>
    <externalReference r:id="rId22"/>
    <externalReference r:id="rId23"/>
  </externalReferences>
  <definedNames>
    <definedName name="desc">'[1]Template names'!$B$27</definedName>
    <definedName name="Head2">'[1]Template names'!$B$3</definedName>
    <definedName name="head27">'[1]Template names'!$B$30</definedName>
    <definedName name="_xlnm.Print_Area" localSheetId="3">'0001'!$A$1:$J$65</definedName>
    <definedName name="_xlnm.Print_Area" localSheetId="4">'0025'!$A$1:$J$69</definedName>
    <definedName name="_xlnm.Print_Area" localSheetId="5">'0050'!$A$1:$K$97</definedName>
    <definedName name="_xlnm.Print_Area" localSheetId="6">'0080'!$A$1:$H$117</definedName>
    <definedName name="_xlnm.Print_Area" localSheetId="7">'0100'!$A$1:$L$83</definedName>
    <definedName name="_xlnm.Print_Area" localSheetId="8">'0101'!$A$1:$H$76</definedName>
    <definedName name="_xlnm.Print_Area" localSheetId="9">'0102'!$A$1:$L$86</definedName>
    <definedName name="_xlnm.Print_Area" localSheetId="10">'0104'!$A$1:$K$84</definedName>
    <definedName name="_xlnm.Print_Area" localSheetId="11">'0200'!$A$1:$H$70</definedName>
    <definedName name="_xlnm.Print_Area" localSheetId="12">'0201'!$A$1:$H$95</definedName>
    <definedName name="_xlnm.Print_Area" localSheetId="13">'0331'!$A$1:$L$119</definedName>
    <definedName name="_xlnm.Print_Area" localSheetId="19">'CAPITAL EXPENDITURE'!$A$1:$I$67</definedName>
    <definedName name="_xlnm.Print_Area" localSheetId="1">'Summary 1'!$A$1:$H$63</definedName>
    <definedName name="_xlnm.Print_Titles" localSheetId="3">'0001'!$1:$7</definedName>
    <definedName name="_xlnm.Print_Titles" localSheetId="4">'0025'!$1:$8</definedName>
    <definedName name="_xlnm.Print_Titles" localSheetId="5">'0050'!$1:$8</definedName>
    <definedName name="_xlnm.Print_Titles" localSheetId="6">'0080'!$1:$8</definedName>
    <definedName name="_xlnm.Print_Titles" localSheetId="7">'0100'!$1:$9</definedName>
    <definedName name="_xlnm.Print_Titles" localSheetId="8">'0101'!$1:$8</definedName>
    <definedName name="_xlnm.Print_Titles" localSheetId="9">'0102'!$1:$8</definedName>
    <definedName name="_xlnm.Print_Titles" localSheetId="10">'0104'!$1:$8</definedName>
    <definedName name="_xlnm.Print_Titles" localSheetId="11">'0200'!$1:$8</definedName>
    <definedName name="_xlnm.Print_Titles" localSheetId="12">'0201'!$1:$8</definedName>
    <definedName name="_xlnm.Print_Titles" localSheetId="13">'0331'!$1:$8</definedName>
    <definedName name="_xlnm.Print_Titles" localSheetId="19">'CAPITAL EXPENDITURE'!#REF!</definedName>
    <definedName name="Z_FDA731C6_6FB3_4A94_83F6_34E751A839F6_.wvu.Cols" localSheetId="3" hidden="1">'0001'!#REF!</definedName>
    <definedName name="Z_FDA731C6_6FB3_4A94_83F6_34E751A839F6_.wvu.Cols" localSheetId="4" hidden="1">'0025'!#REF!</definedName>
    <definedName name="Z_FDA731C6_6FB3_4A94_83F6_34E751A839F6_.wvu.Cols" localSheetId="5" hidden="1">'0050'!#REF!</definedName>
    <definedName name="Z_FDA731C6_6FB3_4A94_83F6_34E751A839F6_.wvu.Cols" localSheetId="6" hidden="1">'0080'!#REF!</definedName>
    <definedName name="Z_FDA731C6_6FB3_4A94_83F6_34E751A839F6_.wvu.Cols" localSheetId="7" hidden="1">'0100'!#REF!</definedName>
    <definedName name="Z_FDA731C6_6FB3_4A94_83F6_34E751A839F6_.wvu.Cols" localSheetId="8" hidden="1">'0101'!#REF!</definedName>
    <definedName name="Z_FDA731C6_6FB3_4A94_83F6_34E751A839F6_.wvu.Cols" localSheetId="9" hidden="1">'0102'!#REF!</definedName>
    <definedName name="Z_FDA731C6_6FB3_4A94_83F6_34E751A839F6_.wvu.Cols" localSheetId="10" hidden="1">'0104'!#REF!</definedName>
    <definedName name="Z_FDA731C6_6FB3_4A94_83F6_34E751A839F6_.wvu.Cols" localSheetId="11" hidden="1">'0200'!#REF!</definedName>
    <definedName name="Z_FDA731C6_6FB3_4A94_83F6_34E751A839F6_.wvu.Cols" localSheetId="12" hidden="1">'0201'!#REF!</definedName>
    <definedName name="Z_FDA731C6_6FB3_4A94_83F6_34E751A839F6_.wvu.Cols" localSheetId="13" hidden="1">'0331'!#REF!</definedName>
    <definedName name="Z_FDA731C6_6FB3_4A94_83F6_34E751A839F6_.wvu.Cols" localSheetId="1" hidden="1">'Summary 1'!#REF!</definedName>
    <definedName name="Z_FDA731C6_6FB3_4A94_83F6_34E751A839F6_.wvu.PrintArea" localSheetId="4" hidden="1">'0025'!$A$1:$H$69</definedName>
    <definedName name="Z_FDA731C6_6FB3_4A94_83F6_34E751A839F6_.wvu.PrintArea" localSheetId="5" hidden="1">'0050'!$A$1:$H$97</definedName>
    <definedName name="Z_FDA731C6_6FB3_4A94_83F6_34E751A839F6_.wvu.PrintArea" localSheetId="6" hidden="1">'0080'!$A$1:$H$117</definedName>
    <definedName name="Z_FDA731C6_6FB3_4A94_83F6_34E751A839F6_.wvu.PrintArea" localSheetId="7" hidden="1">'0100'!$A$1:$H$83</definedName>
    <definedName name="Z_FDA731C6_6FB3_4A94_83F6_34E751A839F6_.wvu.PrintArea" localSheetId="8" hidden="1">'0101'!$A$1:$H$76</definedName>
    <definedName name="Z_FDA731C6_6FB3_4A94_83F6_34E751A839F6_.wvu.PrintArea" localSheetId="9" hidden="1">'0102'!$A$1:$H$86</definedName>
    <definedName name="Z_FDA731C6_6FB3_4A94_83F6_34E751A839F6_.wvu.PrintArea" localSheetId="10" hidden="1">'0104'!$A$1:$H$84</definedName>
    <definedName name="Z_FDA731C6_6FB3_4A94_83F6_34E751A839F6_.wvu.PrintArea" localSheetId="11" hidden="1">'0200'!$A$1:$H$70</definedName>
    <definedName name="Z_FDA731C6_6FB3_4A94_83F6_34E751A839F6_.wvu.PrintArea" localSheetId="12" hidden="1">'0201'!$A$1:$H$95</definedName>
    <definedName name="Z_FDA731C6_6FB3_4A94_83F6_34E751A839F6_.wvu.PrintArea" localSheetId="13" hidden="1">'0331'!$A$1:$H$115</definedName>
    <definedName name="Z_FDA731C6_6FB3_4A94_83F6_34E751A839F6_.wvu.PrintArea" localSheetId="1" hidden="1">'Summary 1'!$A$1:$H$57</definedName>
    <definedName name="Z_FDA731C6_6FB3_4A94_83F6_34E751A839F6_.wvu.PrintTitles" localSheetId="3" hidden="1">'0001'!$1:$7</definedName>
    <definedName name="Z_FDA731C6_6FB3_4A94_83F6_34E751A839F6_.wvu.PrintTitles" localSheetId="4" hidden="1">'0025'!$1:$8</definedName>
    <definedName name="Z_FDA731C6_6FB3_4A94_83F6_34E751A839F6_.wvu.PrintTitles" localSheetId="5" hidden="1">'0050'!$1:$8</definedName>
    <definedName name="Z_FDA731C6_6FB3_4A94_83F6_34E751A839F6_.wvu.PrintTitles" localSheetId="6" hidden="1">'0080'!$1:$8</definedName>
    <definedName name="Z_FDA731C6_6FB3_4A94_83F6_34E751A839F6_.wvu.PrintTitles" localSheetId="7" hidden="1">'0100'!$1:$9</definedName>
    <definedName name="Z_FDA731C6_6FB3_4A94_83F6_34E751A839F6_.wvu.PrintTitles" localSheetId="8" hidden="1">'0101'!$1:$8</definedName>
    <definedName name="Z_FDA731C6_6FB3_4A94_83F6_34E751A839F6_.wvu.PrintTitles" localSheetId="9" hidden="1">'0102'!$1:$8</definedName>
    <definedName name="Z_FDA731C6_6FB3_4A94_83F6_34E751A839F6_.wvu.PrintTitles" localSheetId="10" hidden="1">'0104'!$1:$8</definedName>
    <definedName name="Z_FDA731C6_6FB3_4A94_83F6_34E751A839F6_.wvu.PrintTitles" localSheetId="11" hidden="1">'0200'!$1:$8</definedName>
    <definedName name="Z_FDA731C6_6FB3_4A94_83F6_34E751A839F6_.wvu.PrintTitles" localSheetId="12" hidden="1">'0201'!$1:$8</definedName>
    <definedName name="Z_FDA731C6_6FB3_4A94_83F6_34E751A839F6_.wvu.PrintTitles" localSheetId="13" hidden="1">'0331'!$1:$8</definedName>
    <definedName name="Z_FDA731C6_6FB3_4A94_83F6_34E751A839F6_.wvu.Rows" localSheetId="1" hidden="1">'Summary 1'!#REF!,'Summary 1'!$58:$58</definedName>
  </definedNames>
  <calcPr calcId="191029"/>
  <customWorkbookViews>
    <customWorkbookView name="Priscilla Ramsaroop - Personal View" guid="{FDA731C6-6FB3-4A94-83F6-34E751A839F6}" mergeInterval="0" personalView="1" maximized="1" windowWidth="1362" windowHeight="543" tabRatio="592" activeSheetId="3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4" i="3" l="1"/>
  <c r="K41" i="10" l="1"/>
  <c r="L41" i="10" s="1"/>
  <c r="L66" i="9" l="1"/>
  <c r="K66" i="9"/>
  <c r="L66" i="11"/>
  <c r="K66" i="11"/>
  <c r="K91" i="9"/>
  <c r="L91" i="9"/>
  <c r="J61" i="35" l="1"/>
  <c r="J61" i="10" l="1"/>
  <c r="J86" i="35"/>
  <c r="J76" i="35"/>
  <c r="J75" i="35"/>
  <c r="J57" i="13"/>
  <c r="J54" i="14"/>
  <c r="J53" i="14"/>
  <c r="L63" i="11"/>
  <c r="K63" i="11"/>
  <c r="L62" i="11"/>
  <c r="K62" i="11"/>
  <c r="J63" i="11"/>
  <c r="J62" i="11"/>
  <c r="J49" i="62"/>
  <c r="J48" i="62"/>
  <c r="J53" i="10"/>
  <c r="J52" i="10"/>
  <c r="J83" i="9"/>
  <c r="J61" i="8"/>
  <c r="J54" i="7"/>
  <c r="J53" i="7"/>
  <c r="J44" i="48"/>
  <c r="J43" i="48"/>
  <c r="H33" i="84" l="1"/>
  <c r="N10" i="85"/>
  <c r="I10" i="85"/>
  <c r="I9" i="85"/>
  <c r="I8" i="85"/>
  <c r="I7" i="85"/>
  <c r="I6" i="85"/>
  <c r="I5" i="85"/>
  <c r="I11" i="85" s="1"/>
  <c r="I13" i="85" s="1"/>
  <c r="H31" i="84"/>
  <c r="H25" i="84"/>
  <c r="H13" i="84"/>
  <c r="H21" i="84"/>
  <c r="H20" i="84"/>
  <c r="E18" i="84" l="1"/>
  <c r="E17" i="84"/>
  <c r="D8" i="84" l="1"/>
  <c r="D13" i="84"/>
  <c r="D32" i="84" l="1"/>
  <c r="E14" i="84"/>
  <c r="C32" i="84"/>
  <c r="E20" i="84" l="1"/>
  <c r="E15" i="84"/>
  <c r="J30" i="74"/>
  <c r="I30" i="74" l="1"/>
  <c r="H30" i="74"/>
  <c r="J26" i="14"/>
  <c r="L74" i="9" l="1"/>
  <c r="K74" i="9"/>
  <c r="L76" i="9"/>
  <c r="K76" i="9"/>
  <c r="K81" i="9"/>
  <c r="L81" i="9" s="1"/>
  <c r="K89" i="9"/>
  <c r="L89" i="9" s="1"/>
  <c r="L82" i="9"/>
  <c r="K82" i="9"/>
  <c r="K64" i="9"/>
  <c r="H31" i="74"/>
  <c r="K11" i="35" l="1"/>
  <c r="L11" i="35" s="1"/>
  <c r="J29" i="3"/>
  <c r="J30" i="3"/>
  <c r="I30" i="3"/>
  <c r="I29" i="3"/>
  <c r="I61" i="14" l="1"/>
  <c r="J61" i="14"/>
  <c r="C61" i="14"/>
  <c r="G59" i="14"/>
  <c r="G61" i="14"/>
  <c r="J15" i="14"/>
  <c r="I15" i="14"/>
  <c r="J41" i="7"/>
  <c r="J44" i="8"/>
  <c r="J41" i="9"/>
  <c r="K38" i="9"/>
  <c r="K37" i="9"/>
  <c r="K32" i="9"/>
  <c r="K27" i="9"/>
  <c r="L27" i="9" s="1"/>
  <c r="C55" i="62" l="1"/>
  <c r="D55" i="62"/>
  <c r="E55" i="62"/>
  <c r="F55" i="62"/>
  <c r="G55" i="62"/>
  <c r="I55" i="62"/>
  <c r="J55" i="62"/>
  <c r="J39" i="3" l="1"/>
  <c r="C41" i="83" l="1"/>
  <c r="C40" i="83"/>
  <c r="C33" i="83"/>
  <c r="C32" i="83"/>
  <c r="C55" i="82"/>
  <c r="C52" i="82"/>
  <c r="C50" i="82"/>
  <c r="C49" i="82"/>
  <c r="D36" i="82"/>
  <c r="C36" i="82"/>
  <c r="C35" i="82"/>
  <c r="C34" i="82"/>
  <c r="D34" i="82" s="1"/>
  <c r="C33" i="82"/>
  <c r="C32" i="82"/>
  <c r="D32" i="82" s="1"/>
  <c r="C31" i="82"/>
  <c r="C30" i="82"/>
  <c r="D30" i="82" s="1"/>
  <c r="C29" i="82"/>
  <c r="C28" i="82"/>
  <c r="C27" i="82"/>
  <c r="D27" i="82" s="1"/>
  <c r="C26" i="82"/>
  <c r="D26" i="82" s="1"/>
  <c r="C25" i="82"/>
  <c r="C24" i="82"/>
  <c r="C23" i="82"/>
  <c r="D23" i="82" s="1"/>
  <c r="C22" i="82"/>
  <c r="C21" i="82"/>
  <c r="D21" i="82" s="1"/>
  <c r="D20" i="82"/>
  <c r="C20" i="82"/>
  <c r="C19" i="82"/>
  <c r="D19" i="82" s="1"/>
  <c r="D18" i="82"/>
  <c r="C18" i="82"/>
  <c r="C17" i="82"/>
  <c r="D17" i="82" s="1"/>
  <c r="D14" i="82"/>
  <c r="C14" i="82"/>
  <c r="C13" i="82"/>
  <c r="D13" i="82" s="1"/>
  <c r="D12" i="82"/>
  <c r="C12" i="82"/>
  <c r="C11" i="82"/>
  <c r="D11" i="82" s="1"/>
  <c r="D10" i="82"/>
  <c r="C10" i="82"/>
  <c r="C9" i="82"/>
  <c r="C8" i="82"/>
  <c r="D8" i="82" s="1"/>
  <c r="C7" i="82"/>
  <c r="D7" i="82" s="1"/>
  <c r="C6" i="82"/>
  <c r="D6" i="82" s="1"/>
  <c r="C5" i="82"/>
  <c r="D5" i="82" s="1"/>
  <c r="C4" i="82"/>
  <c r="D4" i="82" s="1"/>
  <c r="J78" i="74" l="1"/>
  <c r="I78" i="74"/>
  <c r="J45" i="3"/>
  <c r="K52" i="3" l="1"/>
  <c r="L52" i="3"/>
  <c r="J52" i="3"/>
  <c r="I95" i="35"/>
  <c r="J67" i="12"/>
  <c r="I58" i="74"/>
  <c r="F51" i="72"/>
  <c r="F42" i="72"/>
  <c r="K51" i="3"/>
  <c r="L51" i="3"/>
  <c r="I52" i="3"/>
  <c r="F51" i="3"/>
  <c r="G51" i="3"/>
  <c r="H51" i="3"/>
  <c r="F52" i="3"/>
  <c r="G52" i="3"/>
  <c r="H52" i="3"/>
  <c r="F45" i="3"/>
  <c r="G45" i="3"/>
  <c r="H45" i="3"/>
  <c r="I45" i="3"/>
  <c r="F46" i="3"/>
  <c r="G46" i="3"/>
  <c r="H46" i="3"/>
  <c r="I46" i="3"/>
  <c r="F47" i="3"/>
  <c r="G47" i="3"/>
  <c r="H47" i="3"/>
  <c r="I47" i="3"/>
  <c r="F34" i="3"/>
  <c r="I34" i="3"/>
  <c r="F35" i="3"/>
  <c r="G35" i="3"/>
  <c r="H35" i="3"/>
  <c r="I35" i="3"/>
  <c r="F36" i="3"/>
  <c r="G36" i="3"/>
  <c r="H36" i="3"/>
  <c r="I36" i="3"/>
  <c r="F37" i="3"/>
  <c r="G37" i="3"/>
  <c r="H37" i="3"/>
  <c r="I37" i="3"/>
  <c r="F38" i="3"/>
  <c r="G38" i="3"/>
  <c r="H38" i="3"/>
  <c r="I38" i="3"/>
  <c r="F39" i="3"/>
  <c r="F41" i="3" s="1"/>
  <c r="G39" i="3"/>
  <c r="H39" i="3"/>
  <c r="I39" i="3"/>
  <c r="G41" i="3"/>
  <c r="J22" i="35"/>
  <c r="D29" i="3"/>
  <c r="E29" i="3"/>
  <c r="F29" i="3"/>
  <c r="G29" i="3"/>
  <c r="H29" i="3"/>
  <c r="K29" i="3"/>
  <c r="L29" i="3"/>
  <c r="D30" i="3"/>
  <c r="E30" i="3"/>
  <c r="F30" i="3"/>
  <c r="G30" i="3"/>
  <c r="H30" i="3"/>
  <c r="K30" i="3"/>
  <c r="L30" i="3"/>
  <c r="C30" i="3"/>
  <c r="C29" i="3"/>
  <c r="F10" i="3"/>
  <c r="G10" i="3"/>
  <c r="H10" i="3"/>
  <c r="I10" i="3"/>
  <c r="F11" i="3"/>
  <c r="G11" i="3"/>
  <c r="H11" i="3"/>
  <c r="I11" i="3"/>
  <c r="F12" i="3"/>
  <c r="G12" i="3"/>
  <c r="H12" i="3"/>
  <c r="I12" i="3"/>
  <c r="F13" i="3"/>
  <c r="G13" i="3"/>
  <c r="H13" i="3"/>
  <c r="I13" i="3"/>
  <c r="F14" i="3"/>
  <c r="G14" i="3"/>
  <c r="H14" i="3"/>
  <c r="I14" i="3"/>
  <c r="F15" i="3"/>
  <c r="G15" i="3"/>
  <c r="H15" i="3"/>
  <c r="I15" i="3"/>
  <c r="F16" i="3"/>
  <c r="G16" i="3"/>
  <c r="H16" i="3"/>
  <c r="I16" i="3"/>
  <c r="F17" i="3"/>
  <c r="G17" i="3"/>
  <c r="H17" i="3"/>
  <c r="I17" i="3"/>
  <c r="F18" i="3"/>
  <c r="G18" i="3"/>
  <c r="H18" i="3"/>
  <c r="I18" i="3"/>
  <c r="F19" i="3"/>
  <c r="G19" i="3"/>
  <c r="H19" i="3"/>
  <c r="I19" i="3"/>
  <c r="F20" i="3"/>
  <c r="G20" i="3"/>
  <c r="H20" i="3"/>
  <c r="I20" i="3"/>
  <c r="F21" i="3"/>
  <c r="G21" i="3"/>
  <c r="H21" i="3"/>
  <c r="I21" i="3"/>
  <c r="F22" i="3"/>
  <c r="G22" i="3"/>
  <c r="H22" i="3"/>
  <c r="I22" i="3"/>
  <c r="F23" i="3"/>
  <c r="G23" i="3"/>
  <c r="H23" i="3"/>
  <c r="I23" i="3"/>
  <c r="F24" i="3"/>
  <c r="G24" i="3"/>
  <c r="H24" i="3"/>
  <c r="I24" i="3"/>
  <c r="F26" i="3"/>
  <c r="G26" i="3"/>
  <c r="H26" i="3"/>
  <c r="I26" i="3"/>
  <c r="F27" i="3"/>
  <c r="G27" i="3"/>
  <c r="H27" i="3"/>
  <c r="I27" i="3"/>
  <c r="F28" i="3"/>
  <c r="G28" i="3"/>
  <c r="H28" i="3"/>
  <c r="I28" i="3"/>
  <c r="K48" i="74"/>
  <c r="G91" i="35"/>
  <c r="G95" i="35" s="1"/>
  <c r="E58" i="74"/>
  <c r="L97" i="8"/>
  <c r="J58" i="74"/>
  <c r="K58" i="74"/>
  <c r="L58" i="74"/>
  <c r="F66" i="74"/>
  <c r="H66" i="74"/>
  <c r="I66" i="74"/>
  <c r="J66" i="74"/>
  <c r="K66" i="74"/>
  <c r="L66" i="74"/>
  <c r="F79" i="74"/>
  <c r="H79" i="74"/>
  <c r="I79" i="74"/>
  <c r="J79" i="74"/>
  <c r="K79" i="74"/>
  <c r="L79" i="74"/>
  <c r="F58" i="74"/>
  <c r="F68" i="74" s="1"/>
  <c r="F82" i="74" s="1"/>
  <c r="H58" i="74"/>
  <c r="K30" i="74"/>
  <c r="L30" i="74"/>
  <c r="C95" i="35"/>
  <c r="D95" i="35"/>
  <c r="E95" i="35"/>
  <c r="F95" i="35"/>
  <c r="H95" i="35"/>
  <c r="J95" i="35"/>
  <c r="I22" i="35"/>
  <c r="F105" i="35"/>
  <c r="G105" i="35"/>
  <c r="H105" i="35"/>
  <c r="I105" i="35"/>
  <c r="F68" i="35"/>
  <c r="G68" i="35"/>
  <c r="H68" i="35"/>
  <c r="I68" i="35"/>
  <c r="F62" i="35"/>
  <c r="I62" i="35"/>
  <c r="F16" i="35"/>
  <c r="I16" i="35"/>
  <c r="I26" i="35" s="1"/>
  <c r="D22" i="35"/>
  <c r="E22" i="35"/>
  <c r="F22" i="35"/>
  <c r="G22" i="35"/>
  <c r="H22" i="35"/>
  <c r="C22" i="35"/>
  <c r="F47" i="35"/>
  <c r="I47" i="35"/>
  <c r="F35" i="35"/>
  <c r="I35" i="35"/>
  <c r="C16" i="35"/>
  <c r="E79" i="74"/>
  <c r="D79" i="74"/>
  <c r="C79" i="74"/>
  <c r="G78" i="74"/>
  <c r="G77" i="74"/>
  <c r="G76" i="74"/>
  <c r="G72" i="74"/>
  <c r="E66" i="74"/>
  <c r="D66" i="74"/>
  <c r="G65" i="74"/>
  <c r="G64" i="74"/>
  <c r="G63" i="74"/>
  <c r="D58" i="74"/>
  <c r="D68" i="74" s="1"/>
  <c r="C58" i="74"/>
  <c r="G57" i="74"/>
  <c r="G56" i="74"/>
  <c r="G55" i="74"/>
  <c r="G52" i="74"/>
  <c r="G49" i="74"/>
  <c r="G46" i="74"/>
  <c r="G43" i="74"/>
  <c r="G40" i="74"/>
  <c r="G37" i="74"/>
  <c r="G34" i="74"/>
  <c r="F30" i="74"/>
  <c r="E30" i="74"/>
  <c r="D30" i="74"/>
  <c r="C30" i="74"/>
  <c r="G23" i="74"/>
  <c r="G19" i="74"/>
  <c r="G16" i="74"/>
  <c r="G13" i="74"/>
  <c r="G11" i="74"/>
  <c r="G30" i="74" s="1"/>
  <c r="F85" i="13"/>
  <c r="H85" i="13"/>
  <c r="I85" i="13"/>
  <c r="F75" i="13"/>
  <c r="I75" i="13"/>
  <c r="I77" i="13" s="1"/>
  <c r="F50" i="13"/>
  <c r="I50" i="13"/>
  <c r="F42" i="13"/>
  <c r="I42" i="13"/>
  <c r="F30" i="13"/>
  <c r="I30" i="13"/>
  <c r="F21" i="13"/>
  <c r="F23" i="13" s="1"/>
  <c r="I21" i="13"/>
  <c r="I23" i="13" s="1"/>
  <c r="I80" i="13" s="1"/>
  <c r="I88" i="13" s="1"/>
  <c r="I92" i="13" s="1"/>
  <c r="F16" i="13"/>
  <c r="G16" i="13"/>
  <c r="H16" i="13"/>
  <c r="I16" i="13"/>
  <c r="E57" i="12"/>
  <c r="F57" i="12"/>
  <c r="G57" i="12"/>
  <c r="H57" i="12"/>
  <c r="I57" i="12"/>
  <c r="E54" i="12"/>
  <c r="F54" i="12"/>
  <c r="G54" i="12"/>
  <c r="H54" i="12"/>
  <c r="I54" i="12"/>
  <c r="F51" i="12"/>
  <c r="G51" i="12"/>
  <c r="H51" i="12"/>
  <c r="I51" i="12"/>
  <c r="F34" i="12"/>
  <c r="G34" i="12"/>
  <c r="H34" i="12"/>
  <c r="I34" i="12"/>
  <c r="F23" i="12"/>
  <c r="G23" i="12"/>
  <c r="H23" i="12"/>
  <c r="I23" i="12"/>
  <c r="F14" i="12"/>
  <c r="F16" i="12" s="1"/>
  <c r="G14" i="12"/>
  <c r="G16" i="12" s="1"/>
  <c r="H14" i="12"/>
  <c r="H16" i="12" s="1"/>
  <c r="I14" i="12"/>
  <c r="I16" i="12" s="1"/>
  <c r="F66" i="14"/>
  <c r="F63" i="14"/>
  <c r="I63" i="14"/>
  <c r="F61" i="14"/>
  <c r="F38" i="14"/>
  <c r="I38" i="14"/>
  <c r="F26" i="14"/>
  <c r="G26" i="14"/>
  <c r="I26" i="14"/>
  <c r="F17" i="14"/>
  <c r="G17" i="14"/>
  <c r="H17" i="14"/>
  <c r="I17" i="14"/>
  <c r="F15" i="14"/>
  <c r="G15" i="14"/>
  <c r="H15" i="14"/>
  <c r="F83" i="11"/>
  <c r="G83" i="11"/>
  <c r="H83" i="11"/>
  <c r="I83" i="11"/>
  <c r="F80" i="11"/>
  <c r="G80" i="11"/>
  <c r="H80" i="11"/>
  <c r="I80" i="11"/>
  <c r="F72" i="11"/>
  <c r="G72" i="11"/>
  <c r="H72" i="11"/>
  <c r="I72" i="11"/>
  <c r="F69" i="11"/>
  <c r="G69" i="11"/>
  <c r="H69" i="11"/>
  <c r="I69" i="11"/>
  <c r="F67" i="11"/>
  <c r="G67" i="11"/>
  <c r="H67" i="11"/>
  <c r="I67" i="11"/>
  <c r="F52" i="11"/>
  <c r="G52" i="11"/>
  <c r="H52" i="11"/>
  <c r="I52" i="11"/>
  <c r="F44" i="11"/>
  <c r="G44" i="11"/>
  <c r="H44" i="11"/>
  <c r="I44" i="11"/>
  <c r="F32" i="11"/>
  <c r="G32" i="11"/>
  <c r="H32" i="11"/>
  <c r="I32" i="11"/>
  <c r="F15" i="11"/>
  <c r="G15" i="11"/>
  <c r="H15" i="11"/>
  <c r="I15" i="11"/>
  <c r="I24" i="11" s="1"/>
  <c r="D75" i="62"/>
  <c r="E75" i="62"/>
  <c r="F75" i="62"/>
  <c r="I75" i="62"/>
  <c r="D72" i="62"/>
  <c r="E72" i="62"/>
  <c r="F72" i="62"/>
  <c r="G72" i="62"/>
  <c r="H72" i="62"/>
  <c r="I72" i="62"/>
  <c r="D67" i="62"/>
  <c r="E67" i="62"/>
  <c r="F67" i="62"/>
  <c r="G67" i="62"/>
  <c r="H67" i="62"/>
  <c r="I67" i="62"/>
  <c r="F61" i="62"/>
  <c r="I61" i="62"/>
  <c r="F16" i="62"/>
  <c r="G16" i="62"/>
  <c r="H16" i="62"/>
  <c r="I16" i="62"/>
  <c r="F13" i="62"/>
  <c r="G13" i="62"/>
  <c r="H13" i="62"/>
  <c r="I13" i="62"/>
  <c r="F58" i="62"/>
  <c r="I58" i="62"/>
  <c r="F36" i="62"/>
  <c r="I36" i="62"/>
  <c r="F24" i="62"/>
  <c r="G24" i="62"/>
  <c r="H24" i="62"/>
  <c r="I24" i="62"/>
  <c r="F74" i="10"/>
  <c r="G74" i="10"/>
  <c r="H74" i="10"/>
  <c r="I74" i="10"/>
  <c r="F79" i="10"/>
  <c r="G79" i="10"/>
  <c r="H79" i="10"/>
  <c r="I79" i="10"/>
  <c r="F82" i="10"/>
  <c r="G82" i="10"/>
  <c r="H82" i="10"/>
  <c r="I82" i="10"/>
  <c r="F68" i="10"/>
  <c r="G68" i="10"/>
  <c r="H68" i="10"/>
  <c r="I68" i="10"/>
  <c r="F65" i="10"/>
  <c r="G65" i="10"/>
  <c r="H65" i="10"/>
  <c r="I65" i="10"/>
  <c r="F62" i="10"/>
  <c r="G62" i="10"/>
  <c r="H62" i="10"/>
  <c r="I62" i="10"/>
  <c r="F39" i="10"/>
  <c r="I39" i="10"/>
  <c r="F27" i="10"/>
  <c r="I27" i="10"/>
  <c r="F18" i="10"/>
  <c r="F20" i="10" s="1"/>
  <c r="I18" i="10"/>
  <c r="I20" i="10" s="1"/>
  <c r="F14" i="10"/>
  <c r="G14" i="10"/>
  <c r="H14" i="10"/>
  <c r="I14" i="10"/>
  <c r="F115" i="9"/>
  <c r="G115" i="9"/>
  <c r="H115" i="9"/>
  <c r="I115" i="9"/>
  <c r="F112" i="9"/>
  <c r="G112" i="9"/>
  <c r="H112" i="9"/>
  <c r="I112" i="9"/>
  <c r="F110" i="9"/>
  <c r="G110" i="9"/>
  <c r="H110" i="9"/>
  <c r="I110" i="9"/>
  <c r="F106" i="9"/>
  <c r="G106" i="9"/>
  <c r="H106" i="9"/>
  <c r="I106" i="9"/>
  <c r="F97" i="9"/>
  <c r="G97" i="9"/>
  <c r="H97" i="9"/>
  <c r="I97" i="9"/>
  <c r="F94" i="9"/>
  <c r="G94" i="9"/>
  <c r="H94" i="9"/>
  <c r="I94" i="9"/>
  <c r="F92" i="9"/>
  <c r="G92" i="9"/>
  <c r="H92" i="9"/>
  <c r="I92" i="9"/>
  <c r="F53" i="9"/>
  <c r="G53" i="9"/>
  <c r="H53" i="9"/>
  <c r="I53" i="9"/>
  <c r="F41" i="9"/>
  <c r="G41" i="9"/>
  <c r="H41" i="9"/>
  <c r="I41" i="9"/>
  <c r="F29" i="9"/>
  <c r="G29" i="9"/>
  <c r="H29" i="9"/>
  <c r="I29" i="9"/>
  <c r="F22" i="9"/>
  <c r="G22" i="9"/>
  <c r="H22" i="9"/>
  <c r="I22" i="9"/>
  <c r="F19" i="9"/>
  <c r="G19" i="9"/>
  <c r="H19" i="9"/>
  <c r="I19" i="9"/>
  <c r="F14" i="9"/>
  <c r="G14" i="9"/>
  <c r="H14" i="9"/>
  <c r="I14" i="9"/>
  <c r="D97" i="8"/>
  <c r="E97" i="8"/>
  <c r="F97" i="8"/>
  <c r="G97" i="8"/>
  <c r="H97" i="8"/>
  <c r="I97" i="8"/>
  <c r="J97" i="8"/>
  <c r="K97" i="8"/>
  <c r="F96" i="8"/>
  <c r="G96" i="8"/>
  <c r="H96" i="8"/>
  <c r="I96" i="8"/>
  <c r="F93" i="8"/>
  <c r="G93" i="8"/>
  <c r="H93" i="8"/>
  <c r="I93" i="8"/>
  <c r="F85" i="8"/>
  <c r="G85" i="8"/>
  <c r="H85" i="8"/>
  <c r="I85" i="8"/>
  <c r="F79" i="8"/>
  <c r="G79" i="8"/>
  <c r="H79" i="8"/>
  <c r="I79" i="8"/>
  <c r="F76" i="8"/>
  <c r="G76" i="8"/>
  <c r="H76" i="8"/>
  <c r="I76" i="8"/>
  <c r="F72" i="8"/>
  <c r="G72" i="8"/>
  <c r="H72" i="8"/>
  <c r="I72" i="8"/>
  <c r="I47" i="8"/>
  <c r="F44" i="8"/>
  <c r="G44" i="8"/>
  <c r="H44" i="8"/>
  <c r="I44" i="8"/>
  <c r="F32" i="8"/>
  <c r="G32" i="8"/>
  <c r="H32" i="8"/>
  <c r="I32" i="8"/>
  <c r="F25" i="8"/>
  <c r="G25" i="8"/>
  <c r="H25" i="8"/>
  <c r="I25" i="8"/>
  <c r="F23" i="8"/>
  <c r="G23" i="8"/>
  <c r="H23" i="8"/>
  <c r="I23" i="8"/>
  <c r="F18" i="8"/>
  <c r="G18" i="8"/>
  <c r="H18" i="8"/>
  <c r="I18" i="8"/>
  <c r="F11" i="8"/>
  <c r="G11" i="8"/>
  <c r="H11" i="8"/>
  <c r="I11" i="8"/>
  <c r="F59" i="7"/>
  <c r="I59" i="7"/>
  <c r="I61" i="7" s="1"/>
  <c r="F41" i="7"/>
  <c r="I41" i="7"/>
  <c r="F27" i="7"/>
  <c r="I27" i="7"/>
  <c r="F16" i="7"/>
  <c r="F19" i="7" s="1"/>
  <c r="G16" i="7"/>
  <c r="G19" i="7" s="1"/>
  <c r="H16" i="7"/>
  <c r="H19" i="7" s="1"/>
  <c r="I16" i="7"/>
  <c r="I19" i="7" s="1"/>
  <c r="F46" i="48"/>
  <c r="I46" i="48"/>
  <c r="F28" i="48"/>
  <c r="I28" i="48"/>
  <c r="I49" i="48" s="1"/>
  <c r="I31" i="3" l="1"/>
  <c r="I41" i="3"/>
  <c r="I43" i="3" s="1"/>
  <c r="I66" i="14"/>
  <c r="F43" i="3"/>
  <c r="F49" i="3" s="1"/>
  <c r="H31" i="3"/>
  <c r="G31" i="3"/>
  <c r="F31" i="3"/>
  <c r="C68" i="74"/>
  <c r="G66" i="74"/>
  <c r="G79" i="74"/>
  <c r="D82" i="74"/>
  <c r="E68" i="74"/>
  <c r="E82" i="74" s="1"/>
  <c r="G58" i="74"/>
  <c r="G68" i="74" s="1"/>
  <c r="J68" i="74"/>
  <c r="H68" i="74"/>
  <c r="I51" i="3" s="1"/>
  <c r="I68" i="74"/>
  <c r="I82" i="74" s="1"/>
  <c r="L68" i="74"/>
  <c r="L82" i="74" s="1"/>
  <c r="K68" i="74"/>
  <c r="K82" i="74" s="1"/>
  <c r="L93" i="35"/>
  <c r="F97" i="35"/>
  <c r="I97" i="35"/>
  <c r="I100" i="35" s="1"/>
  <c r="I108" i="35" s="1"/>
  <c r="I112" i="35" s="1"/>
  <c r="F26" i="35"/>
  <c r="F100" i="35" s="1"/>
  <c r="F108" i="35" s="1"/>
  <c r="F112" i="35" s="1"/>
  <c r="C82" i="74"/>
  <c r="I64" i="7"/>
  <c r="I68" i="7" s="1"/>
  <c r="I54" i="3" l="1"/>
  <c r="I49" i="3"/>
  <c r="F56" i="3"/>
  <c r="H82" i="74"/>
  <c r="J82" i="74"/>
  <c r="J51" i="3"/>
  <c r="G82" i="74"/>
  <c r="I56" i="3" l="1"/>
  <c r="F14" i="48"/>
  <c r="F17" i="48" s="1"/>
  <c r="G14" i="48"/>
  <c r="G17" i="48" s="1"/>
  <c r="I14" i="48"/>
  <c r="I17" i="48" s="1"/>
  <c r="I52" i="48" s="1"/>
  <c r="I62" i="48" s="1"/>
  <c r="I64" i="48" s="1"/>
  <c r="C75" i="13" l="1"/>
  <c r="H24" i="72" l="1"/>
  <c r="I24" i="72"/>
  <c r="G24" i="72"/>
  <c r="J72" i="8"/>
  <c r="J59" i="7"/>
  <c r="D46" i="48"/>
  <c r="E46" i="48"/>
  <c r="J46" i="48"/>
  <c r="K46" i="48"/>
  <c r="L46" i="48"/>
  <c r="C46" i="48"/>
  <c r="L72" i="8" l="1"/>
  <c r="K72" i="8"/>
  <c r="L74" i="13"/>
  <c r="J42" i="13" l="1"/>
  <c r="D106" i="9"/>
  <c r="E106" i="9"/>
  <c r="J106" i="9"/>
  <c r="K106" i="9"/>
  <c r="L106" i="9"/>
  <c r="C106" i="9"/>
  <c r="D75" i="13"/>
  <c r="E75" i="13"/>
  <c r="H62" i="72" l="1"/>
  <c r="I62" i="72"/>
  <c r="G62" i="72"/>
  <c r="D62" i="72"/>
  <c r="E62" i="72"/>
  <c r="C62" i="72"/>
  <c r="H101" i="9"/>
  <c r="J62" i="35" l="1"/>
  <c r="K53" i="9"/>
  <c r="L53" i="9"/>
  <c r="J53" i="9"/>
  <c r="I42" i="72" l="1"/>
  <c r="H42" i="72"/>
  <c r="J51" i="12"/>
  <c r="J67" i="11"/>
  <c r="J62" i="10"/>
  <c r="J38" i="3"/>
  <c r="D28" i="3" l="1"/>
  <c r="E28" i="3"/>
  <c r="J28" i="3"/>
  <c r="K28" i="3"/>
  <c r="L28" i="3"/>
  <c r="C28" i="3"/>
  <c r="D10" i="3"/>
  <c r="E10" i="3"/>
  <c r="D11" i="3"/>
  <c r="E11" i="3"/>
  <c r="D12" i="3"/>
  <c r="E12" i="3"/>
  <c r="D13" i="3"/>
  <c r="E13" i="3"/>
  <c r="J13" i="3"/>
  <c r="L13" i="3"/>
  <c r="D14" i="3"/>
  <c r="E14" i="3"/>
  <c r="J14" i="3"/>
  <c r="D15" i="3"/>
  <c r="E15" i="3"/>
  <c r="J15" i="3"/>
  <c r="K15" i="3"/>
  <c r="L15" i="3"/>
  <c r="D16" i="3"/>
  <c r="E16" i="3"/>
  <c r="D17" i="3"/>
  <c r="E17" i="3"/>
  <c r="D18" i="3"/>
  <c r="E18" i="3"/>
  <c r="K18" i="3"/>
  <c r="L18" i="3"/>
  <c r="D19" i="3"/>
  <c r="E19" i="3"/>
  <c r="J19" i="3"/>
  <c r="D20" i="3"/>
  <c r="E20" i="3"/>
  <c r="D21" i="3"/>
  <c r="E21" i="3"/>
  <c r="J21" i="3"/>
  <c r="K21" i="3"/>
  <c r="L21" i="3"/>
  <c r="D22" i="3"/>
  <c r="E22" i="3"/>
  <c r="J22" i="3"/>
  <c r="K22" i="3"/>
  <c r="L22" i="3"/>
  <c r="D23" i="3"/>
  <c r="E23" i="3"/>
  <c r="J23" i="3"/>
  <c r="K23" i="3"/>
  <c r="L23" i="3"/>
  <c r="D24" i="3"/>
  <c r="E24" i="3"/>
  <c r="J24" i="3"/>
  <c r="K24" i="3"/>
  <c r="L24" i="3"/>
  <c r="D26" i="3"/>
  <c r="E26" i="3"/>
  <c r="J26" i="3"/>
  <c r="K26" i="3"/>
  <c r="E27" i="3"/>
  <c r="J27" i="3"/>
  <c r="K27" i="3"/>
  <c r="L27" i="3"/>
  <c r="K24" i="48"/>
  <c r="L24" i="48" s="1"/>
  <c r="K25" i="48"/>
  <c r="L25" i="48" s="1"/>
  <c r="K26" i="48"/>
  <c r="L26" i="48" s="1"/>
  <c r="K27" i="48"/>
  <c r="L27" i="48" s="1"/>
  <c r="K23" i="48"/>
  <c r="L23" i="48" s="1"/>
  <c r="K58" i="7"/>
  <c r="L58" i="7" l="1"/>
  <c r="L59" i="7" s="1"/>
  <c r="K59" i="7"/>
  <c r="E31" i="3"/>
  <c r="K40" i="7"/>
  <c r="L40" i="7" s="1"/>
  <c r="K39" i="7"/>
  <c r="L39" i="7" s="1"/>
  <c r="K38" i="7"/>
  <c r="L38" i="7" s="1"/>
  <c r="K37" i="7"/>
  <c r="L37" i="7" s="1"/>
  <c r="K36" i="7"/>
  <c r="L36" i="7" s="1"/>
  <c r="K35" i="7"/>
  <c r="L35" i="7" s="1"/>
  <c r="K34" i="7"/>
  <c r="L34" i="7" s="1"/>
  <c r="K33" i="7"/>
  <c r="L33" i="7" s="1"/>
  <c r="K32" i="7"/>
  <c r="L32" i="7" s="1"/>
  <c r="K31" i="7"/>
  <c r="L31" i="7" s="1"/>
  <c r="K25" i="7"/>
  <c r="L25" i="7" s="1"/>
  <c r="K43" i="8"/>
  <c r="L43" i="8" s="1"/>
  <c r="K42" i="8"/>
  <c r="L42" i="8" s="1"/>
  <c r="K41" i="8"/>
  <c r="L41" i="8" s="1"/>
  <c r="K40" i="8"/>
  <c r="L40" i="8" s="1"/>
  <c r="K39" i="8"/>
  <c r="L39" i="8" s="1"/>
  <c r="K38" i="8"/>
  <c r="L38" i="8" s="1"/>
  <c r="K37" i="8"/>
  <c r="L37" i="8" s="1"/>
  <c r="K36" i="8"/>
  <c r="K35" i="8"/>
  <c r="L35" i="8" s="1"/>
  <c r="K30" i="8"/>
  <c r="L30" i="8" s="1"/>
  <c r="K21" i="8"/>
  <c r="K10" i="8"/>
  <c r="K14" i="3" s="1"/>
  <c r="K15" i="8"/>
  <c r="K16" i="3" s="1"/>
  <c r="L15" i="8"/>
  <c r="L16" i="3" s="1"/>
  <c r="J15" i="8"/>
  <c r="J16" i="3" s="1"/>
  <c r="K62" i="12"/>
  <c r="K45" i="3" s="1"/>
  <c r="L62" i="12"/>
  <c r="L45" i="3" s="1"/>
  <c r="J62" i="12"/>
  <c r="K50" i="12"/>
  <c r="L50" i="12" s="1"/>
  <c r="K49" i="12"/>
  <c r="L49" i="12" s="1"/>
  <c r="K48" i="12"/>
  <c r="L48" i="12" s="1"/>
  <c r="K33" i="12"/>
  <c r="L33" i="12" s="1"/>
  <c r="K32" i="12"/>
  <c r="L32" i="12" s="1"/>
  <c r="K31" i="12"/>
  <c r="L31" i="12" s="1"/>
  <c r="K30" i="12"/>
  <c r="L30" i="12" s="1"/>
  <c r="K29" i="12"/>
  <c r="L29" i="12" s="1"/>
  <c r="K28" i="12"/>
  <c r="L28" i="12" s="1"/>
  <c r="K27" i="12"/>
  <c r="L27" i="12" s="1"/>
  <c r="K26" i="12"/>
  <c r="L26" i="12" s="1"/>
  <c r="L21" i="12"/>
  <c r="K21" i="12"/>
  <c r="K58" i="14"/>
  <c r="L58" i="14" s="1"/>
  <c r="K57" i="14"/>
  <c r="L57" i="14" s="1"/>
  <c r="K56" i="14"/>
  <c r="L56" i="14" s="1"/>
  <c r="K55" i="14"/>
  <c r="L55" i="14" s="1"/>
  <c r="K54" i="14"/>
  <c r="L54" i="14" s="1"/>
  <c r="K53" i="14"/>
  <c r="L53" i="14" s="1"/>
  <c r="K37" i="14"/>
  <c r="L37" i="14" s="1"/>
  <c r="K36" i="14"/>
  <c r="L36" i="14" s="1"/>
  <c r="K35" i="14"/>
  <c r="L35" i="14" s="1"/>
  <c r="K34" i="14"/>
  <c r="L34" i="14" s="1"/>
  <c r="K33" i="14"/>
  <c r="L33" i="14" s="1"/>
  <c r="K32" i="14"/>
  <c r="L32" i="14" s="1"/>
  <c r="K31" i="14"/>
  <c r="L31" i="14" s="1"/>
  <c r="K30" i="14"/>
  <c r="L30" i="14" s="1"/>
  <c r="K29" i="14"/>
  <c r="L29" i="14" s="1"/>
  <c r="K23" i="14"/>
  <c r="L23" i="14" s="1"/>
  <c r="K24" i="14"/>
  <c r="L24" i="14" s="1"/>
  <c r="K25" i="14"/>
  <c r="L25" i="14" s="1"/>
  <c r="K22" i="14"/>
  <c r="L22" i="14" s="1"/>
  <c r="J12" i="11"/>
  <c r="J18" i="3" s="1"/>
  <c r="K10" i="11"/>
  <c r="K17" i="3" s="1"/>
  <c r="L10" i="11"/>
  <c r="L17" i="3" s="1"/>
  <c r="J10" i="11"/>
  <c r="J17" i="3" s="1"/>
  <c r="K43" i="11"/>
  <c r="L43" i="11" s="1"/>
  <c r="K42" i="11"/>
  <c r="L42" i="11" s="1"/>
  <c r="K41" i="11"/>
  <c r="L41" i="11" s="1"/>
  <c r="K40" i="11"/>
  <c r="L40" i="11" s="1"/>
  <c r="K39" i="11"/>
  <c r="L39" i="11" s="1"/>
  <c r="K38" i="11"/>
  <c r="L38" i="11" s="1"/>
  <c r="K37" i="11"/>
  <c r="L37" i="11" s="1"/>
  <c r="K36" i="11"/>
  <c r="L36" i="11" s="1"/>
  <c r="K35" i="11"/>
  <c r="L35" i="11" s="1"/>
  <c r="K30" i="11"/>
  <c r="L30" i="11" s="1"/>
  <c r="K31" i="11"/>
  <c r="L31" i="11" s="1"/>
  <c r="K52" i="62"/>
  <c r="L52" i="62" s="1"/>
  <c r="K51" i="62"/>
  <c r="L51" i="62" s="1"/>
  <c r="K50" i="62"/>
  <c r="L50" i="62" s="1"/>
  <c r="K49" i="62"/>
  <c r="L49" i="62" s="1"/>
  <c r="K48" i="62"/>
  <c r="K28" i="62"/>
  <c r="L28" i="62" s="1"/>
  <c r="K29" i="62"/>
  <c r="L29" i="62" s="1"/>
  <c r="K30" i="62"/>
  <c r="L30" i="62" s="1"/>
  <c r="K31" i="62"/>
  <c r="L31" i="62" s="1"/>
  <c r="K32" i="62"/>
  <c r="L32" i="62" s="1"/>
  <c r="K33" i="62"/>
  <c r="L33" i="62" s="1"/>
  <c r="K34" i="62"/>
  <c r="L34" i="62" s="1"/>
  <c r="K35" i="62"/>
  <c r="L35" i="62" s="1"/>
  <c r="K27" i="62"/>
  <c r="L27" i="62" s="1"/>
  <c r="K22" i="62"/>
  <c r="L22" i="62" s="1"/>
  <c r="K61" i="10"/>
  <c r="L61" i="10" s="1"/>
  <c r="K60" i="10"/>
  <c r="L60" i="10" s="1"/>
  <c r="K59" i="10"/>
  <c r="L59" i="10" s="1"/>
  <c r="K58" i="10"/>
  <c r="L58" i="10" s="1"/>
  <c r="K57" i="10"/>
  <c r="L57" i="10" s="1"/>
  <c r="K56" i="10"/>
  <c r="L56" i="10" s="1"/>
  <c r="K55" i="10"/>
  <c r="L55" i="10" s="1"/>
  <c r="K54" i="10"/>
  <c r="L54" i="10" s="1"/>
  <c r="K53" i="10"/>
  <c r="L53" i="10" s="1"/>
  <c r="K52" i="10"/>
  <c r="L52" i="10" s="1"/>
  <c r="K51" i="10"/>
  <c r="L51" i="10" s="1"/>
  <c r="K31" i="10"/>
  <c r="L31" i="10" s="1"/>
  <c r="K32" i="10"/>
  <c r="L32" i="10" s="1"/>
  <c r="K33" i="10"/>
  <c r="L33" i="10" s="1"/>
  <c r="K34" i="10"/>
  <c r="L34" i="10" s="1"/>
  <c r="K35" i="10"/>
  <c r="L35" i="10" s="1"/>
  <c r="K36" i="10"/>
  <c r="L36" i="10" s="1"/>
  <c r="K37" i="10"/>
  <c r="L37" i="10" s="1"/>
  <c r="K38" i="10"/>
  <c r="L38" i="10" s="1"/>
  <c r="K30" i="10"/>
  <c r="L30" i="10" s="1"/>
  <c r="K29" i="11"/>
  <c r="L29" i="11" s="1"/>
  <c r="G38" i="11"/>
  <c r="H38" i="11"/>
  <c r="K26" i="10"/>
  <c r="L26" i="10" s="1"/>
  <c r="L36" i="8" l="1"/>
  <c r="L44" i="8" s="1"/>
  <c r="K44" i="8"/>
  <c r="L48" i="62"/>
  <c r="L55" i="62" s="1"/>
  <c r="K55" i="62"/>
  <c r="L36" i="62"/>
  <c r="K36" i="62"/>
  <c r="L10" i="8"/>
  <c r="L14" i="3" s="1"/>
  <c r="L21" i="8"/>
  <c r="L19" i="3" s="1"/>
  <c r="K19" i="3"/>
  <c r="D24" i="72"/>
  <c r="D51" i="72" s="1"/>
  <c r="D64" i="72" s="1"/>
  <c r="E24" i="72"/>
  <c r="E51" i="72" s="1"/>
  <c r="I51" i="72"/>
  <c r="C24" i="72"/>
  <c r="D42" i="72"/>
  <c r="E42" i="72"/>
  <c r="G42" i="72"/>
  <c r="C42" i="72"/>
  <c r="I64" i="72" l="1"/>
  <c r="L54" i="3"/>
  <c r="H51" i="72"/>
  <c r="G51" i="72"/>
  <c r="E64" i="72"/>
  <c r="K103" i="35"/>
  <c r="L103" i="35" s="1"/>
  <c r="K92" i="35"/>
  <c r="L92" i="35" s="1"/>
  <c r="K91" i="35"/>
  <c r="L91" i="35" s="1"/>
  <c r="K90" i="35"/>
  <c r="L90" i="35" s="1"/>
  <c r="K89" i="35"/>
  <c r="L89" i="35" s="1"/>
  <c r="K88" i="35"/>
  <c r="L88" i="35" s="1"/>
  <c r="K87" i="35"/>
  <c r="K86" i="35"/>
  <c r="K85" i="35"/>
  <c r="L85" i="35" s="1"/>
  <c r="K84" i="35"/>
  <c r="L84" i="35" s="1"/>
  <c r="K83" i="35"/>
  <c r="L83" i="35" s="1"/>
  <c r="K82" i="35"/>
  <c r="L82" i="35" s="1"/>
  <c r="K81" i="35"/>
  <c r="L81" i="35" s="1"/>
  <c r="K80" i="35"/>
  <c r="L80" i="35" s="1"/>
  <c r="K79" i="35"/>
  <c r="L79" i="35" s="1"/>
  <c r="K78" i="35"/>
  <c r="L78" i="35" s="1"/>
  <c r="K77" i="35"/>
  <c r="L77" i="35" s="1"/>
  <c r="K76" i="35"/>
  <c r="L76" i="35" s="1"/>
  <c r="K75" i="35"/>
  <c r="K74" i="35"/>
  <c r="L74" i="35" s="1"/>
  <c r="K73" i="35"/>
  <c r="L73" i="35" s="1"/>
  <c r="K72" i="35"/>
  <c r="L72" i="35" s="1"/>
  <c r="K71" i="35"/>
  <c r="L71" i="35" s="1"/>
  <c r="K61" i="35"/>
  <c r="L61" i="35" s="1"/>
  <c r="K60" i="35"/>
  <c r="L60" i="35" s="1"/>
  <c r="K59" i="35"/>
  <c r="L59" i="35" s="1"/>
  <c r="K58" i="35"/>
  <c r="L58" i="35" s="1"/>
  <c r="K57" i="35"/>
  <c r="L57" i="35" s="1"/>
  <c r="K56" i="35"/>
  <c r="L56" i="35" s="1"/>
  <c r="K55" i="35"/>
  <c r="L55" i="35" s="1"/>
  <c r="K54" i="35"/>
  <c r="L54" i="35" s="1"/>
  <c r="K53" i="35"/>
  <c r="L53" i="35" s="1"/>
  <c r="K49" i="35"/>
  <c r="L49" i="35" s="1"/>
  <c r="K67" i="35"/>
  <c r="L67" i="35" s="1"/>
  <c r="K46" i="35"/>
  <c r="L46" i="35" s="1"/>
  <c r="K45" i="35"/>
  <c r="L45" i="35" s="1"/>
  <c r="K44" i="35"/>
  <c r="L44" i="35" s="1"/>
  <c r="K43" i="35"/>
  <c r="L43" i="35" s="1"/>
  <c r="K42" i="35"/>
  <c r="L42" i="35" s="1"/>
  <c r="K41" i="35"/>
  <c r="L41" i="35" s="1"/>
  <c r="K40" i="35"/>
  <c r="L40" i="35" s="1"/>
  <c r="K39" i="35"/>
  <c r="L39" i="35" s="1"/>
  <c r="K38" i="35"/>
  <c r="L38" i="35" s="1"/>
  <c r="K34" i="35"/>
  <c r="L34" i="35" s="1"/>
  <c r="K33" i="35"/>
  <c r="L33" i="35" s="1"/>
  <c r="K32" i="35"/>
  <c r="L32" i="35" s="1"/>
  <c r="K31" i="35"/>
  <c r="L31" i="35" s="1"/>
  <c r="K57" i="13"/>
  <c r="L57" i="13" s="1"/>
  <c r="J58" i="13"/>
  <c r="K59" i="13"/>
  <c r="L59" i="13" s="1"/>
  <c r="K60" i="13"/>
  <c r="L60" i="13" s="1"/>
  <c r="K61" i="13"/>
  <c r="L61" i="13" s="1"/>
  <c r="K62" i="13"/>
  <c r="L62" i="13" s="1"/>
  <c r="K64" i="13"/>
  <c r="L64" i="13" s="1"/>
  <c r="K65" i="13"/>
  <c r="L65" i="13" s="1"/>
  <c r="K66" i="13"/>
  <c r="L66" i="13" s="1"/>
  <c r="K67" i="13"/>
  <c r="L67" i="13" s="1"/>
  <c r="K68" i="13"/>
  <c r="L68" i="13" s="1"/>
  <c r="K69" i="13"/>
  <c r="L69" i="13" s="1"/>
  <c r="K71" i="13"/>
  <c r="L71" i="13" s="1"/>
  <c r="K72" i="13"/>
  <c r="L72" i="13" s="1"/>
  <c r="K73" i="13"/>
  <c r="L73" i="13" s="1"/>
  <c r="K56" i="13"/>
  <c r="L55" i="13"/>
  <c r="K48" i="13"/>
  <c r="L48" i="13" s="1"/>
  <c r="K44" i="13"/>
  <c r="L44" i="13" s="1"/>
  <c r="K41" i="13"/>
  <c r="L41" i="13" s="1"/>
  <c r="K40" i="13"/>
  <c r="L40" i="13" s="1"/>
  <c r="K39" i="13"/>
  <c r="L39" i="13" s="1"/>
  <c r="K38" i="13"/>
  <c r="L38" i="13" s="1"/>
  <c r="K37" i="13"/>
  <c r="L37" i="13" s="1"/>
  <c r="K36" i="13"/>
  <c r="L36" i="13" s="1"/>
  <c r="K35" i="13"/>
  <c r="L35" i="13" s="1"/>
  <c r="K34" i="13"/>
  <c r="L34" i="13" s="1"/>
  <c r="K33" i="13"/>
  <c r="L33" i="13" s="1"/>
  <c r="K28" i="13"/>
  <c r="L28" i="13" s="1"/>
  <c r="L86" i="35" l="1"/>
  <c r="L39" i="3" s="1"/>
  <c r="K39" i="3"/>
  <c r="L75" i="35"/>
  <c r="L95" i="35" s="1"/>
  <c r="K95" i="35"/>
  <c r="J10" i="3"/>
  <c r="L87" i="35"/>
  <c r="L38" i="3" s="1"/>
  <c r="K38" i="3"/>
  <c r="K12" i="35"/>
  <c r="J11" i="3"/>
  <c r="K13" i="35"/>
  <c r="J12" i="3"/>
  <c r="K58" i="13"/>
  <c r="L58" i="13" s="1"/>
  <c r="J75" i="13"/>
  <c r="L56" i="13"/>
  <c r="L75" i="13" s="1"/>
  <c r="K75" i="13"/>
  <c r="G64" i="72"/>
  <c r="J54" i="3"/>
  <c r="H64" i="72"/>
  <c r="K54" i="3"/>
  <c r="K72" i="9"/>
  <c r="L72" i="9" s="1"/>
  <c r="K73" i="9"/>
  <c r="L73" i="9" s="1"/>
  <c r="L10" i="3" l="1"/>
  <c r="K10" i="3"/>
  <c r="L13" i="35"/>
  <c r="L12" i="3" s="1"/>
  <c r="K12" i="3"/>
  <c r="L12" i="35"/>
  <c r="L11" i="3" s="1"/>
  <c r="K11" i="3"/>
  <c r="C53" i="9"/>
  <c r="D53" i="9"/>
  <c r="E53" i="9"/>
  <c r="K16" i="13" l="1"/>
  <c r="L16" i="13"/>
  <c r="J16" i="13"/>
  <c r="L68" i="35"/>
  <c r="L47" i="3" s="1"/>
  <c r="L47" i="35"/>
  <c r="A3" i="10" l="1"/>
  <c r="A3" i="9"/>
  <c r="G28" i="73"/>
  <c r="G31" i="73" s="1"/>
  <c r="F28" i="73"/>
  <c r="F31" i="73" s="1"/>
  <c r="E28" i="73"/>
  <c r="D28" i="73"/>
  <c r="C28" i="73"/>
  <c r="C31" i="73" s="1"/>
  <c r="B28" i="73"/>
  <c r="B31" i="73" s="1"/>
  <c r="G18" i="73"/>
  <c r="F18" i="73"/>
  <c r="E18" i="73"/>
  <c r="E31" i="73" s="1"/>
  <c r="D18" i="73"/>
  <c r="C18" i="73"/>
  <c r="B18" i="73"/>
  <c r="D31" i="73" l="1"/>
  <c r="L53" i="3"/>
  <c r="K53" i="3"/>
  <c r="J53" i="3"/>
  <c r="J42" i="3"/>
  <c r="L42" i="3" s="1"/>
  <c r="L26" i="7"/>
  <c r="L16" i="7"/>
  <c r="L19" i="7" s="1"/>
  <c r="L85" i="8"/>
  <c r="L52" i="8"/>
  <c r="L53" i="8" s="1"/>
  <c r="L11" i="8"/>
  <c r="L110" i="9"/>
  <c r="L14" i="9"/>
  <c r="L47" i="10"/>
  <c r="L27" i="10"/>
  <c r="L18" i="10"/>
  <c r="L14" i="10"/>
  <c r="L20" i="10" s="1"/>
  <c r="L24" i="62"/>
  <c r="L13" i="62"/>
  <c r="L16" i="62" s="1"/>
  <c r="L32" i="11"/>
  <c r="L18" i="11"/>
  <c r="L21" i="11" s="1"/>
  <c r="L15" i="11"/>
  <c r="L26" i="14"/>
  <c r="L15" i="14"/>
  <c r="L17" i="14" s="1"/>
  <c r="L51" i="12"/>
  <c r="L23" i="12"/>
  <c r="L14" i="12"/>
  <c r="L16" i="12" s="1"/>
  <c r="L85" i="13"/>
  <c r="L14" i="48"/>
  <c r="L17" i="48" s="1"/>
  <c r="J47" i="7"/>
  <c r="L47" i="7" s="1"/>
  <c r="J46" i="7"/>
  <c r="L46" i="7" s="1"/>
  <c r="J45" i="7"/>
  <c r="L45" i="7" s="1"/>
  <c r="J44" i="7"/>
  <c r="L44" i="7" s="1"/>
  <c r="K16" i="7"/>
  <c r="K19" i="7" s="1"/>
  <c r="J16" i="7"/>
  <c r="J19" i="7" s="1"/>
  <c r="K85" i="8"/>
  <c r="J85" i="8"/>
  <c r="J52" i="8"/>
  <c r="J53" i="8" s="1"/>
  <c r="K11" i="8"/>
  <c r="J11" i="8"/>
  <c r="K110" i="9"/>
  <c r="J110" i="9"/>
  <c r="J58" i="9"/>
  <c r="J46" i="9"/>
  <c r="L46" i="9" s="1"/>
  <c r="J45" i="9"/>
  <c r="L45" i="9" s="1"/>
  <c r="J44" i="9"/>
  <c r="L44" i="9" s="1"/>
  <c r="L19" i="9"/>
  <c r="K14" i="9"/>
  <c r="J14" i="9"/>
  <c r="J13" i="9"/>
  <c r="L13" i="9" s="1"/>
  <c r="K47" i="10"/>
  <c r="J47" i="10"/>
  <c r="J27" i="10"/>
  <c r="K18" i="10"/>
  <c r="J18" i="10"/>
  <c r="K14" i="10"/>
  <c r="J14" i="10"/>
  <c r="K24" i="62"/>
  <c r="J24" i="62"/>
  <c r="K13" i="62"/>
  <c r="K16" i="62" s="1"/>
  <c r="J13" i="62"/>
  <c r="J16" i="62" s="1"/>
  <c r="J44" i="11"/>
  <c r="K32" i="11"/>
  <c r="J32" i="11"/>
  <c r="J18" i="11"/>
  <c r="J21" i="11" s="1"/>
  <c r="K15" i="11"/>
  <c r="J15" i="11"/>
  <c r="J38" i="14"/>
  <c r="K26" i="14"/>
  <c r="K15" i="14"/>
  <c r="K17" i="14" s="1"/>
  <c r="J17" i="14"/>
  <c r="K51" i="12"/>
  <c r="K23" i="12"/>
  <c r="J23" i="12"/>
  <c r="K14" i="12"/>
  <c r="K16" i="12" s="1"/>
  <c r="J14" i="12"/>
  <c r="J16" i="12" s="1"/>
  <c r="K85" i="13"/>
  <c r="J85" i="13"/>
  <c r="K14" i="48"/>
  <c r="K17" i="48" s="1"/>
  <c r="J14" i="48"/>
  <c r="J17" i="48" s="1"/>
  <c r="J20" i="10" l="1"/>
  <c r="K20" i="10"/>
  <c r="L48" i="7"/>
  <c r="J48" i="7"/>
  <c r="L27" i="7"/>
  <c r="L61" i="14"/>
  <c r="L38" i="14"/>
  <c r="L24" i="11"/>
  <c r="J24" i="11"/>
  <c r="J52" i="11"/>
  <c r="L44" i="11"/>
  <c r="L22" i="9"/>
  <c r="J19" i="9"/>
  <c r="J29" i="9"/>
  <c r="J60" i="9"/>
  <c r="L58" i="9"/>
  <c r="L60" i="9" s="1"/>
  <c r="L41" i="9"/>
  <c r="L29" i="9"/>
  <c r="J22" i="9"/>
  <c r="J27" i="7"/>
  <c r="L52" i="11" l="1"/>
  <c r="K52" i="11"/>
  <c r="G53" i="3" l="1"/>
  <c r="J40" i="3"/>
  <c r="L40" i="3" s="1"/>
  <c r="D48" i="72" l="1"/>
  <c r="E48" i="72"/>
  <c r="G48" i="72"/>
  <c r="H48" i="72"/>
  <c r="I48" i="72"/>
  <c r="C48" i="72"/>
  <c r="E51" i="12" l="1"/>
  <c r="G53" i="10"/>
  <c r="G54" i="10"/>
  <c r="E92" i="9"/>
  <c r="E21" i="13"/>
  <c r="E16" i="13"/>
  <c r="E38" i="3"/>
  <c r="E39" i="3"/>
  <c r="F49" i="35"/>
  <c r="E105" i="35"/>
  <c r="E68" i="35"/>
  <c r="E47" i="3" s="1"/>
  <c r="E62" i="35"/>
  <c r="E47" i="35"/>
  <c r="E35" i="35"/>
  <c r="E26" i="35"/>
  <c r="E16" i="35"/>
  <c r="E30" i="13"/>
  <c r="E42" i="13"/>
  <c r="E50" i="13"/>
  <c r="E85" i="13"/>
  <c r="E34" i="12"/>
  <c r="E23" i="12"/>
  <c r="E14" i="12"/>
  <c r="E16" i="12" s="1"/>
  <c r="E15" i="14"/>
  <c r="E17" i="14" s="1"/>
  <c r="E61" i="14"/>
  <c r="E38" i="14"/>
  <c r="E26" i="14"/>
  <c r="E32" i="11"/>
  <c r="E44" i="11"/>
  <c r="E52" i="11"/>
  <c r="E67" i="11"/>
  <c r="E77" i="13" l="1"/>
  <c r="E23" i="13"/>
  <c r="E63" i="14"/>
  <c r="E80" i="13"/>
  <c r="E88" i="13" s="1"/>
  <c r="E92" i="13" s="1"/>
  <c r="E66" i="14"/>
  <c r="E79" i="14" s="1"/>
  <c r="E81" i="14" s="1"/>
  <c r="E69" i="11"/>
  <c r="E97" i="35"/>
  <c r="E100" i="35" s="1"/>
  <c r="E108" i="35" s="1"/>
  <c r="E112" i="35" s="1"/>
  <c r="E54" i="3" l="1"/>
  <c r="E15" i="11"/>
  <c r="E24" i="11" s="1"/>
  <c r="E72" i="11" s="1"/>
  <c r="E80" i="11" s="1"/>
  <c r="E83" i="11" s="1"/>
  <c r="D62" i="10"/>
  <c r="E62" i="10"/>
  <c r="C62" i="10"/>
  <c r="E39" i="10"/>
  <c r="E79" i="10"/>
  <c r="E74" i="10"/>
  <c r="E41" i="10"/>
  <c r="E27" i="10"/>
  <c r="E36" i="62"/>
  <c r="E24" i="62"/>
  <c r="E13" i="62"/>
  <c r="E16" i="62" s="1"/>
  <c r="E58" i="62" l="1"/>
  <c r="E61" i="62" s="1"/>
  <c r="E65" i="10"/>
  <c r="F41" i="10" l="1"/>
  <c r="E14" i="10"/>
  <c r="E18" i="10"/>
  <c r="E20" i="10" l="1"/>
  <c r="E68" i="10" s="1"/>
  <c r="E82" i="10" s="1"/>
  <c r="E37" i="3"/>
  <c r="F43" i="9"/>
  <c r="E29" i="9"/>
  <c r="E110" i="9"/>
  <c r="E41" i="9"/>
  <c r="E19" i="9"/>
  <c r="E14" i="9"/>
  <c r="E22" i="9" s="1"/>
  <c r="F47" i="8"/>
  <c r="E11" i="8"/>
  <c r="E32" i="8"/>
  <c r="E85" i="8"/>
  <c r="E72" i="8"/>
  <c r="E47" i="8"/>
  <c r="E44" i="8"/>
  <c r="E23" i="8"/>
  <c r="E18" i="8"/>
  <c r="F43" i="7"/>
  <c r="D59" i="7"/>
  <c r="E59" i="7"/>
  <c r="E41" i="7"/>
  <c r="E27" i="7"/>
  <c r="E28" i="48"/>
  <c r="E14" i="48"/>
  <c r="E17" i="48" s="1"/>
  <c r="E94" i="9" l="1"/>
  <c r="E46" i="3"/>
  <c r="E25" i="8"/>
  <c r="E36" i="3"/>
  <c r="E76" i="8"/>
  <c r="E45" i="3"/>
  <c r="E61" i="7"/>
  <c r="E34" i="3"/>
  <c r="E35" i="3"/>
  <c r="E41" i="3"/>
  <c r="E49" i="48"/>
  <c r="E112" i="9"/>
  <c r="E115" i="9" s="1"/>
  <c r="E97" i="9"/>
  <c r="E79" i="8" l="1"/>
  <c r="E93" i="8" s="1"/>
  <c r="E96" i="8" s="1"/>
  <c r="E52" i="48"/>
  <c r="E62" i="48" s="1"/>
  <c r="E64" i="48" s="1"/>
  <c r="E43" i="3"/>
  <c r="E49" i="3" s="1"/>
  <c r="E16" i="7"/>
  <c r="E19" i="7" s="1"/>
  <c r="F30" i="48"/>
  <c r="E64" i="7" l="1"/>
  <c r="E68" i="7" s="1"/>
  <c r="E56" i="3"/>
  <c r="C13" i="3" l="1"/>
  <c r="H53" i="3" l="1"/>
  <c r="C15" i="11"/>
  <c r="D15" i="11"/>
  <c r="D24" i="11" s="1"/>
  <c r="G15" i="8"/>
  <c r="G28" i="13" l="1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 s="1"/>
  <c r="G91" i="9"/>
  <c r="H109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64" i="9"/>
  <c r="L92" i="9" l="1"/>
  <c r="J92" i="9"/>
  <c r="K92" i="9"/>
  <c r="J94" i="9" l="1"/>
  <c r="J97" i="9" s="1"/>
  <c r="L94" i="9"/>
  <c r="L97" i="9" s="1"/>
  <c r="G14" i="35"/>
  <c r="J112" i="9" l="1"/>
  <c r="J115" i="9" s="1"/>
  <c r="H14" i="35"/>
  <c r="L112" i="9"/>
  <c r="L115" i="9" s="1"/>
  <c r="F44" i="13"/>
  <c r="F77" i="13" s="1"/>
  <c r="F80" i="13" s="1"/>
  <c r="F88" i="13" s="1"/>
  <c r="F92" i="13" s="1"/>
  <c r="K14" i="35" l="1"/>
  <c r="K13" i="3" s="1"/>
  <c r="K40" i="3" l="1"/>
  <c r="G90" i="9"/>
  <c r="G48" i="9"/>
  <c r="G49" i="9"/>
  <c r="G50" i="9"/>
  <c r="G51" i="9"/>
  <c r="G52" i="9"/>
  <c r="G47" i="9"/>
  <c r="F17" i="9"/>
  <c r="G52" i="10"/>
  <c r="G55" i="10"/>
  <c r="G56" i="10"/>
  <c r="G57" i="10"/>
  <c r="G58" i="10"/>
  <c r="G59" i="10"/>
  <c r="G60" i="10"/>
  <c r="G61" i="10"/>
  <c r="G51" i="10"/>
  <c r="L62" i="10" l="1"/>
  <c r="D16" i="13"/>
  <c r="C16" i="13"/>
  <c r="H66" i="11" l="1"/>
  <c r="H62" i="11"/>
  <c r="H64" i="11"/>
  <c r="G53" i="7" l="1"/>
  <c r="G55" i="7"/>
  <c r="G56" i="7"/>
  <c r="G57" i="7"/>
  <c r="G52" i="7"/>
  <c r="G59" i="7" l="1"/>
  <c r="C21" i="3"/>
  <c r="D36" i="3"/>
  <c r="D38" i="3"/>
  <c r="D39" i="3"/>
  <c r="C27" i="3"/>
  <c r="C12" i="3"/>
  <c r="C14" i="3"/>
  <c r="C15" i="3"/>
  <c r="C16" i="3"/>
  <c r="C17" i="3"/>
  <c r="C11" i="3"/>
  <c r="D52" i="3"/>
  <c r="D51" i="3"/>
  <c r="D105" i="35"/>
  <c r="D68" i="35"/>
  <c r="D47" i="3" s="1"/>
  <c r="D62" i="35"/>
  <c r="D47" i="35"/>
  <c r="D35" i="35"/>
  <c r="D16" i="35"/>
  <c r="D85" i="13"/>
  <c r="D50" i="13"/>
  <c r="D42" i="13"/>
  <c r="D30" i="13"/>
  <c r="D21" i="13"/>
  <c r="D23" i="13" s="1"/>
  <c r="D14" i="12"/>
  <c r="D16" i="12" s="1"/>
  <c r="D51" i="12"/>
  <c r="D34" i="12"/>
  <c r="D23" i="12"/>
  <c r="D61" i="14"/>
  <c r="D38" i="14"/>
  <c r="D26" i="14"/>
  <c r="D15" i="14"/>
  <c r="D17" i="14" s="1"/>
  <c r="D67" i="11"/>
  <c r="D52" i="11"/>
  <c r="D44" i="11"/>
  <c r="D32" i="11"/>
  <c r="D36" i="62"/>
  <c r="D24" i="62"/>
  <c r="D13" i="62"/>
  <c r="D16" i="62" s="1"/>
  <c r="D18" i="10"/>
  <c r="D27" i="10"/>
  <c r="D79" i="10"/>
  <c r="D74" i="10"/>
  <c r="D54" i="12" l="1"/>
  <c r="D57" i="12" s="1"/>
  <c r="D65" i="12" s="1"/>
  <c r="D63" i="14"/>
  <c r="D66" i="14" s="1"/>
  <c r="D79" i="14" s="1"/>
  <c r="D81" i="14" s="1"/>
  <c r="D69" i="11"/>
  <c r="D72" i="11" s="1"/>
  <c r="D80" i="11" s="1"/>
  <c r="D83" i="11" s="1"/>
  <c r="D97" i="35"/>
  <c r="D77" i="13"/>
  <c r="D80" i="13" s="1"/>
  <c r="D88" i="13" s="1"/>
  <c r="D92" i="13" s="1"/>
  <c r="D58" i="62"/>
  <c r="D61" i="62" s="1"/>
  <c r="D31" i="3"/>
  <c r="D26" i="35"/>
  <c r="D54" i="3"/>
  <c r="D39" i="10"/>
  <c r="D65" i="10" s="1"/>
  <c r="D14" i="10"/>
  <c r="D20" i="10" s="1"/>
  <c r="D110" i="9"/>
  <c r="D92" i="9"/>
  <c r="D37" i="3"/>
  <c r="D41" i="9"/>
  <c r="D29" i="9"/>
  <c r="D14" i="9"/>
  <c r="D19" i="9"/>
  <c r="D22" i="9" s="1"/>
  <c r="D100" i="35" l="1"/>
  <c r="D108" i="35" s="1"/>
  <c r="D112" i="35" s="1"/>
  <c r="D68" i="10"/>
  <c r="D82" i="10" s="1"/>
  <c r="D46" i="3"/>
  <c r="D94" i="9"/>
  <c r="D97" i="9" s="1"/>
  <c r="D85" i="8"/>
  <c r="D45" i="3" s="1"/>
  <c r="D72" i="8"/>
  <c r="D44" i="8"/>
  <c r="D32" i="8"/>
  <c r="D11" i="8"/>
  <c r="D18" i="8"/>
  <c r="D23" i="8"/>
  <c r="D41" i="7"/>
  <c r="D27" i="7"/>
  <c r="D16" i="7"/>
  <c r="D19" i="7" s="1"/>
  <c r="D14" i="48"/>
  <c r="D17" i="48" s="1"/>
  <c r="D28" i="48"/>
  <c r="D25" i="8" l="1"/>
  <c r="D49" i="48"/>
  <c r="D52" i="48" s="1"/>
  <c r="D62" i="48" s="1"/>
  <c r="D64" i="48" s="1"/>
  <c r="D76" i="8"/>
  <c r="D35" i="3"/>
  <c r="D34" i="3"/>
  <c r="D61" i="7"/>
  <c r="D64" i="7" s="1"/>
  <c r="D68" i="7" s="1"/>
  <c r="D41" i="3"/>
  <c r="D112" i="9"/>
  <c r="D115" i="9" s="1"/>
  <c r="D79" i="8" l="1"/>
  <c r="D93" i="8" s="1"/>
  <c r="D96" i="8" s="1"/>
  <c r="D43" i="3"/>
  <c r="D49" i="3" s="1"/>
  <c r="D56" i="3" l="1"/>
  <c r="C39" i="3" l="1"/>
  <c r="C38" i="3"/>
  <c r="C36" i="3"/>
  <c r="H64" i="13"/>
  <c r="H65" i="13"/>
  <c r="H66" i="13"/>
  <c r="H67" i="13"/>
  <c r="H55" i="13"/>
  <c r="H56" i="13"/>
  <c r="H57" i="13"/>
  <c r="H59" i="13"/>
  <c r="H60" i="13"/>
  <c r="C59" i="7" l="1"/>
  <c r="C41" i="7"/>
  <c r="C18" i="3"/>
  <c r="G55" i="13" l="1"/>
  <c r="G56" i="13"/>
  <c r="G57" i="13"/>
  <c r="G48" i="13"/>
  <c r="G50" i="13" s="1"/>
  <c r="G19" i="13"/>
  <c r="C21" i="13"/>
  <c r="C34" i="12"/>
  <c r="C14" i="12"/>
  <c r="G55" i="14"/>
  <c r="G56" i="14"/>
  <c r="G57" i="14"/>
  <c r="G58" i="14"/>
  <c r="C67" i="11"/>
  <c r="G21" i="13" l="1"/>
  <c r="G23" i="13" s="1"/>
  <c r="L50" i="13"/>
  <c r="J50" i="13"/>
  <c r="J37" i="3" s="1"/>
  <c r="H30" i="11"/>
  <c r="G50" i="62"/>
  <c r="G51" i="62"/>
  <c r="G52" i="62"/>
  <c r="G48" i="62"/>
  <c r="C13" i="62"/>
  <c r="C16" i="62" s="1"/>
  <c r="G26" i="10"/>
  <c r="G27" i="10" s="1"/>
  <c r="H60" i="10"/>
  <c r="H61" i="10"/>
  <c r="J21" i="13" l="1"/>
  <c r="J23" i="13" s="1"/>
  <c r="L19" i="13"/>
  <c r="C27" i="10"/>
  <c r="C18" i="10"/>
  <c r="C14" i="9"/>
  <c r="H13" i="9"/>
  <c r="K13" i="9" s="1"/>
  <c r="G109" i="9"/>
  <c r="C92" i="9"/>
  <c r="C29" i="9"/>
  <c r="C41" i="9"/>
  <c r="L21" i="13" l="1"/>
  <c r="L23" i="13" s="1"/>
  <c r="L26" i="3"/>
  <c r="G57" i="8"/>
  <c r="G58" i="8"/>
  <c r="G59" i="8"/>
  <c r="G60" i="8"/>
  <c r="G22" i="8" l="1"/>
  <c r="G21" i="8"/>
  <c r="G17" i="8"/>
  <c r="J17" i="8" s="1"/>
  <c r="G43" i="48"/>
  <c r="G42" i="48"/>
  <c r="G41" i="48"/>
  <c r="G46" i="48" l="1"/>
  <c r="J22" i="8"/>
  <c r="J18" i="8"/>
  <c r="L17" i="8"/>
  <c r="L18" i="8" s="1"/>
  <c r="J41" i="3"/>
  <c r="G92" i="35"/>
  <c r="H92" i="35" s="1"/>
  <c r="G90" i="35"/>
  <c r="H90" i="35" s="1"/>
  <c r="G88" i="35"/>
  <c r="H88" i="35" s="1"/>
  <c r="G87" i="35"/>
  <c r="H87" i="35" s="1"/>
  <c r="G86" i="35"/>
  <c r="H86" i="35" s="1"/>
  <c r="G85" i="35"/>
  <c r="H85" i="35" s="1"/>
  <c r="G83" i="35"/>
  <c r="H83" i="35" s="1"/>
  <c r="G81" i="35"/>
  <c r="H81" i="35" s="1"/>
  <c r="G77" i="35"/>
  <c r="H77" i="35" s="1"/>
  <c r="G75" i="35"/>
  <c r="H75" i="35" s="1"/>
  <c r="G73" i="35"/>
  <c r="H73" i="35" s="1"/>
  <c r="G72" i="35"/>
  <c r="H72" i="35" s="1"/>
  <c r="G71" i="35"/>
  <c r="G66" i="35"/>
  <c r="H66" i="35" s="1"/>
  <c r="G61" i="35"/>
  <c r="H61" i="35" s="1"/>
  <c r="G60" i="35"/>
  <c r="G58" i="35"/>
  <c r="G56" i="35"/>
  <c r="G55" i="35"/>
  <c r="G53" i="35"/>
  <c r="G49" i="35"/>
  <c r="H49" i="35" s="1"/>
  <c r="G46" i="35"/>
  <c r="H46" i="35" s="1"/>
  <c r="G45" i="35"/>
  <c r="H45" i="35" s="1"/>
  <c r="G44" i="35"/>
  <c r="H44" i="35" s="1"/>
  <c r="G43" i="35"/>
  <c r="H43" i="35" s="1"/>
  <c r="G42" i="35"/>
  <c r="H42" i="35" s="1"/>
  <c r="H41" i="35"/>
  <c r="G40" i="35"/>
  <c r="H40" i="35" s="1"/>
  <c r="G39" i="35"/>
  <c r="H39" i="35" s="1"/>
  <c r="G38" i="35"/>
  <c r="G34" i="35"/>
  <c r="H34" i="35" s="1"/>
  <c r="G33" i="35"/>
  <c r="H33" i="35" s="1"/>
  <c r="G32" i="35"/>
  <c r="H32" i="35" s="1"/>
  <c r="G31" i="35"/>
  <c r="G19" i="35"/>
  <c r="G12" i="35"/>
  <c r="G13" i="35"/>
  <c r="G11" i="35"/>
  <c r="G16" i="35" s="1"/>
  <c r="G26" i="35" s="1"/>
  <c r="G67" i="13"/>
  <c r="G66" i="13"/>
  <c r="G65" i="13"/>
  <c r="G64" i="13"/>
  <c r="G63" i="13"/>
  <c r="G60" i="13"/>
  <c r="G59" i="13"/>
  <c r="H44" i="13"/>
  <c r="G44" i="13"/>
  <c r="G41" i="13"/>
  <c r="G40" i="13"/>
  <c r="G39" i="13"/>
  <c r="G38" i="13"/>
  <c r="G37" i="13"/>
  <c r="G36" i="13"/>
  <c r="G35" i="13"/>
  <c r="G34" i="13"/>
  <c r="G33" i="13"/>
  <c r="G42" i="13" s="1"/>
  <c r="G33" i="12"/>
  <c r="G32" i="12"/>
  <c r="G31" i="12"/>
  <c r="G30" i="12"/>
  <c r="G29" i="12"/>
  <c r="G28" i="12"/>
  <c r="G27" i="12"/>
  <c r="G26" i="12"/>
  <c r="G21" i="12"/>
  <c r="G37" i="14"/>
  <c r="G36" i="14"/>
  <c r="G35" i="14"/>
  <c r="G34" i="14"/>
  <c r="G33" i="14"/>
  <c r="G31" i="14"/>
  <c r="G30" i="14"/>
  <c r="G29" i="14"/>
  <c r="G25" i="14"/>
  <c r="G24" i="14"/>
  <c r="G23" i="14"/>
  <c r="G22" i="14"/>
  <c r="G66" i="11"/>
  <c r="G43" i="11"/>
  <c r="G42" i="11"/>
  <c r="G41" i="11"/>
  <c r="G40" i="11"/>
  <c r="G39" i="11"/>
  <c r="G37" i="11"/>
  <c r="G36" i="11"/>
  <c r="G35" i="11"/>
  <c r="G31" i="11"/>
  <c r="G30" i="11"/>
  <c r="G29" i="11"/>
  <c r="G35" i="62"/>
  <c r="G34" i="62"/>
  <c r="G33" i="62"/>
  <c r="G32" i="62"/>
  <c r="G31" i="62"/>
  <c r="G30" i="62"/>
  <c r="G29" i="62"/>
  <c r="G28" i="62"/>
  <c r="G27" i="62"/>
  <c r="G22" i="62"/>
  <c r="G41" i="10"/>
  <c r="G30" i="10"/>
  <c r="G32" i="10"/>
  <c r="G33" i="10"/>
  <c r="G34" i="10"/>
  <c r="G35" i="10"/>
  <c r="G36" i="10"/>
  <c r="G37" i="10"/>
  <c r="G38" i="10"/>
  <c r="G31" i="10"/>
  <c r="G17" i="10"/>
  <c r="G43" i="9"/>
  <c r="G33" i="9"/>
  <c r="G34" i="9"/>
  <c r="G35" i="9"/>
  <c r="G36" i="9"/>
  <c r="G37" i="9"/>
  <c r="G38" i="9"/>
  <c r="G39" i="9"/>
  <c r="G40" i="9"/>
  <c r="G32" i="9"/>
  <c r="G28" i="9"/>
  <c r="G27" i="9"/>
  <c r="G18" i="9"/>
  <c r="G17" i="9"/>
  <c r="G83" i="8"/>
  <c r="H65" i="8"/>
  <c r="H67" i="8"/>
  <c r="H71" i="8"/>
  <c r="G63" i="8"/>
  <c r="G64" i="8"/>
  <c r="G65" i="8"/>
  <c r="G67" i="8"/>
  <c r="G71" i="8"/>
  <c r="G62" i="8"/>
  <c r="G47" i="8"/>
  <c r="J47" i="8" s="1"/>
  <c r="H35" i="8"/>
  <c r="G36" i="8"/>
  <c r="G37" i="8"/>
  <c r="G38" i="8"/>
  <c r="G39" i="8"/>
  <c r="G40" i="8"/>
  <c r="G41" i="8"/>
  <c r="G42" i="8"/>
  <c r="G43" i="8"/>
  <c r="G35" i="8"/>
  <c r="G31" i="8"/>
  <c r="J31" i="8" s="1"/>
  <c r="G30" i="8"/>
  <c r="G43" i="7"/>
  <c r="J43" i="7" s="1"/>
  <c r="G32" i="7"/>
  <c r="G33" i="7"/>
  <c r="G34" i="7"/>
  <c r="G35" i="7"/>
  <c r="G36" i="7"/>
  <c r="G37" i="7"/>
  <c r="G38" i="7"/>
  <c r="G39" i="7"/>
  <c r="G40" i="7"/>
  <c r="G31" i="7"/>
  <c r="G26" i="7"/>
  <c r="G25" i="7"/>
  <c r="G27" i="7" s="1"/>
  <c r="G30" i="48"/>
  <c r="G38" i="14" l="1"/>
  <c r="G63" i="14" s="1"/>
  <c r="G66" i="14" s="1"/>
  <c r="G36" i="62"/>
  <c r="H31" i="35"/>
  <c r="H35" i="35" s="1"/>
  <c r="G35" i="35"/>
  <c r="H38" i="35"/>
  <c r="H47" i="35" s="1"/>
  <c r="G47" i="35"/>
  <c r="H71" i="35"/>
  <c r="H53" i="35"/>
  <c r="G62" i="35"/>
  <c r="H19" i="35"/>
  <c r="H13" i="35"/>
  <c r="H12" i="35"/>
  <c r="G75" i="13"/>
  <c r="G18" i="10"/>
  <c r="G20" i="10" s="1"/>
  <c r="G39" i="10"/>
  <c r="G41" i="7"/>
  <c r="L31" i="8"/>
  <c r="L32" i="8" s="1"/>
  <c r="J32" i="8"/>
  <c r="J36" i="3"/>
  <c r="K47" i="8"/>
  <c r="J20" i="3"/>
  <c r="J31" i="3" s="1"/>
  <c r="K22" i="8"/>
  <c r="J23" i="8"/>
  <c r="J25" i="8" s="1"/>
  <c r="L41" i="7"/>
  <c r="L61" i="7" s="1"/>
  <c r="L64" i="7" s="1"/>
  <c r="L68" i="7" s="1"/>
  <c r="L34" i="12"/>
  <c r="J34" i="12"/>
  <c r="J36" i="62"/>
  <c r="L39" i="10"/>
  <c r="J39" i="10"/>
  <c r="L42" i="13"/>
  <c r="H58" i="35"/>
  <c r="H60" i="35"/>
  <c r="H55" i="35"/>
  <c r="H11" i="35"/>
  <c r="H56" i="35"/>
  <c r="G27" i="48"/>
  <c r="G26" i="48"/>
  <c r="G25" i="48"/>
  <c r="G24" i="48"/>
  <c r="G23" i="48"/>
  <c r="G34" i="3" l="1"/>
  <c r="G43" i="3" s="1"/>
  <c r="G49" i="3" s="1"/>
  <c r="G56" i="3" s="1"/>
  <c r="G58" i="62"/>
  <c r="G61" i="62" s="1"/>
  <c r="G75" i="62" s="1"/>
  <c r="H16" i="35"/>
  <c r="H26" i="35" s="1"/>
  <c r="G97" i="35"/>
  <c r="G100" i="35" s="1"/>
  <c r="G108" i="35" s="1"/>
  <c r="G112" i="35" s="1"/>
  <c r="H62" i="35"/>
  <c r="H97" i="35"/>
  <c r="H100" i="35" s="1"/>
  <c r="H108" i="35" s="1"/>
  <c r="H112" i="35" s="1"/>
  <c r="G28" i="48"/>
  <c r="J61" i="7"/>
  <c r="J64" i="7" s="1"/>
  <c r="L22" i="8"/>
  <c r="K20" i="3"/>
  <c r="K31" i="3" s="1"/>
  <c r="K23" i="8"/>
  <c r="L47" i="8"/>
  <c r="K36" i="3"/>
  <c r="J76" i="8"/>
  <c r="J65" i="10"/>
  <c r="L65" i="10"/>
  <c r="L68" i="10" s="1"/>
  <c r="L82" i="10" s="1"/>
  <c r="L62" i="35"/>
  <c r="L37" i="3" s="1"/>
  <c r="J68" i="35"/>
  <c r="J47" i="3" s="1"/>
  <c r="K68" i="35"/>
  <c r="K47" i="3" s="1"/>
  <c r="J35" i="35"/>
  <c r="K62" i="35"/>
  <c r="J47" i="35"/>
  <c r="K47" i="35"/>
  <c r="J105" i="35"/>
  <c r="J46" i="3" s="1"/>
  <c r="J28" i="48"/>
  <c r="L28" i="48"/>
  <c r="L35" i="3" s="1"/>
  <c r="C32" i="11"/>
  <c r="C110" i="9"/>
  <c r="J79" i="8" l="1"/>
  <c r="J93" i="8" s="1"/>
  <c r="J96" i="8" s="1"/>
  <c r="J97" i="35"/>
  <c r="J68" i="10"/>
  <c r="J82" i="10" s="1"/>
  <c r="J35" i="3"/>
  <c r="L36" i="3"/>
  <c r="L76" i="8"/>
  <c r="L20" i="3"/>
  <c r="L31" i="3" s="1"/>
  <c r="L23" i="8"/>
  <c r="L25" i="8" s="1"/>
  <c r="K105" i="35"/>
  <c r="K46" i="3" s="1"/>
  <c r="L105" i="35"/>
  <c r="L46" i="3" s="1"/>
  <c r="K22" i="35"/>
  <c r="L22" i="35"/>
  <c r="K35" i="35"/>
  <c r="K97" i="35" s="1"/>
  <c r="L35" i="35"/>
  <c r="L97" i="35" s="1"/>
  <c r="J16" i="35"/>
  <c r="C51" i="72"/>
  <c r="L79" i="8" l="1"/>
  <c r="L93" i="8" s="1"/>
  <c r="L96" i="8" s="1"/>
  <c r="J26" i="35"/>
  <c r="J100" i="35" s="1"/>
  <c r="J108" i="35" s="1"/>
  <c r="J112" i="35" s="1"/>
  <c r="K16" i="35"/>
  <c r="K26" i="35" s="1"/>
  <c r="K100" i="35" s="1"/>
  <c r="K108" i="35" s="1"/>
  <c r="K112" i="35" s="1"/>
  <c r="L16" i="35"/>
  <c r="L26" i="35" s="1"/>
  <c r="L100" i="35" l="1"/>
  <c r="L108" i="35" s="1"/>
  <c r="L112" i="35" s="1"/>
  <c r="H43" i="48" l="1"/>
  <c r="H42" i="48"/>
  <c r="H41" i="48"/>
  <c r="H46" i="48" s="1"/>
  <c r="H19" i="13" l="1"/>
  <c r="H21" i="13" l="1"/>
  <c r="H23" i="13" s="1"/>
  <c r="K21" i="13"/>
  <c r="K23" i="13" s="1"/>
  <c r="H10" i="8"/>
  <c r="G46" i="14" l="1"/>
  <c r="J46" i="14" s="1"/>
  <c r="L46" i="14" s="1"/>
  <c r="A3" i="72" l="1"/>
  <c r="H83" i="8" l="1"/>
  <c r="H58" i="8"/>
  <c r="H53" i="14"/>
  <c r="H61" i="14" s="1"/>
  <c r="C72" i="8"/>
  <c r="C16" i="12"/>
  <c r="C36" i="62"/>
  <c r="H31" i="8"/>
  <c r="K31" i="8" s="1"/>
  <c r="K32" i="8" s="1"/>
  <c r="C10" i="3"/>
  <c r="H22" i="8"/>
  <c r="C23" i="8"/>
  <c r="A3" i="35"/>
  <c r="A3" i="13"/>
  <c r="A3" i="12"/>
  <c r="A3" i="14"/>
  <c r="A3" i="11"/>
  <c r="A3" i="62"/>
  <c r="C26" i="3"/>
  <c r="H17" i="9"/>
  <c r="H42" i="3"/>
  <c r="K42" i="3" s="1"/>
  <c r="G84" i="13"/>
  <c r="G85" i="13" s="1"/>
  <c r="G43" i="12"/>
  <c r="J43" i="12" s="1"/>
  <c r="L43" i="12" s="1"/>
  <c r="G42" i="12"/>
  <c r="J42" i="12" s="1"/>
  <c r="G20" i="11"/>
  <c r="G19" i="11"/>
  <c r="J19" i="11" s="1"/>
  <c r="L19" i="11" s="1"/>
  <c r="G23" i="62"/>
  <c r="G46" i="10"/>
  <c r="H58" i="9"/>
  <c r="K58" i="9" s="1"/>
  <c r="K60" i="9" s="1"/>
  <c r="H52" i="9"/>
  <c r="H51" i="9"/>
  <c r="H50" i="9"/>
  <c r="H49" i="9"/>
  <c r="H48" i="9"/>
  <c r="H47" i="9"/>
  <c r="H43" i="9"/>
  <c r="H40" i="9"/>
  <c r="H39" i="9"/>
  <c r="H38" i="9"/>
  <c r="H37" i="9"/>
  <c r="H36" i="9"/>
  <c r="H35" i="9"/>
  <c r="H34" i="9"/>
  <c r="H33" i="9"/>
  <c r="H32" i="9"/>
  <c r="H28" i="9"/>
  <c r="H27" i="9"/>
  <c r="G84" i="8"/>
  <c r="H11" i="48"/>
  <c r="C62" i="35"/>
  <c r="H51" i="62"/>
  <c r="H52" i="62"/>
  <c r="H48" i="62"/>
  <c r="H50" i="62"/>
  <c r="H59" i="10"/>
  <c r="H19" i="11"/>
  <c r="K19" i="11" s="1"/>
  <c r="H18" i="11"/>
  <c r="H44" i="9"/>
  <c r="K44" i="9" s="1"/>
  <c r="H45" i="9"/>
  <c r="K45" i="9" s="1"/>
  <c r="H46" i="9"/>
  <c r="K46" i="9" s="1"/>
  <c r="H64" i="8"/>
  <c r="H63" i="8"/>
  <c r="H62" i="8"/>
  <c r="H60" i="8"/>
  <c r="H59" i="8"/>
  <c r="H57" i="8"/>
  <c r="H52" i="8"/>
  <c r="K52" i="8" s="1"/>
  <c r="K53" i="8" s="1"/>
  <c r="H47" i="8"/>
  <c r="H36" i="8"/>
  <c r="H37" i="8"/>
  <c r="H38" i="8"/>
  <c r="H39" i="8"/>
  <c r="H40" i="8"/>
  <c r="H41" i="8"/>
  <c r="H42" i="8"/>
  <c r="H43" i="8"/>
  <c r="H52" i="7"/>
  <c r="H53" i="7"/>
  <c r="H55" i="7"/>
  <c r="H56" i="7"/>
  <c r="H57" i="7"/>
  <c r="H32" i="7"/>
  <c r="H33" i="7"/>
  <c r="H34" i="7"/>
  <c r="H35" i="7"/>
  <c r="H36" i="7"/>
  <c r="H37" i="7"/>
  <c r="H38" i="7"/>
  <c r="H39" i="7"/>
  <c r="H40" i="7"/>
  <c r="K41" i="7" s="1"/>
  <c r="H24" i="48"/>
  <c r="H25" i="48"/>
  <c r="H26" i="48"/>
  <c r="H27" i="48"/>
  <c r="F21" i="11"/>
  <c r="F24" i="11" s="1"/>
  <c r="H22" i="62"/>
  <c r="H51" i="10"/>
  <c r="H52" i="10"/>
  <c r="H54" i="10"/>
  <c r="H55" i="10"/>
  <c r="H56" i="10"/>
  <c r="C20" i="3"/>
  <c r="H17" i="8"/>
  <c r="K17" i="8" s="1"/>
  <c r="K18" i="8" s="1"/>
  <c r="K25" i="8" s="1"/>
  <c r="H15" i="8"/>
  <c r="G67" i="35"/>
  <c r="G29" i="13"/>
  <c r="G30" i="13" s="1"/>
  <c r="G77" i="13" s="1"/>
  <c r="G80" i="13" s="1"/>
  <c r="G88" i="13" s="1"/>
  <c r="G92" i="13" s="1"/>
  <c r="C85" i="13"/>
  <c r="G65" i="11"/>
  <c r="G64" i="11"/>
  <c r="G62" i="11"/>
  <c r="G61" i="11"/>
  <c r="G51" i="11"/>
  <c r="G50" i="11"/>
  <c r="G46" i="11"/>
  <c r="C85" i="8"/>
  <c r="C45" i="3" s="1"/>
  <c r="G34" i="48"/>
  <c r="C51" i="12"/>
  <c r="H23" i="48"/>
  <c r="H28" i="48" s="1"/>
  <c r="H30" i="48"/>
  <c r="H34" i="48"/>
  <c r="K36" i="48" s="1"/>
  <c r="G35" i="48"/>
  <c r="H35" i="48"/>
  <c r="F36" i="48"/>
  <c r="F49" i="48" s="1"/>
  <c r="F52" i="48" s="1"/>
  <c r="F62" i="48" s="1"/>
  <c r="F64" i="48" s="1"/>
  <c r="F58" i="48"/>
  <c r="C68" i="35"/>
  <c r="H58" i="10"/>
  <c r="H26" i="12"/>
  <c r="H28" i="12"/>
  <c r="H27" i="12"/>
  <c r="G53" i="14"/>
  <c r="H57" i="14"/>
  <c r="H58" i="14"/>
  <c r="H23" i="14"/>
  <c r="H24" i="14"/>
  <c r="C14" i="10"/>
  <c r="H35" i="62"/>
  <c r="H30" i="62"/>
  <c r="H29" i="62"/>
  <c r="H28" i="62"/>
  <c r="H27" i="62"/>
  <c r="H43" i="62"/>
  <c r="K43" i="62" s="1"/>
  <c r="K44" i="62" s="1"/>
  <c r="H34" i="62"/>
  <c r="H32" i="62"/>
  <c r="H31" i="62"/>
  <c r="H38" i="10"/>
  <c r="H37" i="10"/>
  <c r="H35" i="10"/>
  <c r="H34" i="10"/>
  <c r="H31" i="10"/>
  <c r="H26" i="10"/>
  <c r="H57" i="10"/>
  <c r="H46" i="10"/>
  <c r="H41" i="10"/>
  <c r="H36" i="10"/>
  <c r="H33" i="10"/>
  <c r="H32" i="10"/>
  <c r="H30" i="10"/>
  <c r="H17" i="10"/>
  <c r="H30" i="8"/>
  <c r="H21" i="8"/>
  <c r="C24" i="3"/>
  <c r="F60" i="9"/>
  <c r="C60" i="9"/>
  <c r="C19" i="9"/>
  <c r="C72" i="62"/>
  <c r="C67" i="62"/>
  <c r="F44" i="62"/>
  <c r="C44" i="62"/>
  <c r="G43" i="62"/>
  <c r="C24" i="62"/>
  <c r="G47" i="14"/>
  <c r="G45" i="14"/>
  <c r="J45" i="14" s="1"/>
  <c r="C44" i="8"/>
  <c r="C23" i="3"/>
  <c r="C97" i="8"/>
  <c r="C105" i="35"/>
  <c r="C46" i="3" s="1"/>
  <c r="C47" i="35"/>
  <c r="C35" i="35"/>
  <c r="F48" i="14"/>
  <c r="C48" i="14"/>
  <c r="H46" i="14"/>
  <c r="K46" i="14" s="1"/>
  <c r="H45" i="14"/>
  <c r="K45" i="14" s="1"/>
  <c r="C38" i="14"/>
  <c r="H37" i="14"/>
  <c r="H36" i="14"/>
  <c r="H35" i="14"/>
  <c r="H34" i="14"/>
  <c r="H33" i="14"/>
  <c r="H32" i="14"/>
  <c r="K38" i="14" s="1"/>
  <c r="H31" i="14"/>
  <c r="H30" i="14"/>
  <c r="H29" i="14"/>
  <c r="C26" i="14"/>
  <c r="H25" i="14"/>
  <c r="H22" i="14"/>
  <c r="C15" i="14"/>
  <c r="C17" i="14" s="1"/>
  <c r="H63" i="13"/>
  <c r="H75" i="13" s="1"/>
  <c r="C50" i="13"/>
  <c r="H48" i="13"/>
  <c r="C42" i="13"/>
  <c r="H41" i="13"/>
  <c r="H40" i="13"/>
  <c r="H39" i="13"/>
  <c r="H38" i="13"/>
  <c r="H37" i="13"/>
  <c r="H36" i="13"/>
  <c r="H35" i="13"/>
  <c r="H34" i="13"/>
  <c r="H33" i="13"/>
  <c r="C30" i="13"/>
  <c r="H29" i="13"/>
  <c r="K29" i="13" s="1"/>
  <c r="H28" i="13"/>
  <c r="H30" i="13" s="1"/>
  <c r="F44" i="12"/>
  <c r="C44" i="12"/>
  <c r="H43" i="12"/>
  <c r="K43" i="12" s="1"/>
  <c r="H42" i="12"/>
  <c r="K42" i="12" s="1"/>
  <c r="K44" i="12" s="1"/>
  <c r="H33" i="12"/>
  <c r="H32" i="12"/>
  <c r="H31" i="12"/>
  <c r="H30" i="12"/>
  <c r="H29" i="12"/>
  <c r="C23" i="12"/>
  <c r="H21" i="12"/>
  <c r="H65" i="11"/>
  <c r="C52" i="11"/>
  <c r="H51" i="11"/>
  <c r="H50" i="11"/>
  <c r="C44" i="11"/>
  <c r="H43" i="11"/>
  <c r="H42" i="11"/>
  <c r="H41" i="11"/>
  <c r="H40" i="11"/>
  <c r="H39" i="11"/>
  <c r="K44" i="11"/>
  <c r="H37" i="11"/>
  <c r="H36" i="11"/>
  <c r="H35" i="11"/>
  <c r="H31" i="11"/>
  <c r="H29" i="11"/>
  <c r="C21" i="11"/>
  <c r="C79" i="10"/>
  <c r="C74" i="10"/>
  <c r="F47" i="10"/>
  <c r="C47" i="10"/>
  <c r="C39" i="10"/>
  <c r="F90" i="8"/>
  <c r="F53" i="8"/>
  <c r="C53" i="8"/>
  <c r="C32" i="8"/>
  <c r="C18" i="8"/>
  <c r="C11" i="8"/>
  <c r="F48" i="7"/>
  <c r="F61" i="7" s="1"/>
  <c r="F64" i="7" s="1"/>
  <c r="F68" i="7" s="1"/>
  <c r="C48" i="7"/>
  <c r="H47" i="7"/>
  <c r="K47" i="7" s="1"/>
  <c r="G48" i="7"/>
  <c r="G61" i="7" s="1"/>
  <c r="G64" i="7" s="1"/>
  <c r="G68" i="7" s="1"/>
  <c r="H46" i="7"/>
  <c r="K46" i="7" s="1"/>
  <c r="H45" i="7"/>
  <c r="K45" i="7" s="1"/>
  <c r="H44" i="7"/>
  <c r="K44" i="7" s="1"/>
  <c r="H43" i="7"/>
  <c r="H31" i="7"/>
  <c r="C27" i="7"/>
  <c r="H26" i="7"/>
  <c r="K26" i="7" s="1"/>
  <c r="K27" i="7" s="1"/>
  <c r="H25" i="7"/>
  <c r="H27" i="7" s="1"/>
  <c r="C16" i="7"/>
  <c r="C19" i="7" s="1"/>
  <c r="C58" i="48"/>
  <c r="C36" i="48"/>
  <c r="C28" i="48"/>
  <c r="C14" i="48"/>
  <c r="C17" i="48" s="1"/>
  <c r="C22" i="3"/>
  <c r="C19" i="3"/>
  <c r="H26" i="14" l="1"/>
  <c r="H38" i="14"/>
  <c r="H63" i="14" s="1"/>
  <c r="H66" i="14" s="1"/>
  <c r="H55" i="62"/>
  <c r="H36" i="62"/>
  <c r="K42" i="13"/>
  <c r="H42" i="13"/>
  <c r="H77" i="13"/>
  <c r="H80" i="13" s="1"/>
  <c r="H88" i="13" s="1"/>
  <c r="H92" i="13" s="1"/>
  <c r="K50" i="13"/>
  <c r="K37" i="3" s="1"/>
  <c r="H50" i="13"/>
  <c r="L42" i="12"/>
  <c r="L44" i="12" s="1"/>
  <c r="L54" i="12" s="1"/>
  <c r="L57" i="12" s="1"/>
  <c r="L65" i="12" s="1"/>
  <c r="L67" i="12" s="1"/>
  <c r="J44" i="12"/>
  <c r="J54" i="12" s="1"/>
  <c r="J57" i="12" s="1"/>
  <c r="J65" i="12" s="1"/>
  <c r="L45" i="14"/>
  <c r="L48" i="14" s="1"/>
  <c r="L63" i="14" s="1"/>
  <c r="L66" i="14" s="1"/>
  <c r="L79" i="14" s="1"/>
  <c r="L81" i="14" s="1"/>
  <c r="J48" i="14"/>
  <c r="J63" i="14" s="1"/>
  <c r="J66" i="14" s="1"/>
  <c r="J79" i="14" s="1"/>
  <c r="J81" i="14" s="1"/>
  <c r="K48" i="14"/>
  <c r="H21" i="11"/>
  <c r="H24" i="11" s="1"/>
  <c r="K18" i="11"/>
  <c r="K21" i="11" s="1"/>
  <c r="K24" i="11" s="1"/>
  <c r="G44" i="62"/>
  <c r="J43" i="62"/>
  <c r="H18" i="10"/>
  <c r="H20" i="10" s="1"/>
  <c r="K27" i="10"/>
  <c r="H27" i="10"/>
  <c r="H39" i="10"/>
  <c r="K19" i="9"/>
  <c r="K22" i="9" s="1"/>
  <c r="H41" i="7"/>
  <c r="H59" i="7"/>
  <c r="H14" i="48"/>
  <c r="H17" i="48" s="1"/>
  <c r="H52" i="48" s="1"/>
  <c r="H62" i="48" s="1"/>
  <c r="H64" i="48" s="1"/>
  <c r="K76" i="8"/>
  <c r="C52" i="3"/>
  <c r="C64" i="72"/>
  <c r="K48" i="7"/>
  <c r="K34" i="12"/>
  <c r="K54" i="12" s="1"/>
  <c r="K57" i="12" s="1"/>
  <c r="K61" i="14"/>
  <c r="K63" i="14" s="1"/>
  <c r="K66" i="14" s="1"/>
  <c r="K79" i="14" s="1"/>
  <c r="K81" i="14" s="1"/>
  <c r="K67" i="11"/>
  <c r="K69" i="11" s="1"/>
  <c r="J69" i="11"/>
  <c r="J72" i="11" s="1"/>
  <c r="J80" i="11" s="1"/>
  <c r="J83" i="11" s="1"/>
  <c r="L67" i="11"/>
  <c r="K58" i="62"/>
  <c r="K61" i="62" s="1"/>
  <c r="K75" i="62" s="1"/>
  <c r="K62" i="10"/>
  <c r="K39" i="10"/>
  <c r="K30" i="13"/>
  <c r="L29" i="13"/>
  <c r="L30" i="13" s="1"/>
  <c r="J30" i="13"/>
  <c r="H67" i="35"/>
  <c r="K29" i="9"/>
  <c r="K41" i="9"/>
  <c r="J36" i="48"/>
  <c r="J49" i="48" s="1"/>
  <c r="J52" i="48" s="1"/>
  <c r="L36" i="48"/>
  <c r="L49" i="48" s="1"/>
  <c r="L52" i="48" s="1"/>
  <c r="L62" i="48" s="1"/>
  <c r="L64" i="48" s="1"/>
  <c r="K28" i="48"/>
  <c r="C47" i="3"/>
  <c r="C41" i="3"/>
  <c r="C35" i="3"/>
  <c r="C37" i="3"/>
  <c r="C31" i="3"/>
  <c r="C26" i="35"/>
  <c r="C54" i="12"/>
  <c r="C57" i="12" s="1"/>
  <c r="C65" i="12" s="1"/>
  <c r="C67" i="12" s="1"/>
  <c r="G48" i="14"/>
  <c r="H36" i="48"/>
  <c r="H49" i="48" s="1"/>
  <c r="C24" i="11"/>
  <c r="H60" i="9"/>
  <c r="C22" i="9"/>
  <c r="H44" i="12"/>
  <c r="G47" i="10"/>
  <c r="H47" i="10"/>
  <c r="H44" i="62"/>
  <c r="C94" i="9"/>
  <c r="C63" i="14"/>
  <c r="C66" i="14" s="1"/>
  <c r="C79" i="14" s="1"/>
  <c r="C81" i="14" s="1"/>
  <c r="C23" i="13"/>
  <c r="C76" i="8"/>
  <c r="C61" i="7"/>
  <c r="C64" i="7" s="1"/>
  <c r="C68" i="7" s="1"/>
  <c r="C69" i="11"/>
  <c r="C58" i="62"/>
  <c r="C51" i="3"/>
  <c r="C97" i="35"/>
  <c r="C77" i="13"/>
  <c r="G44" i="12"/>
  <c r="H48" i="14"/>
  <c r="C20" i="10"/>
  <c r="C65" i="10"/>
  <c r="G60" i="9"/>
  <c r="C25" i="8"/>
  <c r="G53" i="8"/>
  <c r="H53" i="8"/>
  <c r="H48" i="7"/>
  <c r="G36" i="48"/>
  <c r="G49" i="48" s="1"/>
  <c r="G52" i="48" s="1"/>
  <c r="G62" i="48" s="1"/>
  <c r="G64" i="48" s="1"/>
  <c r="C49" i="48"/>
  <c r="C52" i="48" s="1"/>
  <c r="C62" i="48" s="1"/>
  <c r="C64" i="48" s="1"/>
  <c r="G21" i="11"/>
  <c r="G24" i="11" s="1"/>
  <c r="C34" i="3"/>
  <c r="H34" i="3" l="1"/>
  <c r="H43" i="3" s="1"/>
  <c r="H49" i="3" s="1"/>
  <c r="H56" i="3" s="1"/>
  <c r="H41" i="3"/>
  <c r="H58" i="62"/>
  <c r="H61" i="62" s="1"/>
  <c r="H75" i="62" s="1"/>
  <c r="K79" i="8"/>
  <c r="K93" i="8" s="1"/>
  <c r="K96" i="8" s="1"/>
  <c r="J77" i="13"/>
  <c r="J80" i="13" s="1"/>
  <c r="J88" i="13" s="1"/>
  <c r="J92" i="13" s="1"/>
  <c r="K77" i="13"/>
  <c r="K80" i="13" s="1"/>
  <c r="K88" i="13" s="1"/>
  <c r="K92" i="13" s="1"/>
  <c r="L77" i="13"/>
  <c r="L80" i="13" s="1"/>
  <c r="L88" i="13" s="1"/>
  <c r="L92" i="13" s="1"/>
  <c r="L34" i="3"/>
  <c r="K72" i="11"/>
  <c r="K80" i="11" s="1"/>
  <c r="K83" i="11" s="1"/>
  <c r="J44" i="62"/>
  <c r="J58" i="62" s="1"/>
  <c r="J61" i="62" s="1"/>
  <c r="J75" i="62" s="1"/>
  <c r="L43" i="62"/>
  <c r="L44" i="62" s="1"/>
  <c r="L58" i="62" s="1"/>
  <c r="L61" i="62" s="1"/>
  <c r="L75" i="62" s="1"/>
  <c r="K34" i="3"/>
  <c r="H61" i="7"/>
  <c r="H64" i="7" s="1"/>
  <c r="H68" i="7" s="1"/>
  <c r="L69" i="11"/>
  <c r="L72" i="11" s="1"/>
  <c r="L80" i="11" s="1"/>
  <c r="L83" i="11" s="1"/>
  <c r="L41" i="3"/>
  <c r="J62" i="48"/>
  <c r="J64" i="48" s="1"/>
  <c r="K61" i="7"/>
  <c r="K64" i="7" s="1"/>
  <c r="K68" i="7" s="1"/>
  <c r="K41" i="3"/>
  <c r="K49" i="48"/>
  <c r="K52" i="48" s="1"/>
  <c r="K62" i="48" s="1"/>
  <c r="K64" i="48" s="1"/>
  <c r="K35" i="3"/>
  <c r="K65" i="12"/>
  <c r="K67" i="12" s="1"/>
  <c r="K65" i="10"/>
  <c r="K68" i="10" s="1"/>
  <c r="K82" i="10" s="1"/>
  <c r="K94" i="9"/>
  <c r="K112" i="9" s="1"/>
  <c r="K115" i="9" s="1"/>
  <c r="F107" i="35"/>
  <c r="F65" i="12"/>
  <c r="F67" i="12" s="1"/>
  <c r="F79" i="14"/>
  <c r="F81" i="14" s="1"/>
  <c r="C43" i="3"/>
  <c r="C49" i="3" s="1"/>
  <c r="C100" i="35"/>
  <c r="C108" i="35" s="1"/>
  <c r="C112" i="35" s="1"/>
  <c r="C80" i="13"/>
  <c r="C88" i="13" s="1"/>
  <c r="C92" i="13" s="1"/>
  <c r="H65" i="12"/>
  <c r="H67" i="12" s="1"/>
  <c r="C97" i="9"/>
  <c r="C54" i="3"/>
  <c r="H54" i="3" s="1"/>
  <c r="C72" i="11"/>
  <c r="C80" i="11" s="1"/>
  <c r="C83" i="11" s="1"/>
  <c r="C61" i="62"/>
  <c r="C75" i="62" s="1"/>
  <c r="C112" i="9"/>
  <c r="G79" i="14"/>
  <c r="G81" i="14" s="1"/>
  <c r="G65" i="12"/>
  <c r="G67" i="12" s="1"/>
  <c r="H79" i="14"/>
  <c r="H81" i="14" s="1"/>
  <c r="C79" i="8"/>
  <c r="C93" i="8" s="1"/>
  <c r="C96" i="8" s="1"/>
  <c r="C68" i="10"/>
  <c r="C82" i="10" s="1"/>
  <c r="K43" i="3" l="1"/>
  <c r="L43" i="3"/>
  <c r="J43" i="3"/>
  <c r="K97" i="9"/>
  <c r="C56" i="3"/>
  <c r="C115" i="9"/>
  <c r="F54" i="3"/>
  <c r="L49" i="3" l="1"/>
  <c r="K49" i="3"/>
  <c r="L56" i="3"/>
  <c r="K56" i="3"/>
  <c r="J49" i="3"/>
  <c r="G54" i="3"/>
  <c r="J56" i="3" l="1"/>
  <c r="D30" i="84" l="1"/>
  <c r="D33" i="8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Priscilla Ramsaroop</author>
  </authors>
  <commentList>
    <comment ref="J62" authorId="0" shapeId="0" xr:uid="{39664FA9-D46C-4D39-A1F9-1C856F793C6E}">
      <text>
        <r>
          <rPr>
            <b/>
            <sz val="9"/>
            <color indexed="81"/>
            <rFont val="Tahoma"/>
            <family val="2"/>
          </rPr>
          <t>Priscilla Ramsaroop:</t>
        </r>
        <r>
          <rPr>
            <sz val="9"/>
            <color indexed="81"/>
            <rFont val="Tahoma"/>
            <family val="2"/>
          </rPr>
          <t xml:space="preserve">
Professional fees: Sebasta, Payday maintainance fees and upgrades of system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Priscilla Ramsaroop</author>
  </authors>
  <commentList>
    <comment ref="H41" authorId="0" shapeId="0" xr:uid="{F8B0928C-8102-4701-8FAD-5763881B19A1}">
      <text>
        <r>
          <rPr>
            <b/>
            <sz val="9"/>
            <color indexed="81"/>
            <rFont val="Tahoma"/>
            <family val="2"/>
          </rPr>
          <t>Priscilla Ramsaroop:</t>
        </r>
        <r>
          <rPr>
            <sz val="9"/>
            <color indexed="81"/>
            <rFont val="Tahoma"/>
            <family val="2"/>
          </rPr>
          <t xml:space="preserve">
over budgeted
</t>
        </r>
      </text>
    </comment>
    <comment ref="I41" authorId="0" shapeId="0" xr:uid="{514E46C9-FE55-4354-8CEF-2952342B9ADE}">
      <text>
        <r>
          <rPr>
            <b/>
            <sz val="9"/>
            <color indexed="81"/>
            <rFont val="Tahoma"/>
            <family val="2"/>
          </rPr>
          <t>Priscilla Ramsaroop:</t>
        </r>
        <r>
          <rPr>
            <sz val="9"/>
            <color indexed="81"/>
            <rFont val="Tahoma"/>
            <family val="2"/>
          </rPr>
          <t xml:space="preserve">
under budgeted</t>
        </r>
      </text>
    </comment>
  </commentList>
</comments>
</file>

<file path=xl/sharedStrings.xml><?xml version="1.0" encoding="utf-8"?>
<sst xmlns="http://schemas.openxmlformats.org/spreadsheetml/2006/main" count="1676" uniqueCount="643">
  <si>
    <t>SubTotal</t>
  </si>
  <si>
    <t>0100</t>
  </si>
  <si>
    <t>Depreciation;</t>
  </si>
  <si>
    <t>Rental Office Equipment;</t>
  </si>
  <si>
    <t>Entertainment - General;</t>
  </si>
  <si>
    <t>Skill Development Levy;</t>
  </si>
  <si>
    <t>Office Furniture &amp; Equipme</t>
  </si>
  <si>
    <t>Vehicle Maintenance;</t>
  </si>
  <si>
    <t>Interest - External loans;</t>
  </si>
  <si>
    <t>Salaries &amp; Allowances;</t>
  </si>
  <si>
    <t>Overtime;</t>
  </si>
  <si>
    <t>Bonuses;</t>
  </si>
  <si>
    <t>Group Life Contribution;</t>
  </si>
  <si>
    <t>UIF Contributions;</t>
  </si>
  <si>
    <t>Books &amp; Publications;</t>
  </si>
  <si>
    <t>Training Direct Expence;</t>
  </si>
  <si>
    <t>Printing &amp; Stationary;</t>
  </si>
  <si>
    <t>Subsistence &amp; Travel;</t>
  </si>
  <si>
    <t>Senior Citizens Programme;</t>
  </si>
  <si>
    <t>Annual Report;</t>
  </si>
  <si>
    <t>Arts &amp; Culture;</t>
  </si>
  <si>
    <t>Medical Aid Contributions;</t>
  </si>
  <si>
    <t>Housing Allowance;</t>
  </si>
  <si>
    <t>Telephone;</t>
  </si>
  <si>
    <t>Postage;</t>
  </si>
  <si>
    <t>Electricity;</t>
  </si>
  <si>
    <t>Experience Training;</t>
  </si>
  <si>
    <t>Buildings &amp; Offices;</t>
  </si>
  <si>
    <t>Motor Vehicle;</t>
  </si>
  <si>
    <t>Travel Allowance;</t>
  </si>
  <si>
    <t>Audit Fees-External;</t>
  </si>
  <si>
    <t>Software License Fees;</t>
  </si>
  <si>
    <t>Bank Charges;</t>
  </si>
  <si>
    <t>Insurance;</t>
  </si>
  <si>
    <t>Interest Earned-Ext Invest</t>
  </si>
  <si>
    <t>Levies Replacement Grant;</t>
  </si>
  <si>
    <t>Finance Management Grant;</t>
  </si>
  <si>
    <t xml:space="preserve">Description    </t>
  </si>
  <si>
    <t>AMAJUBA DISTRICT MUNICIPALITY</t>
  </si>
  <si>
    <t>Office Furniture &amp; Equipment</t>
  </si>
  <si>
    <t>MIG GRANT FUNDING  PROJECTS</t>
  </si>
  <si>
    <t>TOTAL  CAPITAL EXPENDITURE</t>
  </si>
  <si>
    <t>OPERATING EXPENDITURE</t>
  </si>
  <si>
    <t>OPERATING INCOME</t>
  </si>
  <si>
    <t>OPERATING GRANT &amp; SUBSIDIES</t>
  </si>
  <si>
    <t>TOTAL OPERATING INCOME</t>
  </si>
  <si>
    <t>REMUNERATION OF COUNCILLORS</t>
  </si>
  <si>
    <t>REPAIRS &amp; MAINTENANCE -MUNICIPAL ASSETS</t>
  </si>
  <si>
    <t>INTEREST EXPENSE -EXTERNAL BORROWINGS</t>
  </si>
  <si>
    <t>GENERAL EXPENSE-OTHER</t>
  </si>
  <si>
    <t>Workmans Compensation Levies</t>
  </si>
  <si>
    <t>TOTAL DIRECT OPERATING EXPENDITURE</t>
  </si>
  <si>
    <t>OPERATING SURPLUS/DEFICIT</t>
  </si>
  <si>
    <t>CONTRIBUTIONS FROM OPERATING TO CAPITAL</t>
  </si>
  <si>
    <t>CLOSING UNAPPROPRIATED SURPLUS / (ACCUMULATED DEFICIT)</t>
  </si>
  <si>
    <t>CLOSING UNAPPROPRIATED SURPLUS / (ACCUMULATED DEFICIT) c/f TO BALANCE SHEET</t>
  </si>
  <si>
    <t>Subsistance &amp; Travel-Council</t>
  </si>
  <si>
    <t xml:space="preserve">Original Budget </t>
  </si>
  <si>
    <t>EMPLOYEE RELATED COSTS - WAGES &amp; SALARIES</t>
  </si>
  <si>
    <t>3100</t>
  </si>
  <si>
    <t>EMPLOYEE RELATED COSTS - SOCIAL CONTRIBUTIONS</t>
  </si>
  <si>
    <t>1700</t>
  </si>
  <si>
    <t>OTHER INCOME</t>
  </si>
  <si>
    <t>MUNICIPAL MANAGER</t>
  </si>
  <si>
    <t>CORPORATE SERVICES</t>
  </si>
  <si>
    <t>COMMUNITY SERVICES</t>
  </si>
  <si>
    <t>TRANSFERS TO RESERVES</t>
  </si>
  <si>
    <t>Capital Replacement Reserve</t>
  </si>
  <si>
    <t>TECHNICAL SERVICES</t>
  </si>
  <si>
    <t>TOUSONG RURAL SERVICE CENTRE</t>
  </si>
  <si>
    <t>PLANNING AND DEVELOPMENT</t>
  </si>
  <si>
    <t>Disaster Management Fund</t>
  </si>
  <si>
    <t>Depreciation</t>
  </si>
  <si>
    <t>Sundry Income</t>
  </si>
  <si>
    <t>DISASTER MANAGEMENT CENTRE</t>
  </si>
  <si>
    <t>Water Sales</t>
  </si>
  <si>
    <t>Projected forecast</t>
  </si>
  <si>
    <t>CONTRIBUTIONS FROM OPERATING TO CAPITAL AND OTHER VOTES</t>
  </si>
  <si>
    <t>Engineering Services</t>
  </si>
  <si>
    <t>Transfer To -Engineering Services</t>
  </si>
  <si>
    <t>0205/6301/0000</t>
  </si>
  <si>
    <t>0205/6302/0000</t>
  </si>
  <si>
    <t>0205/6402/0000</t>
  </si>
  <si>
    <t>Licence Fees-Water Tankers</t>
  </si>
  <si>
    <t>0001/3720/0000</t>
  </si>
  <si>
    <t>0100/0300/0000</t>
  </si>
  <si>
    <t>0100/3750/0000</t>
  </si>
  <si>
    <t>0050/3725/0000</t>
  </si>
  <si>
    <t>0102/0723/0000</t>
  </si>
  <si>
    <t>0200/3720/0000</t>
  </si>
  <si>
    <t>0201/3756/0000</t>
  </si>
  <si>
    <t>YTD ACTUAL</t>
  </si>
  <si>
    <t>REVENUE PER SOURCE</t>
  </si>
  <si>
    <t>Equitable Share-FBS Portion</t>
  </si>
  <si>
    <t>TOTAL DIRECT OPERATING INCOME</t>
  </si>
  <si>
    <t xml:space="preserve"> EXPENDITURE PER CATERGORY</t>
  </si>
  <si>
    <t>Salaries , Wages &amp;  Allowances</t>
  </si>
  <si>
    <t>Renumeration of Councillors</t>
  </si>
  <si>
    <t>Repairs &amp; Maintenance</t>
  </si>
  <si>
    <t>Contributions to capital</t>
  </si>
  <si>
    <t>Contributions to funds</t>
  </si>
  <si>
    <t>TOTAL  OPERATING EXPENDITURE</t>
  </si>
  <si>
    <t>Surplus/(Deficit)</t>
  </si>
  <si>
    <t>Tender Deposits</t>
  </si>
  <si>
    <t>GOVERNMENT GRANTS &amp; SUBSIDIES - ALLOCATIONS</t>
  </si>
  <si>
    <t>R'000</t>
  </si>
  <si>
    <t>Sub Total - National Grant Allocations</t>
  </si>
  <si>
    <r>
      <t>Provincial Grant Allocations</t>
    </r>
    <r>
      <rPr>
        <b/>
        <u/>
        <vertAlign val="superscript"/>
        <sz val="12"/>
        <rFont val="Tahoma"/>
        <family val="2"/>
      </rPr>
      <t>2</t>
    </r>
  </si>
  <si>
    <t>Sub Total - Provincial Grant Allocations</t>
  </si>
  <si>
    <t>TOTAL GRANT ALLOCATIONS</t>
  </si>
  <si>
    <t>Balance Available</t>
  </si>
  <si>
    <t>Pension Fund Contributions;</t>
  </si>
  <si>
    <t>Bargaining Council Contribut</t>
  </si>
  <si>
    <t>Fuel &amp; Oil-Offical Vechicle;</t>
  </si>
  <si>
    <t>PROJECT INITIATION FUND;</t>
  </si>
  <si>
    <t>Computers &amp; Electronic Equip</t>
  </si>
  <si>
    <t>TRANSFERS/CONTRIBUTIONS FROM/TO OPERATING TO CAPITAL</t>
  </si>
  <si>
    <t>Equitable Share-FBS Portion;</t>
  </si>
  <si>
    <t xml:space="preserve">Deputy Mayor;               </t>
  </si>
  <si>
    <t xml:space="preserve">Speaker-EXCO;               </t>
  </si>
  <si>
    <t xml:space="preserve">Councillors;                </t>
  </si>
  <si>
    <t xml:space="preserve">Executive Committee;        </t>
  </si>
  <si>
    <t xml:space="preserve">Depreciation;               </t>
  </si>
  <si>
    <t xml:space="preserve">Vehicle Maintenance;        </t>
  </si>
  <si>
    <t xml:space="preserve">Salaries &amp; Allowances;      </t>
  </si>
  <si>
    <t xml:space="preserve">Overtime;                   </t>
  </si>
  <si>
    <t>Marketing &amp; Corporate Image;</t>
  </si>
  <si>
    <t>Interest Earned-Ext Investme</t>
  </si>
  <si>
    <t xml:space="preserve">Tender Deposits;            </t>
  </si>
  <si>
    <t xml:space="preserve">Skills Development Grant ;  </t>
  </si>
  <si>
    <t>Tele/Cellphone Cost Recovere</t>
  </si>
  <si>
    <t>Municipal Serv -Rates &amp; Taxe</t>
  </si>
  <si>
    <t>Disaster Manage Capacity Bui</t>
  </si>
  <si>
    <t>Disaster Management Implemen</t>
  </si>
  <si>
    <t>Disaster Relief Intervention</t>
  </si>
  <si>
    <t>Tools &amp; Equipment;</t>
  </si>
  <si>
    <t>Water analysis;</t>
  </si>
  <si>
    <t>Skills Audit;</t>
  </si>
  <si>
    <t>Employee Wellness Program;</t>
  </si>
  <si>
    <t>Prevention Program;</t>
  </si>
  <si>
    <t>Audit Committee;</t>
  </si>
  <si>
    <t>Children Programs;</t>
  </si>
  <si>
    <t>Sanitation Sales</t>
  </si>
  <si>
    <t>Job Evaluation;</t>
  </si>
  <si>
    <t>Gender Programs;</t>
  </si>
  <si>
    <t>ROAD ASSET MANAGEMENT SYSTEM</t>
  </si>
  <si>
    <t>Road Asset Management Expens</t>
  </si>
  <si>
    <t>Maintenance -Fire Fighting;</t>
  </si>
  <si>
    <t>Water Service Charges;</t>
  </si>
  <si>
    <t>Sanitation Service Charges;</t>
  </si>
  <si>
    <t>Cleaning Materials;</t>
  </si>
  <si>
    <t>Maintenance Plant Operations</t>
  </si>
  <si>
    <t>Maintenance Resevoirs &amp; Tank</t>
  </si>
  <si>
    <t>Maintenace Ponds;</t>
  </si>
  <si>
    <t>Water Tanker Delivery Servic</t>
  </si>
  <si>
    <t>Bulk Water Purchases;</t>
  </si>
  <si>
    <t>INTEREST AND REDEMPTION -EXTERNAL LOANS</t>
  </si>
  <si>
    <t>Interest -External Loans</t>
  </si>
  <si>
    <t>Overtime</t>
  </si>
  <si>
    <t>Capital Transfers</t>
  </si>
  <si>
    <t>Capital Expenditure</t>
  </si>
  <si>
    <t>Interest on  Overdue Account</t>
  </si>
  <si>
    <t>Bulk Water Purchases</t>
  </si>
  <si>
    <t>Standby Allowance</t>
  </si>
  <si>
    <t>Shift Allowance</t>
  </si>
  <si>
    <t>Equitable Share-Community Services Component</t>
  </si>
  <si>
    <t>ENVIRONMENTAL HEALTH</t>
  </si>
  <si>
    <t>0080/3901/0000</t>
  </si>
  <si>
    <t>Interest External Loan</t>
  </si>
  <si>
    <t>Advertisements(Recruitment &amp; Tenders)</t>
  </si>
  <si>
    <t>Membership Fees</t>
  </si>
  <si>
    <t>Security Contract -Buildings</t>
  </si>
  <si>
    <t>Pest Control &amp; Hygiene Services</t>
  </si>
  <si>
    <t>Occupation Health and Safety and Staff Recruitment</t>
  </si>
  <si>
    <t>Shared Services Grant -DPSS</t>
  </si>
  <si>
    <t>Environmental Management</t>
  </si>
  <si>
    <t>GIS Management;</t>
  </si>
  <si>
    <t>Own Revenue-Capital</t>
  </si>
  <si>
    <t>Sports Development Programmes</t>
  </si>
  <si>
    <t>Council Chamber-Water Divert</t>
  </si>
  <si>
    <t>Maint of Access/Surv;</t>
  </si>
  <si>
    <t>Gardening services;</t>
  </si>
  <si>
    <t>HIV/AIDS Plan Implementation</t>
  </si>
  <si>
    <t>Rental facilities-Hall Hire</t>
  </si>
  <si>
    <t>Youth;</t>
  </si>
  <si>
    <t>1. Municipal Infrastructure Grant</t>
  </si>
  <si>
    <t xml:space="preserve">Mayor;            </t>
  </si>
  <si>
    <t>Cellphone Allowance;</t>
  </si>
  <si>
    <t>Cellphone Allowance</t>
  </si>
  <si>
    <t>WATER &amp; SANITATION</t>
  </si>
  <si>
    <t>Interest External Loan-DBSA;</t>
  </si>
  <si>
    <t>CURRENT YEAR</t>
  </si>
  <si>
    <t>CAPACITATING NEW COUNCILLORS</t>
  </si>
  <si>
    <t>Conference &amp; Seminars;</t>
  </si>
  <si>
    <t>BUDGET AND TREASURY</t>
  </si>
  <si>
    <t>TOTAL GRANT FUNDED IDP PROJECTS ENGINEERING</t>
  </si>
  <si>
    <t>CAPITAL EXPENDITURE IDP-GRANT FUNDED PROJECTS</t>
  </si>
  <si>
    <t>OPERATING CAPITAL -CONTRIBUTIONS FROM OWN REVENUE</t>
  </si>
  <si>
    <t>TOTAL</t>
  </si>
  <si>
    <t>SUB TOTAL</t>
  </si>
  <si>
    <t>Disabled Programmes;</t>
  </si>
  <si>
    <t>Amajuba Tourism Marketing;</t>
  </si>
  <si>
    <t>Meetings - Stationery;</t>
  </si>
  <si>
    <t>Transfers from/(to) Other Reserve-Leave</t>
  </si>
  <si>
    <t>Clothing Allowance</t>
  </si>
  <si>
    <t xml:space="preserve">Maintenance of Devices for Boardrooms  </t>
  </si>
  <si>
    <t>Council Support</t>
  </si>
  <si>
    <r>
      <t>National Grant Allocations</t>
    </r>
    <r>
      <rPr>
        <b/>
        <u/>
        <vertAlign val="superscript"/>
        <sz val="12"/>
        <rFont val="Tahoma"/>
        <family val="2"/>
      </rPr>
      <t>1</t>
    </r>
  </si>
  <si>
    <t>Health and Hygiene Campaign</t>
  </si>
  <si>
    <t>Call Centre Management</t>
  </si>
  <si>
    <t>ADM Call centre</t>
  </si>
  <si>
    <t>Loan Funding</t>
  </si>
  <si>
    <t>Operating Grants -PPE-MIG;</t>
  </si>
  <si>
    <t>EPWP -Publicworks Grant;</t>
  </si>
  <si>
    <t>0102/0725/0000</t>
  </si>
  <si>
    <t>Operating Grants-PPE -MWIG;</t>
  </si>
  <si>
    <t>EPWP-Publicworks Grant Expen</t>
  </si>
  <si>
    <t xml:space="preserve"> EXECUTIVE SUMMARY </t>
  </si>
  <si>
    <t>Cleaning Materials</t>
  </si>
  <si>
    <t>Contracted Services</t>
  </si>
  <si>
    <t>General Costs-Other</t>
  </si>
  <si>
    <t>Operating Grants Expenditure</t>
  </si>
  <si>
    <t>VIP &amp; Septic Tanks De-Sludging Costs;</t>
  </si>
  <si>
    <t xml:space="preserve">Budget Year </t>
  </si>
  <si>
    <t>Atmospheric Emmission Licenc</t>
  </si>
  <si>
    <t>Equitable Share-Engineering Services Component</t>
  </si>
  <si>
    <t>Strategic Support-Shared Services Grant</t>
  </si>
  <si>
    <t>Equitable Share-Economic Development Services Component</t>
  </si>
  <si>
    <t>Pollution Control</t>
  </si>
  <si>
    <t>Office Furniture &amp; Equipment-Financial services</t>
  </si>
  <si>
    <t xml:space="preserve">CAPITAL TRANSFER AND EXPENDITURE </t>
  </si>
  <si>
    <t>WSIG GRANT FUNDED PROJECTS</t>
  </si>
  <si>
    <t>Interest Paid</t>
  </si>
  <si>
    <t>DONATIONS;</t>
  </si>
  <si>
    <t xml:space="preserve">Current Year </t>
  </si>
  <si>
    <t xml:space="preserve">Fleet Finance leases </t>
  </si>
  <si>
    <t>FMS</t>
  </si>
  <si>
    <t>EMS</t>
  </si>
  <si>
    <t>DC25_R0010_Equitable Share</t>
  </si>
  <si>
    <t>DC25_OMM0004_Employee related costs</t>
  </si>
  <si>
    <t>DC25_Depreciation Furniture and office equipment (Mayor and council)</t>
  </si>
  <si>
    <t>DC25_OMM0010_Bonus</t>
  </si>
  <si>
    <t>DC25_Depreciation Furniture and office equipment (Municipal manager)</t>
  </si>
  <si>
    <t>DC25_CORP0033_Employee related costs</t>
  </si>
  <si>
    <t>DC25_Council Support</t>
  </si>
  <si>
    <t>DC25_Maint of Access/Surv</t>
  </si>
  <si>
    <t>DC25_Council Chamber-Water Divert</t>
  </si>
  <si>
    <t>DC25_CORP0035_Repairs of Office Furniture and Equipment</t>
  </si>
  <si>
    <t>DC25_CORP0034_Experience Training</t>
  </si>
  <si>
    <t>DC25_CORP0031_Subsistence &amp; Travel allowance</t>
  </si>
  <si>
    <t>DC25_CORP0030_Provision of entertainment - general</t>
  </si>
  <si>
    <t>DC25_CORP0027_Provision of legal support services - legal matters against ADM</t>
  </si>
  <si>
    <t>DC25_CORP0026_Provision of legal support services - disciplinary matters</t>
  </si>
  <si>
    <t>DC25_CORP0025_Job Evaluation</t>
  </si>
  <si>
    <t>DC25_CORP0023_Improve the capacity of staff to deliver services - WSP</t>
  </si>
  <si>
    <t>DC25_CORP0020_Provision of adequate human capital</t>
  </si>
  <si>
    <t>DC25_CORP0019_Funtional Employee Wellness Programme</t>
  </si>
  <si>
    <t>DC25_CORP0018_Worksman Compensation levy</t>
  </si>
  <si>
    <t>DC25_CORP0017_Occupational Health &amp; Safety</t>
  </si>
  <si>
    <t>DC25_CORP0016_Fuel &amp; Oil - Official Vehicles</t>
  </si>
  <si>
    <t>DC25_CORP0014_Physical Security Services</t>
  </si>
  <si>
    <t>DC25_CORP0013_Property / building Maintenance</t>
  </si>
  <si>
    <t>DC25_CORP0012_Property / building Maintenance</t>
  </si>
  <si>
    <t>DC25_CORP0011_Property / building Maintenance</t>
  </si>
  <si>
    <t>DC25_CORP0010_Property / building Maintenance</t>
  </si>
  <si>
    <t>DC25_CORP0009_Property / building Maintenance</t>
  </si>
  <si>
    <t>DC25_CORP0006_Property / building Maintenance</t>
  </si>
  <si>
    <t>DC25_CORP0004_Property / building Maintenance</t>
  </si>
  <si>
    <t>DC25_CORP0003_Records Management functionality</t>
  </si>
  <si>
    <t>DC25_CORP0002_Records Management functionality</t>
  </si>
  <si>
    <t>DC25_CORP0001_Records Management functionality</t>
  </si>
  <si>
    <t>DC25_OMM0007_Subsistence &amp; Travel - Office of the Municipal Manager</t>
  </si>
  <si>
    <t>DC25_OMM0006_Annual Report</t>
  </si>
  <si>
    <t>DC25_OMM0002_Procurement of branded corporate gifts</t>
  </si>
  <si>
    <t>DC25_OMM0003_Audit Committee Allowances and disbursements</t>
  </si>
  <si>
    <t>DC25_FINS0003_Municipal Employee costs</t>
  </si>
  <si>
    <t>DC25_R009_INTEREST ON INVESTMENT</t>
  </si>
  <si>
    <t>DC25_R0015_Local Government Financial Management Grant [Schedule 5B]</t>
  </si>
  <si>
    <t>DC25_R0017_Sales of Goods and Rendering of Services (Tender documents)</t>
  </si>
  <si>
    <t>DC25_R0017_Sales of Goods and Rendering of Services (sundry income)</t>
  </si>
  <si>
    <t>DC25_Proffesional &amp; Legal Costs</t>
  </si>
  <si>
    <t>Office furniture BTO</t>
  </si>
  <si>
    <t>DC25_FINS0025_Local Government Finance Management Grant</t>
  </si>
  <si>
    <t>DC25_FINS0014_Printing and Stationary</t>
  </si>
  <si>
    <t>DC25_FINS0015_Postage</t>
  </si>
  <si>
    <t>DC25_FINS0017_Subsistance and Travel:Incidental Costs</t>
  </si>
  <si>
    <t>DC25_FINS0018_Audit Fees External</t>
  </si>
  <si>
    <t>DC25_FINS0019_Software Licence</t>
  </si>
  <si>
    <t>DC25_FINS0020_Bank Charges</t>
  </si>
  <si>
    <t>DC25_FINS0021_Insurance</t>
  </si>
  <si>
    <t>DC25_FINS0022_Interest Paid</t>
  </si>
  <si>
    <t>DC25_CS0100_Employee Related Costs_Social development</t>
  </si>
  <si>
    <t>DC25_Depreciation Community assets</t>
  </si>
  <si>
    <t>DC25_Conference &amp; Seminars</t>
  </si>
  <si>
    <t>DC25_CSEH0101_Employee Related Cost</t>
  </si>
  <si>
    <t>DC25_CS0007_Travel and duties beyond Amajuba boundaries</t>
  </si>
  <si>
    <t>DC25_CS0008_HPCSA fees</t>
  </si>
  <si>
    <t>DC25_CS0009_Health Promotion</t>
  </si>
  <si>
    <t>DC25_R0011_Expanded Public Works Programme Integrated Grant for Municipalities [Schedule 5B]</t>
  </si>
  <si>
    <t>DC25_PMU0102_Employee Related Costs</t>
  </si>
  <si>
    <t>DC25_PMU0001_Subsistence &amp; Travel</t>
  </si>
  <si>
    <t>DC25_PMU0002_EPWP-Publicworks Grant Expenditure</t>
  </si>
  <si>
    <t>DC25_PMU0003_Call Centre Management</t>
  </si>
  <si>
    <t>DC25_DMC0104_Employee related costs</t>
  </si>
  <si>
    <t>DC25_Subsistence &amp; Travel</t>
  </si>
  <si>
    <t>DC25_Disaster Manage Capacity BuiLDING</t>
  </si>
  <si>
    <t>DC25_Disaster Relief Intervention</t>
  </si>
  <si>
    <t>DC25_CS0001_Review of Disaster Management Plan &amp; Framework</t>
  </si>
  <si>
    <t>DC25_CSHF02000_Employee Related Costs</t>
  </si>
  <si>
    <t>DC25_Marketing &amp; Corporate Image</t>
  </si>
  <si>
    <t>DC25_O0000005_Employee Related Costs</t>
  </si>
  <si>
    <t>DC25_O0000004_ICT</t>
  </si>
  <si>
    <t>DC25_Amajuba Tourism Marketing</t>
  </si>
  <si>
    <t>DC25_O0000007_IDP/Budget Public Participation</t>
  </si>
  <si>
    <t>DC25_O0000008_PROJECT INITIATION FUND</t>
  </si>
  <si>
    <t>DC25_R0024_Water</t>
  </si>
  <si>
    <t>DC25_R1008_Revenue Sanitation</t>
  </si>
  <si>
    <t>DC25_R0018_Receivables</t>
  </si>
  <si>
    <t>DC25_W&amp;S0331_Employee related costs</t>
  </si>
  <si>
    <t>DC25_TES0002_Maintenance Plant Machinery &amp; Equipment</t>
  </si>
  <si>
    <t>DC25_TES0003_Maintenance Resevoirs &amp; Tank</t>
  </si>
  <si>
    <t>DC25_TES0004_Maintenance of  Ponds</t>
  </si>
  <si>
    <t>DC25_TES0017_Maintenance Pipelines &amp; Retic</t>
  </si>
  <si>
    <t>DC25_TES0001_Maintenance: Fencing of resevoir</t>
  </si>
  <si>
    <t>DC25_TES0021_Interest External Loan-DBSA</t>
  </si>
  <si>
    <t>DC25_TES0016_Cleaning Materials</t>
  </si>
  <si>
    <t>DC25_TES0013_Electrcity for operations and maintenance</t>
  </si>
  <si>
    <t>DC25_Depreciation Water Supply Infrastructure (water and sanitation)</t>
  </si>
  <si>
    <t>DC25_TES0020_Subsistence &amp; Travel</t>
  </si>
  <si>
    <t>DC25_TES0005_Tools</t>
  </si>
  <si>
    <t>DC25_TES0006_Water analysis</t>
  </si>
  <si>
    <t>DC25_TES0007_Protective Clothing</t>
  </si>
  <si>
    <t>DC25_TES0008_Water Tanker Delivery Service</t>
  </si>
  <si>
    <t>DC25_TES0023_VIP &amp; Septic Tanks De-Sludging Costs</t>
  </si>
  <si>
    <t>DC25_TES0010_Bulk Water Purchases</t>
  </si>
  <si>
    <t>DC25_TES0015_Promotions &amp; Campaigns</t>
  </si>
  <si>
    <t>DC25_CE0010_MIG PMU admin cost</t>
  </si>
  <si>
    <t>DC25_CE0013_Buffalo Flats Water Supply Scheme Phase 3B</t>
  </si>
  <si>
    <t>DC25_CE0011_Goedehoop bulk water and sanitation</t>
  </si>
  <si>
    <t>DC25_CE0012_Danhauser Housing Development Bulk Water and Sanitation</t>
  </si>
  <si>
    <t>DC25_Rural Transport and Infrastructure</t>
  </si>
  <si>
    <t>DC25_CE0001_Emxakheni Water Scheme</t>
  </si>
  <si>
    <t>DC25_CE0002_Buffalo Flats Water Supply Scheme Phase 4 (infills)</t>
  </si>
  <si>
    <t>DC25_CE0004_Refurbishment of water and waste water treatment plants</t>
  </si>
  <si>
    <t>DC25_CE0006_Construction of Brakfontein resevoir</t>
  </si>
  <si>
    <t>DC25_Ermegency water supply to Ramaphosa -Emadlangeni LM</t>
  </si>
  <si>
    <t>DC25_Council_Employee Related Costs</t>
  </si>
  <si>
    <t>DC25_Meetings - Stationery (Mayor and Council)</t>
  </si>
  <si>
    <t>DC25_Entertainment - General (Mayor and Council)</t>
  </si>
  <si>
    <t>DC25_Subsistance &amp; Travel (Mayor and Council)</t>
  </si>
  <si>
    <t>DC25_OMM0011_Conference &amp; Seminars</t>
  </si>
  <si>
    <t>DC25_Depreciation Computer equipment (Budget and treasury)</t>
  </si>
  <si>
    <t>Proffesional Fees</t>
  </si>
  <si>
    <t>DC25_BTO Furniture</t>
  </si>
  <si>
    <t>DC25_Depreciation Transport Assets (Corporate)</t>
  </si>
  <si>
    <t>Legal and Disciplinary Hearing Costs</t>
  </si>
  <si>
    <t>DC25_CORP0036_Books &amp; Publications</t>
  </si>
  <si>
    <t>DC25_CORP_Skills Audit</t>
  </si>
  <si>
    <t>DC25_Fleet Finance leases</t>
  </si>
  <si>
    <t>Leave Provision</t>
  </si>
  <si>
    <t>DC25_CORP0037_Leave Provision</t>
  </si>
  <si>
    <t>Telephone</t>
  </si>
  <si>
    <t>dc25_CORP0000_Telephone</t>
  </si>
  <si>
    <t>DC25_CORP0000_Memebership Fees</t>
  </si>
  <si>
    <t>DC25_CS0014_SALGA-KZN DSR Games</t>
  </si>
  <si>
    <t>DC25_CS0022_Subsistence &amp; Travel</t>
  </si>
  <si>
    <t>DC25_CS0016_Senior Citizens Programme</t>
  </si>
  <si>
    <t>DC25_CS0016_Disabled Programmes</t>
  </si>
  <si>
    <t>DC25_CS0020_Prevention and Fighting HIV and Aids Pandemic</t>
  </si>
  <si>
    <t>DC25_Youth</t>
  </si>
  <si>
    <t>DC25_CS0016_Gender Programs</t>
  </si>
  <si>
    <t>DC25_CS0017_Arts and Culture Development Programmes</t>
  </si>
  <si>
    <t>DC25_CS0016_Child Protection and Children's Rights;Gender and  Disability  redress and equity</t>
  </si>
  <si>
    <t>DC25_CS0014_SALGA KZN Games</t>
  </si>
  <si>
    <t>SALGA KZN Games</t>
  </si>
  <si>
    <t>DC25_CS0006_ ENVIRONMENTAL HEALTH - Quarterly routine  pathalogical sampling</t>
  </si>
  <si>
    <t>DC25_PMU0004_Office Furniture &amp; Equipment</t>
  </si>
  <si>
    <t>DC25_PMU0005_Vehicle Maintenance</t>
  </si>
  <si>
    <t>DC25_CE0016_Rural roads asset management system</t>
  </si>
  <si>
    <t>DC25_Disaster Management Implementation</t>
  </si>
  <si>
    <t>DC25_R0014_Municipal Systems Improvement Grant [Schedule 5B]</t>
  </si>
  <si>
    <t>DC25_Atmospheric Emission Licence</t>
  </si>
  <si>
    <t>DC25_Depreciation Computer equipment (Planning and development)</t>
  </si>
  <si>
    <t>DC25_Office Furniture &amp; Equipment</t>
  </si>
  <si>
    <t>Shared Services -Planning and Deveopment</t>
  </si>
  <si>
    <t>DC25_O0000010_Professional Fees</t>
  </si>
  <si>
    <t>DC25_Shared Services -Planning and Development</t>
  </si>
  <si>
    <t>DC25_GIS Management</t>
  </si>
  <si>
    <t xml:space="preserve">DC25_Fleet Finance leases </t>
  </si>
  <si>
    <t>DC25_TES0011_Chemicals Water Treatment</t>
  </si>
  <si>
    <t>DC25_TES0022_Bad Debts_WSA</t>
  </si>
  <si>
    <t>Bad Debt Provisions</t>
  </si>
  <si>
    <t>DC25_EMANDLANGENI SANITATION-MIG</t>
  </si>
  <si>
    <t>DC25_Emadlangeni Borehole Program</t>
  </si>
  <si>
    <t>DC25_WC/WDM Program</t>
  </si>
  <si>
    <t>DC25_Drought relief Program</t>
  </si>
  <si>
    <t>Office Furniture &amp; Equipment-Planning and Development services</t>
  </si>
  <si>
    <t>DC25_IT Equipment and Furniture (Planning)</t>
  </si>
  <si>
    <t>Public Works Grant(EPWP)</t>
  </si>
  <si>
    <t>2. Financial Management Grant</t>
  </si>
  <si>
    <t>3. Equitable Share</t>
  </si>
  <si>
    <t>4. RSC Levies Replacement</t>
  </si>
  <si>
    <t>5.Municipal Water Infrastructure Grant</t>
  </si>
  <si>
    <t>6.Expanded Public Works Programme incentive Grant</t>
  </si>
  <si>
    <t>7.Rural Transport and Infrastructure</t>
  </si>
  <si>
    <t>2019/2020</t>
  </si>
  <si>
    <t xml:space="preserve">Special Adjustment Budget </t>
  </si>
  <si>
    <t>DC25_R000_GIS Management Grant</t>
  </si>
  <si>
    <t xml:space="preserve">AMAJUBA  DAILY SATELLITE IMAGERY GRANT </t>
  </si>
  <si>
    <t>Atmospheric Emmission Licence</t>
  </si>
  <si>
    <t>Tele/Cellphone Cost Recovery</t>
  </si>
  <si>
    <t>DC25_Environmental Mnagement</t>
  </si>
  <si>
    <t>HPCSA fees</t>
  </si>
  <si>
    <t>DC25_O0000003_Pollution Control</t>
  </si>
  <si>
    <t>DC25_CORP0005_Property / building Maintenance</t>
  </si>
  <si>
    <t>DC25_R0025_Revenue Legal Fees -Debtors</t>
  </si>
  <si>
    <t>Capital Transfer to Revenue-MIG</t>
  </si>
  <si>
    <t>Capital Transfer to Revenue-WSIG</t>
  </si>
  <si>
    <t>Operating Transfers-Grant Recognition</t>
  </si>
  <si>
    <t>COGTA GRANT FUNDED PROJECTS</t>
  </si>
  <si>
    <t>Refurbshment of Existing Grant</t>
  </si>
  <si>
    <t>Accelerated Water Intervention Programme</t>
  </si>
  <si>
    <t>ADJUSTMENT BUDGET-February 2020</t>
  </si>
  <si>
    <t>Subsistence &amp; Travel; Own transport</t>
  </si>
  <si>
    <t>Subsistence &amp; Travel; Accomodation</t>
  </si>
  <si>
    <t>Hiltop Reservor Settlements Water supply Scheme</t>
  </si>
  <si>
    <t>Refurbushment of Durnacol Water Treatment works</t>
  </si>
  <si>
    <t>Refurbushment  of existing handpumps boreholes in reticulation Infrastructure</t>
  </si>
  <si>
    <t>MEDIUM TERM REVENUE AND EXPENDITURE FRAMEWORK</t>
  </si>
  <si>
    <t>2020/2021</t>
  </si>
  <si>
    <t>2021/2022</t>
  </si>
  <si>
    <t xml:space="preserve"> Budget Year +1</t>
  </si>
  <si>
    <t xml:space="preserve"> Budget  Year +2</t>
  </si>
  <si>
    <t>Budget Year +3</t>
  </si>
  <si>
    <t>MEDUIM TERM REVENUE AND EXPENDITURE FRAMEWORK FOR FINANCIAL YEARS                                                                               2020-2021/2021-2022/2022-2023</t>
  </si>
  <si>
    <t xml:space="preserve">GRANT TRANSFERS </t>
  </si>
  <si>
    <t xml:space="preserve"> DRAFT  BUDGET 2020/2021 -2022-2023</t>
  </si>
  <si>
    <t>SPECIAL ADJUSTMENT BUDGET</t>
  </si>
  <si>
    <t>ADJUSTMENT BUDGET</t>
  </si>
  <si>
    <t>;2022/2023</t>
  </si>
  <si>
    <t>8.Development Planning Shared Services</t>
  </si>
  <si>
    <t>9.Daily Statelight Advisory Image  Grant</t>
  </si>
  <si>
    <t>10.'Refurbushment and upgrading of a Bulk water pipeline supply  Dannhauser and Emadlangeni</t>
  </si>
  <si>
    <t>11.'Refurbushment  of existing handpumps boreholes in reticulation Infrastructure</t>
  </si>
  <si>
    <t>12.'Spatial Development Framework Support</t>
  </si>
  <si>
    <t>CAPITAL GRANT ALLOCATIONS</t>
  </si>
  <si>
    <t>2022/2023</t>
  </si>
  <si>
    <t>FIRST DRAFT  BUDGET 2020/2021 -2022-2023</t>
  </si>
  <si>
    <t>Spatial Development Framework Support</t>
  </si>
  <si>
    <t>DC25_CORP0032_Refurbishment of HR Records Mnagement</t>
  </si>
  <si>
    <t>DC25_CORP0032_Refurbishment of HR Records Management</t>
  </si>
  <si>
    <t>DC25_CORP000_Biometric System</t>
  </si>
  <si>
    <t>DC25_CORP 12 x Vechicles</t>
  </si>
  <si>
    <t>Travel</t>
  </si>
  <si>
    <t>DC25_O0000009_Subsistence &amp; Travel-Accomodation</t>
  </si>
  <si>
    <t>DC25_O0000009_Subsistence &amp; Travel-Travel</t>
  </si>
  <si>
    <t>Software licenses</t>
  </si>
  <si>
    <t>Internet charge</t>
  </si>
  <si>
    <t>Data centre/Infrastructure/new/information/datacenter</t>
  </si>
  <si>
    <t>DC25_NEW_Local Economic Development</t>
  </si>
  <si>
    <t>Local Economic Development</t>
  </si>
  <si>
    <t>DC25_NEW_Agricultural</t>
  </si>
  <si>
    <t>Agricultural</t>
  </si>
  <si>
    <t>IDP Planning and revision</t>
  </si>
  <si>
    <t>Spatial Development -Cogta Grant Expenditure</t>
  </si>
  <si>
    <t>Maintenance Water Fencing &amp; Ground</t>
  </si>
  <si>
    <t>Maintenance Sanitation Fencing &amp; Ground</t>
  </si>
  <si>
    <t>Maintenance Water Pipelines &amp; Retic</t>
  </si>
  <si>
    <t>Maintenance Sanitation Pipelines &amp; Retic</t>
  </si>
  <si>
    <t>Maintenance Water Plant Machinery &amp; Equipment</t>
  </si>
  <si>
    <t>Maintenance Sanitation Plant Machinery &amp; Equipment</t>
  </si>
  <si>
    <t>Electricity for water</t>
  </si>
  <si>
    <t>Electricity for sanitation</t>
  </si>
  <si>
    <t>Accomodation</t>
  </si>
  <si>
    <t>Waste water tools for Civil works</t>
  </si>
  <si>
    <t xml:space="preserve"> Water Tools for Electrical And Mechanical</t>
  </si>
  <si>
    <t xml:space="preserve"> Waste water Tools for Electrical And Mechanical</t>
  </si>
  <si>
    <t>PPES for water</t>
  </si>
  <si>
    <t>PPES for sanitation</t>
  </si>
  <si>
    <t>Chemicals for sanitation</t>
  </si>
  <si>
    <t>Chemicals;-Water</t>
  </si>
  <si>
    <t>Promotions &amp; Campaigns for sanitation</t>
  </si>
  <si>
    <t>Promotions &amp; Campaigns-Water</t>
  </si>
  <si>
    <t>Wastewater Analysis</t>
  </si>
  <si>
    <t>DC25_CE0010_MIG PMU admin cost Planning</t>
  </si>
  <si>
    <t>DC25_CE0010_MIG PMU admin cost Project Management</t>
  </si>
  <si>
    <t>Consultants</t>
  </si>
  <si>
    <t>Construction</t>
  </si>
  <si>
    <t>Site investigations</t>
  </si>
  <si>
    <t>DC25_CORP0032_Refurbishment  Records Management System</t>
  </si>
  <si>
    <t>Travel : Own Transport</t>
  </si>
  <si>
    <t>Travel : Accommodation</t>
  </si>
  <si>
    <t xml:space="preserve">Travel : Own Transport </t>
  </si>
  <si>
    <t xml:space="preserve">Travel : Accommodation   </t>
  </si>
  <si>
    <t>Subsistence &amp; Travel;-Travel</t>
  </si>
  <si>
    <t>Subsistence &amp; Travel;-Accomodation</t>
  </si>
  <si>
    <t>Capital Budget -WSIG not provided for</t>
  </si>
  <si>
    <t xml:space="preserve">DC25_CORP0032_Office Furniture &amp; Equipment-Corporate Services </t>
  </si>
  <si>
    <t>DC25_CORP0032_Office Furniture &amp; Equipment-Corporate Services</t>
  </si>
  <si>
    <t>Office Furniture &amp; Equipment--Tousong Services</t>
  </si>
  <si>
    <t>MEDUIM TERM REVENUE AND EXPENDITURE FRAMEWORK FOR FINANCIAL YEARS 2020-2021/2021-2022/2022-2023</t>
  </si>
  <si>
    <t>MEDUIM TERM REVENUE AND EXPENDITURE FRAMEWORK FOR FINANCIAL YEARS 2020-2020/2021-2022/2022-2023</t>
  </si>
  <si>
    <t xml:space="preserve">EXECUTIVE COUNCIL </t>
  </si>
  <si>
    <t>Excess fees</t>
  </si>
  <si>
    <t>Interns Stipent</t>
  </si>
  <si>
    <t>BTO staff trainings</t>
  </si>
  <si>
    <t>Financial management system</t>
  </si>
  <si>
    <t>Preparations of AFS</t>
  </si>
  <si>
    <t>Subsistence &amp; Travel;Accomodation</t>
  </si>
  <si>
    <t>New Project</t>
  </si>
  <si>
    <t>Cpnstruction</t>
  </si>
  <si>
    <t>Covid 19-Emergency Budget</t>
  </si>
  <si>
    <t>S28 MFMA Adjustment Budget</t>
  </si>
  <si>
    <t>MEDIUM TERM REVENUE AND EXPENDINTURE FRAMEWORK</t>
  </si>
  <si>
    <t>SPECIAL DRAFT ADJUSTMENT BUDGET</t>
  </si>
  <si>
    <t>SPECIAL DRAFT ADJUSTMENT BUDGET FEB 2020</t>
  </si>
  <si>
    <t>AVAILABLE BUDGET</t>
  </si>
  <si>
    <t>MIG RE-ALLOCATION Budget Year +1</t>
  </si>
  <si>
    <t xml:space="preserve"> Budget Year +2</t>
  </si>
  <si>
    <t xml:space="preserve"> Budget Year +3</t>
  </si>
  <si>
    <t>DC25_UPGRADE EMANDLANGENI SANITATION-MIG;</t>
  </si>
  <si>
    <t xml:space="preserve">DC25_CE0011_New Goedehoop bulk water and sanitation </t>
  </si>
  <si>
    <t>DC25_CE0012_ New Danhauser Housing Development Bulk Water and Sanitation</t>
  </si>
  <si>
    <t>COVID-19 Buffalo Flats bulk water supply Intervention MIG Reprioritisation</t>
  </si>
  <si>
    <t>DC25_CE0001_Upgrade Emxakheni Water Scheme</t>
  </si>
  <si>
    <t>DC25_CE0002_Upgrade Buffalo Flats Water Supply Scheme Phase 4 (infills)</t>
  </si>
  <si>
    <t>DC25_CE0004_New Refurbishment of water and waste water treatment plants</t>
  </si>
  <si>
    <t>DC25_Ermegency water supply to Ramaphosa, Hilltop and Skobaren -Dannhauser LM</t>
  </si>
  <si>
    <t>Massification Grant projects</t>
  </si>
  <si>
    <t>New Refurbushment and upgrading of a Bulk water pipeline supply  Dannhauser and Emadlangeni</t>
  </si>
  <si>
    <t>New Refurbushment  of existing handpumps boreholes in reticulation Infrastructure</t>
  </si>
  <si>
    <t xml:space="preserve">Internal transfer -MIG Allocation to Covid -Disaster Management Grant </t>
  </si>
  <si>
    <t>Dc25_Covid Disaster Relief Grant</t>
  </si>
  <si>
    <t>Covid-19 Disaster Relief  Fund</t>
  </si>
  <si>
    <t>DC25_ MIG Reallocation Operating Projects-Covid -19+Water tanker deliveries</t>
  </si>
  <si>
    <t xml:space="preserve">Covid -19 _Disaster relief _Reallocation to OperatingWater Tankering </t>
  </si>
  <si>
    <t>COVID -19 REALLOCATION BUDGET</t>
  </si>
  <si>
    <t>SECOPND  DRAFT  BUDGET 2020/2021 -2022-2023</t>
  </si>
  <si>
    <t>SECOND  DRAFT  BUDGET 2020/2021 -2022-2023</t>
  </si>
  <si>
    <t>SECOND  DRAFT  BUDGET 2019/2020 -2021-2022</t>
  </si>
  <si>
    <t>13.Covid-19 Disaster Relief Grant</t>
  </si>
  <si>
    <t>DESCRITION</t>
  </si>
  <si>
    <t xml:space="preserve">Service / Category </t>
  </si>
  <si>
    <t>Proposed 2019 2020( Excl VAT)</t>
  </si>
  <si>
    <t>Proposed 2020 2021( Excl VAT)</t>
  </si>
  <si>
    <t>% increase 2020 2021</t>
  </si>
  <si>
    <t xml:space="preserve"> Water supply </t>
  </si>
  <si>
    <t xml:space="preserve"> Residential/Charitable/Religious </t>
  </si>
  <si>
    <t xml:space="preserve"> 0kl-6kl </t>
  </si>
  <si>
    <t xml:space="preserve"> 7kl-20kl </t>
  </si>
  <si>
    <t xml:space="preserve"> 21kl-40kl </t>
  </si>
  <si>
    <t xml:space="preserve"> 41kl-60kl </t>
  </si>
  <si>
    <t xml:space="preserve"> 60kl+ </t>
  </si>
  <si>
    <t xml:space="preserve"> Business &amp; Industry per KL </t>
  </si>
  <si>
    <t xml:space="preserve"> Other </t>
  </si>
  <si>
    <t xml:space="preserve"> Raw water per kl </t>
  </si>
  <si>
    <t xml:space="preserve"> Sanitation </t>
  </si>
  <si>
    <t xml:space="preserve"> All customers per KL </t>
  </si>
  <si>
    <t xml:space="preserve"> Emptying septic tanks per load </t>
  </si>
  <si>
    <t xml:space="preserve"> Availability charge </t>
  </si>
  <si>
    <t xml:space="preserve"> Serviced vacant land </t>
  </si>
  <si>
    <t xml:space="preserve"> Business water services fixed charge </t>
  </si>
  <si>
    <t xml:space="preserve"> Industrial water services fixed charge </t>
  </si>
  <si>
    <t xml:space="preserve"> Business &amp; Industrial sanitation services fixed charge </t>
  </si>
  <si>
    <t xml:space="preserve"> Testing of meters </t>
  </si>
  <si>
    <t xml:space="preserve"> Exceeds 50mm </t>
  </si>
  <si>
    <t xml:space="preserve"> Cost + 10% </t>
  </si>
  <si>
    <t xml:space="preserve"> New connections </t>
  </si>
  <si>
    <t xml:space="preserve"> Water </t>
  </si>
  <si>
    <t xml:space="preserve"> Connections 25mm and less </t>
  </si>
  <si>
    <t xml:space="preserve"> Connections greater than 25mm  </t>
  </si>
  <si>
    <t xml:space="preserve"> All connections </t>
  </si>
  <si>
    <t xml:space="preserve"> Deposits (New and Reconnections)</t>
  </si>
  <si>
    <t xml:space="preserve"> Domestic </t>
  </si>
  <si>
    <t xml:space="preserve"> Commercial </t>
  </si>
  <si>
    <t xml:space="preserve">                          -   </t>
  </si>
  <si>
    <t xml:space="preserve"> Reconnection Fee </t>
  </si>
  <si>
    <t xml:space="preserve">Disconnection Fee </t>
  </si>
  <si>
    <t>Water restricted (non-paying customers)</t>
  </si>
  <si>
    <t>Water tank deliveries</t>
  </si>
  <si>
    <t>Water tank delivery per load</t>
  </si>
  <si>
    <t>MINOR TARIFFFS 2020/2021 MTREF</t>
  </si>
  <si>
    <t>Service / Category</t>
  </si>
  <si>
    <t>Approved  2019 2020 Excl vat</t>
  </si>
  <si>
    <t>Proposed 2020 2021 Excl Vat</t>
  </si>
  <si>
    <t>R increased</t>
  </si>
  <si>
    <t>% increased</t>
  </si>
  <si>
    <t>Minor Tariffs</t>
  </si>
  <si>
    <t>Hall Hire</t>
  </si>
  <si>
    <t>Sports Complex Church Hall</t>
  </si>
  <si>
    <t>Hire Fees</t>
  </si>
  <si>
    <t>Refundable Deposit</t>
  </si>
  <si>
    <t>Sports Complex Ingwe Room</t>
  </si>
  <si>
    <t>Dannhauser 42 Community Hall</t>
  </si>
  <si>
    <t>Dannhauser Springbok Community Hall</t>
  </si>
  <si>
    <t>Dannhauser Milford Community Hall</t>
  </si>
  <si>
    <t>Dannhauser Emfundweni Community Hall</t>
  </si>
  <si>
    <t>Dannhauser Mgidazi Community Hall</t>
  </si>
  <si>
    <t>Newcastle Dick's Community Hall</t>
  </si>
  <si>
    <t>Emadlangeni Groenvlei Community Hall</t>
  </si>
  <si>
    <t>Proffesional/Legal Fees</t>
  </si>
  <si>
    <t>R</t>
  </si>
  <si>
    <t>Salient features contribution to the Increase in Deficit of R13 461 259</t>
  </si>
  <si>
    <t xml:space="preserve">Corporate Services - 0080 </t>
  </si>
  <si>
    <t xml:space="preserve">Salaries </t>
  </si>
  <si>
    <t xml:space="preserve">Contributions </t>
  </si>
  <si>
    <t xml:space="preserve">Security </t>
  </si>
  <si>
    <t>Other gen exp</t>
  </si>
  <si>
    <t>Refurbishment of HR Records Management</t>
  </si>
  <si>
    <t>Total Incease</t>
  </si>
  <si>
    <t>Communtity  Services - 0100</t>
  </si>
  <si>
    <t xml:space="preserve">SALGA Games </t>
  </si>
  <si>
    <t>Envirinmental  Health - 0101</t>
  </si>
  <si>
    <t xml:space="preserve">Health Promotion &amp; Health Hygiene Promotion </t>
  </si>
  <si>
    <t>Disaster Management - 0104</t>
  </si>
  <si>
    <t>Water &amp; Sanitation - 0331</t>
  </si>
  <si>
    <t xml:space="preserve">TOTAL </t>
  </si>
  <si>
    <t>50% S&amp;T reduction</t>
  </si>
  <si>
    <t xml:space="preserve">  </t>
  </si>
  <si>
    <t xml:space="preserve">OHS &amp; Director Post </t>
  </si>
  <si>
    <t xml:space="preserve">Actions </t>
  </si>
  <si>
    <t>D:D post to be removed</t>
  </si>
  <si>
    <t xml:space="preserve">Reduce SALGA Games with the excess increase </t>
  </si>
  <si>
    <t>Reduce Shift Allowanace</t>
  </si>
  <si>
    <t>Reduce O/T</t>
  </si>
  <si>
    <t xml:space="preserve">Disluging </t>
  </si>
  <si>
    <t xml:space="preserve">Department </t>
  </si>
  <si>
    <t xml:space="preserve">Amount </t>
  </si>
  <si>
    <t>Were these posts budgeted for in the approved 2019/2020? Yes/No</t>
  </si>
  <si>
    <t>Have these posts been budgeted for in the draft budget that was tabled to Exco on 27/5/2020? (Yes/No)</t>
  </si>
  <si>
    <t xml:space="preserve">Technical Services </t>
  </si>
  <si>
    <t>Yes</t>
  </si>
  <si>
    <t>No</t>
  </si>
  <si>
    <t xml:space="preserve">DD: PMU </t>
  </si>
  <si>
    <t xml:space="preserve">Corporate Services </t>
  </si>
  <si>
    <t>DD:WSA</t>
  </si>
  <si>
    <t xml:space="preserve">Comm Serv </t>
  </si>
  <si>
    <t xml:space="preserve">Water Quality Sampler </t>
  </si>
  <si>
    <t>EH</t>
  </si>
  <si>
    <t>Pump Attented</t>
  </si>
  <si>
    <t xml:space="preserve">DM </t>
  </si>
  <si>
    <t>Reduction of TS posts</t>
  </si>
  <si>
    <t xml:space="preserve">Reduce Maint Ponds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</si>
</sst>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_(* #,##0.00_);_(* \(#,##0.00\);_(* &quot;-&quot;??_);_(@_)"/>
    <numFmt numFmtId="167" formatCode="_ * #,##0_ ;_ * \-#,##0_ ;_ * &quot;-&quot;??_ ;_ @_ "/>
    <numFmt numFmtId="168" formatCode="#,##0;\(#,##0\)"/>
    <numFmt numFmtId="169" formatCode="0_);[Red]\(0\)"/>
    <numFmt numFmtId="170" formatCode="_ [$€-2]\ * #,##0.00_ ;_ [$€-2]\ * \-#,##0.00_ ;_ [$€-2]\ * &quot;-&quot;??_ "/>
    <numFmt numFmtId="171" formatCode="_(* #,##0_);_(* \(#,##0\);_(* &quot;-&quot;??_);_(@_)"/>
    <numFmt numFmtId="172" formatCode="_-* #,##0_-;\-* #,##0_-;_-* &quot;-&quot;??_-;_-@_-"/>
    <numFmt numFmtId="173" formatCode="\$#,##0\ ;\(\$#,##0\)"/>
    <numFmt numFmtId="174" formatCode="0.0%"/>
  </numFmts>
  <fonts count="1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14"/>
      <name val="Tahoma"/>
      <family val="2"/>
    </font>
    <font>
      <sz val="12"/>
      <name val="Tahoma"/>
      <family val="2"/>
    </font>
    <font>
      <b/>
      <u/>
      <sz val="12"/>
      <name val="Tahoma"/>
      <family val="2"/>
    </font>
    <font>
      <b/>
      <sz val="12"/>
      <name val="Tahoma"/>
      <family val="2"/>
    </font>
    <font>
      <b/>
      <u/>
      <sz val="12"/>
      <color indexed="8"/>
      <name val="Tahoma"/>
      <family val="2"/>
    </font>
    <font>
      <b/>
      <sz val="12"/>
      <color indexed="8"/>
      <name val="Bookman Old Style"/>
      <family val="1"/>
    </font>
    <font>
      <u/>
      <sz val="12"/>
      <name val="Tahoma"/>
      <family val="2"/>
    </font>
    <font>
      <sz val="12"/>
      <name val="Tempus Sans ITC"/>
      <family val="5"/>
    </font>
    <font>
      <b/>
      <sz val="16"/>
      <name val="Tahoma"/>
      <family val="2"/>
    </font>
    <font>
      <sz val="16"/>
      <name val="Tahoma"/>
      <family val="2"/>
    </font>
    <font>
      <b/>
      <sz val="18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vertAlign val="superscript"/>
      <sz val="12"/>
      <name val="Tahoma"/>
      <family val="2"/>
    </font>
    <font>
      <sz val="10"/>
      <name val="Arial"/>
      <family val="2"/>
    </font>
    <font>
      <sz val="12"/>
      <name val="Arial MT"/>
    </font>
    <font>
      <sz val="11"/>
      <color indexed="8"/>
      <name val="Calibri"/>
      <family val="2"/>
    </font>
    <font>
      <sz val="18"/>
      <name val="Arial"/>
      <family val="2"/>
    </font>
    <font>
      <b/>
      <u val="singleAccounting"/>
      <sz val="12"/>
      <name val="Tahoma"/>
      <family val="2"/>
    </font>
    <font>
      <sz val="12"/>
      <color rgb="FFFF0000"/>
      <name val="Tahoma"/>
      <family val="2"/>
    </font>
    <font>
      <sz val="18"/>
      <name val="Tahoma"/>
      <family val="2"/>
    </font>
    <font>
      <sz val="12"/>
      <color theme="0"/>
      <name val="Tahoma"/>
      <family val="2"/>
    </font>
    <font>
      <sz val="14"/>
      <color theme="0"/>
      <name val="Tahoma"/>
      <family val="2"/>
    </font>
    <font>
      <sz val="12"/>
      <name val="Arial"/>
      <family val="2"/>
    </font>
    <font>
      <sz val="14"/>
      <color theme="1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b/>
      <u/>
      <sz val="12"/>
      <name val="Tahoma"/>
      <family val="2"/>
    </font>
    <font>
      <b/>
      <u/>
      <sz val="12"/>
      <color indexed="8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sz val="12"/>
      <name val="Tahoma"/>
      <family val="2"/>
    </font>
    <font>
      <sz val="12"/>
      <name val="Arial"/>
      <family val="2"/>
    </font>
    <font>
      <b/>
      <sz val="18"/>
      <name val="Tahoma"/>
      <family val="2"/>
    </font>
    <font>
      <sz val="14"/>
      <name val="Tahoma"/>
      <family val="2"/>
    </font>
    <font>
      <b/>
      <sz val="14"/>
      <name val="Comic Sans MS"/>
      <family val="4"/>
    </font>
    <font>
      <b/>
      <sz val="14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sz val="11"/>
      <name val="Verdana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8"/>
      <color theme="0"/>
      <name val="Tahoma"/>
      <family val="2"/>
    </font>
    <font>
      <b/>
      <sz val="10"/>
      <color rgb="FFFF0000"/>
      <name val="Arial"/>
      <family val="2"/>
    </font>
    <font>
      <sz val="10"/>
      <color theme="9"/>
      <name val="Arial"/>
      <family val="2"/>
    </font>
    <font>
      <b/>
      <sz val="14"/>
      <color theme="0"/>
      <name val="Tahoma"/>
      <family val="2"/>
    </font>
    <font>
      <sz val="12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rgb="FF000000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Tahoma"/>
      <family val="2"/>
    </font>
    <font>
      <b/>
      <sz val="12"/>
      <color theme="1"/>
      <name val="Tahoma"/>
      <family val="2"/>
    </font>
    <font>
      <b/>
      <u/>
      <sz val="12"/>
      <color theme="1"/>
      <name val="Tahoma"/>
      <family val="2"/>
    </font>
    <font>
      <u/>
      <sz val="12"/>
      <color theme="1"/>
      <name val="Tahoma"/>
      <family val="2"/>
    </font>
    <font>
      <b/>
      <sz val="20"/>
      <name val="Tahoma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u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u/>
      <sz val="10"/>
      <color rgb="FF000000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9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548DD4"/>
      </left>
      <right style="medium">
        <color rgb="FF548DD4"/>
      </right>
      <top style="medium">
        <color rgb="FF548DD4"/>
      </top>
      <bottom style="medium">
        <color rgb="FF548DD4"/>
      </bottom>
      <diagonal/>
    </border>
    <border>
      <left/>
      <right style="medium">
        <color rgb="FF548DD4"/>
      </right>
      <top style="medium">
        <color rgb="FF548DD4"/>
      </top>
      <bottom style="medium">
        <color rgb="FF548DD4"/>
      </bottom>
      <diagonal/>
    </border>
    <border>
      <left style="medium">
        <color rgb="FF548DD4"/>
      </left>
      <right style="medium">
        <color rgb="FF548DD4"/>
      </right>
      <top/>
      <bottom style="medium">
        <color rgb="FF548DD4"/>
      </bottom>
      <diagonal/>
    </border>
    <border>
      <left/>
      <right style="medium">
        <color rgb="FF548DD4"/>
      </right>
      <top/>
      <bottom style="medium">
        <color rgb="FF548DD4"/>
      </bottom>
      <diagonal/>
    </border>
  </borders>
  <cellStyleXfs count="14453">
    <xf numFmtId="170" fontId="0" fillId="0" borderId="0"/>
    <xf numFmtId="170" fontId="33" fillId="3" borderId="0" applyNumberFormat="0" applyBorder="0" applyAlignment="0" applyProtection="0"/>
    <xf numFmtId="170" fontId="33" fillId="4" borderId="0" applyNumberFormat="0" applyBorder="0" applyAlignment="0" applyProtection="0"/>
    <xf numFmtId="170" fontId="33" fillId="5" borderId="0" applyNumberFormat="0" applyBorder="0" applyAlignment="0" applyProtection="0"/>
    <xf numFmtId="170" fontId="33" fillId="6" borderId="0" applyNumberFormat="0" applyBorder="0" applyAlignment="0" applyProtection="0"/>
    <xf numFmtId="170" fontId="33" fillId="7" borderId="0" applyNumberFormat="0" applyBorder="0" applyAlignment="0" applyProtection="0"/>
    <xf numFmtId="170" fontId="33" fillId="8" borderId="0" applyNumberFormat="0" applyBorder="0" applyAlignment="0" applyProtection="0"/>
    <xf numFmtId="170" fontId="33" fillId="9" borderId="0" applyNumberFormat="0" applyBorder="0" applyAlignment="0" applyProtection="0"/>
    <xf numFmtId="170" fontId="33" fillId="10" borderId="0" applyNumberFormat="0" applyBorder="0" applyAlignment="0" applyProtection="0"/>
    <xf numFmtId="170" fontId="33" fillId="11" borderId="0" applyNumberFormat="0" applyBorder="0" applyAlignment="0" applyProtection="0"/>
    <xf numFmtId="170" fontId="33" fillId="12" borderId="0" applyNumberFormat="0" applyBorder="0" applyAlignment="0" applyProtection="0"/>
    <xf numFmtId="170" fontId="33" fillId="13" borderId="0" applyNumberFormat="0" applyBorder="0" applyAlignment="0" applyProtection="0"/>
    <xf numFmtId="170" fontId="33" fillId="14" borderId="0" applyNumberFormat="0" applyBorder="0" applyAlignment="0" applyProtection="0"/>
    <xf numFmtId="170" fontId="34" fillId="15" borderId="0" applyNumberFormat="0" applyBorder="0" applyAlignment="0" applyProtection="0"/>
    <xf numFmtId="170" fontId="34" fillId="16" borderId="0" applyNumberFormat="0" applyBorder="0" applyAlignment="0" applyProtection="0"/>
    <xf numFmtId="170" fontId="34" fillId="17" borderId="0" applyNumberFormat="0" applyBorder="0" applyAlignment="0" applyProtection="0"/>
    <xf numFmtId="170" fontId="34" fillId="18" borderId="0" applyNumberFormat="0" applyBorder="0" applyAlignment="0" applyProtection="0"/>
    <xf numFmtId="170" fontId="34" fillId="19" borderId="0" applyNumberFormat="0" applyBorder="0" applyAlignment="0" applyProtection="0"/>
    <xf numFmtId="170" fontId="34" fillId="20" borderId="0" applyNumberFormat="0" applyBorder="0" applyAlignment="0" applyProtection="0"/>
    <xf numFmtId="170" fontId="34" fillId="21" borderId="0" applyNumberFormat="0" applyBorder="0" applyAlignment="0" applyProtection="0"/>
    <xf numFmtId="170" fontId="34" fillId="22" borderId="0" applyNumberFormat="0" applyBorder="0" applyAlignment="0" applyProtection="0"/>
    <xf numFmtId="170" fontId="34" fillId="23" borderId="0" applyNumberFormat="0" applyBorder="0" applyAlignment="0" applyProtection="0"/>
    <xf numFmtId="170" fontId="34" fillId="24" borderId="0" applyNumberFormat="0" applyBorder="0" applyAlignment="0" applyProtection="0"/>
    <xf numFmtId="170" fontId="34" fillId="25" borderId="0" applyNumberFormat="0" applyBorder="0" applyAlignment="0" applyProtection="0"/>
    <xf numFmtId="170" fontId="34" fillId="26" borderId="0" applyNumberFormat="0" applyBorder="0" applyAlignment="0" applyProtection="0"/>
    <xf numFmtId="170" fontId="35" fillId="27" borderId="0" applyNumberFormat="0" applyBorder="0" applyAlignment="0" applyProtection="0"/>
    <xf numFmtId="170" fontId="36" fillId="28" borderId="41" applyNumberFormat="0" applyAlignment="0" applyProtection="0"/>
    <xf numFmtId="170" fontId="37" fillId="29" borderId="42" applyNumberFormat="0" applyAlignment="0" applyProtection="0"/>
    <xf numFmtId="165" fontId="17" fillId="0" borderId="0" applyFont="0" applyFill="0" applyBorder="0" applyAlignment="0" applyProtection="0"/>
    <xf numFmtId="165" fontId="33" fillId="0" borderId="0" applyFont="0" applyFill="0" applyBorder="0" applyAlignment="0" applyProtection="0"/>
    <xf numFmtId="170" fontId="38" fillId="0" borderId="0" applyNumberFormat="0" applyFill="0" applyBorder="0" applyAlignment="0" applyProtection="0"/>
    <xf numFmtId="170" fontId="39" fillId="30" borderId="0" applyNumberFormat="0" applyBorder="0" applyAlignment="0" applyProtection="0"/>
    <xf numFmtId="170" fontId="40" fillId="0" borderId="43" applyNumberFormat="0" applyFill="0" applyAlignment="0" applyProtection="0"/>
    <xf numFmtId="170" fontId="41" fillId="0" borderId="44" applyNumberFormat="0" applyFill="0" applyAlignment="0" applyProtection="0"/>
    <xf numFmtId="170" fontId="42" fillId="0" borderId="45" applyNumberFormat="0" applyFill="0" applyAlignment="0" applyProtection="0"/>
    <xf numFmtId="170" fontId="42" fillId="0" borderId="0" applyNumberFormat="0" applyFill="0" applyBorder="0" applyAlignment="0" applyProtection="0"/>
    <xf numFmtId="170" fontId="43" fillId="31" borderId="41" applyNumberFormat="0" applyAlignment="0" applyProtection="0"/>
    <xf numFmtId="170" fontId="44" fillId="0" borderId="46" applyNumberFormat="0" applyFill="0" applyAlignment="0" applyProtection="0"/>
    <xf numFmtId="170" fontId="45" fillId="32" borderId="0" applyNumberFormat="0" applyBorder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33" fillId="33" borderId="47" applyNumberFormat="0" applyFont="0" applyAlignment="0" applyProtection="0"/>
    <xf numFmtId="170" fontId="46" fillId="28" borderId="48" applyNumberFormat="0" applyAlignment="0" applyProtection="0"/>
    <xf numFmtId="9" fontId="17" fillId="0" borderId="0" applyFont="0" applyFill="0" applyBorder="0" applyAlignment="0" applyProtection="0"/>
    <xf numFmtId="170" fontId="47" fillId="0" borderId="0" applyNumberFormat="0" applyFill="0" applyBorder="0" applyAlignment="0" applyProtection="0"/>
    <xf numFmtId="170" fontId="48" fillId="0" borderId="49" applyNumberFormat="0" applyFill="0" applyAlignment="0" applyProtection="0"/>
    <xf numFmtId="170" fontId="49" fillId="0" borderId="0" applyNumberFormat="0" applyFill="0" applyBorder="0" applyAlignment="0" applyProtection="0"/>
    <xf numFmtId="170" fontId="16" fillId="0" borderId="0"/>
    <xf numFmtId="170" fontId="16" fillId="3" borderId="0" applyNumberFormat="0" applyBorder="0" applyAlignment="0" applyProtection="0"/>
    <xf numFmtId="170" fontId="16" fillId="4" borderId="0" applyNumberFormat="0" applyBorder="0" applyAlignment="0" applyProtection="0"/>
    <xf numFmtId="170" fontId="16" fillId="5" borderId="0" applyNumberFormat="0" applyBorder="0" applyAlignment="0" applyProtection="0"/>
    <xf numFmtId="170" fontId="16" fillId="6" borderId="0" applyNumberFormat="0" applyBorder="0" applyAlignment="0" applyProtection="0"/>
    <xf numFmtId="170" fontId="16" fillId="7" borderId="0" applyNumberFormat="0" applyBorder="0" applyAlignment="0" applyProtection="0"/>
    <xf numFmtId="170" fontId="16" fillId="8" borderId="0" applyNumberFormat="0" applyBorder="0" applyAlignment="0" applyProtection="0"/>
    <xf numFmtId="170" fontId="16" fillId="9" borderId="0" applyNumberFormat="0" applyBorder="0" applyAlignment="0" applyProtection="0"/>
    <xf numFmtId="170" fontId="16" fillId="10" borderId="0" applyNumberFormat="0" applyBorder="0" applyAlignment="0" applyProtection="0"/>
    <xf numFmtId="170" fontId="16" fillId="11" borderId="0" applyNumberFormat="0" applyBorder="0" applyAlignment="0" applyProtection="0"/>
    <xf numFmtId="170" fontId="16" fillId="12" borderId="0" applyNumberFormat="0" applyBorder="0" applyAlignment="0" applyProtection="0"/>
    <xf numFmtId="170" fontId="16" fillId="13" borderId="0" applyNumberFormat="0" applyBorder="0" applyAlignment="0" applyProtection="0"/>
    <xf numFmtId="170" fontId="16" fillId="1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70" fontId="16" fillId="33" borderId="47" applyNumberFormat="0" applyFont="0" applyAlignment="0" applyProtection="0"/>
    <xf numFmtId="165" fontId="53" fillId="0" borderId="0" applyFont="0" applyFill="0" applyBorder="0" applyAlignment="0" applyProtection="0"/>
    <xf numFmtId="169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6" fontId="53" fillId="0" borderId="0" applyFont="0" applyFill="0" applyBorder="0" applyAlignment="0" applyProtection="0"/>
    <xf numFmtId="170" fontId="51" fillId="0" borderId="0" applyFont="0" applyFill="0" applyBorder="0" applyAlignment="0" applyProtection="0"/>
    <xf numFmtId="170" fontId="51" fillId="0" borderId="0"/>
    <xf numFmtId="170" fontId="51" fillId="0" borderId="0"/>
    <xf numFmtId="37" fontId="52" fillId="0" borderId="0"/>
    <xf numFmtId="170" fontId="53" fillId="33" borderId="47" applyNumberFormat="0" applyFont="0" applyAlignment="0" applyProtection="0"/>
    <xf numFmtId="9" fontId="53" fillId="0" borderId="0" applyFont="0" applyFill="0" applyBorder="0" applyAlignment="0" applyProtection="0"/>
    <xf numFmtId="170" fontId="15" fillId="3" borderId="0" applyNumberFormat="0" applyBorder="0" applyAlignment="0" applyProtection="0"/>
    <xf numFmtId="170" fontId="15" fillId="4" borderId="0" applyNumberFormat="0" applyBorder="0" applyAlignment="0" applyProtection="0"/>
    <xf numFmtId="170" fontId="15" fillId="5" borderId="0" applyNumberFormat="0" applyBorder="0" applyAlignment="0" applyProtection="0"/>
    <xf numFmtId="170" fontId="15" fillId="6" borderId="0" applyNumberFormat="0" applyBorder="0" applyAlignment="0" applyProtection="0"/>
    <xf numFmtId="170" fontId="15" fillId="7" borderId="0" applyNumberFormat="0" applyBorder="0" applyAlignment="0" applyProtection="0"/>
    <xf numFmtId="170" fontId="15" fillId="8" borderId="0" applyNumberFormat="0" applyBorder="0" applyAlignment="0" applyProtection="0"/>
    <xf numFmtId="170" fontId="15" fillId="9" borderId="0" applyNumberFormat="0" applyBorder="0" applyAlignment="0" applyProtection="0"/>
    <xf numFmtId="170" fontId="15" fillId="10" borderId="0" applyNumberFormat="0" applyBorder="0" applyAlignment="0" applyProtection="0"/>
    <xf numFmtId="170" fontId="15" fillId="11" borderId="0" applyNumberFormat="0" applyBorder="0" applyAlignment="0" applyProtection="0"/>
    <xf numFmtId="170" fontId="15" fillId="12" borderId="0" applyNumberFormat="0" applyBorder="0" applyAlignment="0" applyProtection="0"/>
    <xf numFmtId="170" fontId="15" fillId="13" borderId="0" applyNumberFormat="0" applyBorder="0" applyAlignment="0" applyProtection="0"/>
    <xf numFmtId="170" fontId="15" fillId="14" borderId="0" applyNumberFormat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0" fontId="15" fillId="0" borderId="0"/>
    <xf numFmtId="170" fontId="15" fillId="0" borderId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170" fontId="15" fillId="33" borderId="47" applyNumberFormat="0" applyFont="0" applyAlignment="0" applyProtection="0"/>
    <xf numFmtId="0" fontId="14" fillId="0" borderId="0"/>
    <xf numFmtId="165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0" fillId="0" borderId="43" applyNumberFormat="0" applyFill="0" applyAlignment="0" applyProtection="0"/>
    <xf numFmtId="0" fontId="41" fillId="0" borderId="44" applyNumberFormat="0" applyFill="0" applyAlignment="0" applyProtection="0"/>
    <xf numFmtId="0" fontId="42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39" fillId="30" borderId="0" applyNumberFormat="0" applyBorder="0" applyAlignment="0" applyProtection="0"/>
    <xf numFmtId="0" fontId="35" fillId="27" borderId="0" applyNumberFormat="0" applyBorder="0" applyAlignment="0" applyProtection="0"/>
    <xf numFmtId="0" fontId="45" fillId="32" borderId="0" applyNumberFormat="0" applyBorder="0" applyAlignment="0" applyProtection="0"/>
    <xf numFmtId="0" fontId="43" fillId="31" borderId="41" applyNumberFormat="0" applyAlignment="0" applyProtection="0"/>
    <xf numFmtId="0" fontId="46" fillId="28" borderId="48" applyNumberFormat="0" applyAlignment="0" applyProtection="0"/>
    <xf numFmtId="0" fontId="36" fillId="28" borderId="41" applyNumberFormat="0" applyAlignment="0" applyProtection="0"/>
    <xf numFmtId="0" fontId="44" fillId="0" borderId="46" applyNumberFormat="0" applyFill="0" applyAlignment="0" applyProtection="0"/>
    <xf numFmtId="0" fontId="37" fillId="29" borderId="42" applyNumberFormat="0" applyAlignment="0" applyProtection="0"/>
    <xf numFmtId="0" fontId="49" fillId="0" borderId="0" applyNumberFormat="0" applyFill="0" applyBorder="0" applyAlignment="0" applyProtection="0"/>
    <xf numFmtId="0" fontId="14" fillId="33" borderId="47" applyNumberFormat="0" applyFont="0" applyAlignment="0" applyProtection="0"/>
    <xf numFmtId="0" fontId="38" fillId="0" borderId="0" applyNumberFormat="0" applyFill="0" applyBorder="0" applyAlignment="0" applyProtection="0"/>
    <xf numFmtId="0" fontId="48" fillId="0" borderId="49" applyNumberFormat="0" applyFill="0" applyAlignment="0" applyProtection="0"/>
    <xf numFmtId="0" fontId="34" fillId="21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34" fillId="15" borderId="0" applyNumberFormat="0" applyBorder="0" applyAlignment="0" applyProtection="0"/>
    <xf numFmtId="0" fontId="34" fillId="22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34" fillId="16" borderId="0" applyNumberFormat="0" applyBorder="0" applyAlignment="0" applyProtection="0"/>
    <xf numFmtId="0" fontId="34" fillId="23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34" fillId="17" borderId="0" applyNumberFormat="0" applyBorder="0" applyAlignment="0" applyProtection="0"/>
    <xf numFmtId="0" fontId="34" fillId="24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34" fillId="18" borderId="0" applyNumberFormat="0" applyBorder="0" applyAlignment="0" applyProtection="0"/>
    <xf numFmtId="0" fontId="34" fillId="25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34" fillId="19" borderId="0" applyNumberFormat="0" applyBorder="0" applyAlignment="0" applyProtection="0"/>
    <xf numFmtId="0" fontId="34" fillId="26" borderId="0" applyNumberFormat="0" applyBorder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34" fillId="20" borderId="0" applyNumberFormat="0" applyBorder="0" applyAlignment="0" applyProtection="0"/>
    <xf numFmtId="0" fontId="13" fillId="0" borderId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14" borderId="0" applyNumberFormat="0" applyBorder="0" applyAlignment="0" applyProtection="0"/>
    <xf numFmtId="165" fontId="13" fillId="0" borderId="0" applyFont="0" applyFill="0" applyBorder="0" applyAlignment="0" applyProtection="0"/>
    <xf numFmtId="170" fontId="13" fillId="11" borderId="0" applyNumberFormat="0" applyBorder="0" applyAlignment="0" applyProtection="0"/>
    <xf numFmtId="170" fontId="13" fillId="12" borderId="0" applyNumberFormat="0" applyBorder="0" applyAlignment="0" applyProtection="0"/>
    <xf numFmtId="170" fontId="13" fillId="12" borderId="0" applyNumberFormat="0" applyBorder="0" applyAlignment="0" applyProtection="0"/>
    <xf numFmtId="170" fontId="13" fillId="12" borderId="0" applyNumberFormat="0" applyBorder="0" applyAlignment="0" applyProtection="0"/>
    <xf numFmtId="170" fontId="13" fillId="13" borderId="0" applyNumberFormat="0" applyBorder="0" applyAlignment="0" applyProtection="0"/>
    <xf numFmtId="170" fontId="13" fillId="13" borderId="0" applyNumberFormat="0" applyBorder="0" applyAlignment="0" applyProtection="0"/>
    <xf numFmtId="170" fontId="13" fillId="13" borderId="0" applyNumberFormat="0" applyBorder="0" applyAlignment="0" applyProtection="0"/>
    <xf numFmtId="170" fontId="13" fillId="14" borderId="0" applyNumberFormat="0" applyBorder="0" applyAlignment="0" applyProtection="0"/>
    <xf numFmtId="170" fontId="13" fillId="14" borderId="0" applyNumberFormat="0" applyBorder="0" applyAlignment="0" applyProtection="0"/>
    <xf numFmtId="170" fontId="13" fillId="14" borderId="0" applyNumberFormat="0" applyBorder="0" applyAlignment="0" applyProtection="0"/>
    <xf numFmtId="170" fontId="34" fillId="15" borderId="0" applyNumberFormat="0" applyBorder="0" applyAlignment="0" applyProtection="0"/>
    <xf numFmtId="170" fontId="34" fillId="16" borderId="0" applyNumberFormat="0" applyBorder="0" applyAlignment="0" applyProtection="0"/>
    <xf numFmtId="170" fontId="34" fillId="17" borderId="0" applyNumberFormat="0" applyBorder="0" applyAlignment="0" applyProtection="0"/>
    <xf numFmtId="170" fontId="34" fillId="18" borderId="0" applyNumberFormat="0" applyBorder="0" applyAlignment="0" applyProtection="0"/>
    <xf numFmtId="170" fontId="34" fillId="19" borderId="0" applyNumberFormat="0" applyBorder="0" applyAlignment="0" applyProtection="0"/>
    <xf numFmtId="170" fontId="34" fillId="20" borderId="0" applyNumberFormat="0" applyBorder="0" applyAlignment="0" applyProtection="0"/>
    <xf numFmtId="170" fontId="34" fillId="21" borderId="0" applyNumberFormat="0" applyBorder="0" applyAlignment="0" applyProtection="0"/>
    <xf numFmtId="170" fontId="34" fillId="22" borderId="0" applyNumberFormat="0" applyBorder="0" applyAlignment="0" applyProtection="0"/>
    <xf numFmtId="170" fontId="34" fillId="23" borderId="0" applyNumberFormat="0" applyBorder="0" applyAlignment="0" applyProtection="0"/>
    <xf numFmtId="170" fontId="34" fillId="24" borderId="0" applyNumberFormat="0" applyBorder="0" applyAlignment="0" applyProtection="0"/>
    <xf numFmtId="170" fontId="34" fillId="25" borderId="0" applyNumberFormat="0" applyBorder="0" applyAlignment="0" applyProtection="0"/>
    <xf numFmtId="170" fontId="34" fillId="26" borderId="0" applyNumberFormat="0" applyBorder="0" applyAlignment="0" applyProtection="0"/>
    <xf numFmtId="170" fontId="35" fillId="27" borderId="0" applyNumberFormat="0" applyBorder="0" applyAlignment="0" applyProtection="0"/>
    <xf numFmtId="170" fontId="36" fillId="28" borderId="41" applyNumberFormat="0" applyAlignment="0" applyProtection="0"/>
    <xf numFmtId="170" fontId="37" fillId="29" borderId="42" applyNumberFormat="0" applyAlignment="0" applyProtection="0"/>
    <xf numFmtId="165" fontId="13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3" fillId="33" borderId="47" applyNumberFormat="0" applyFont="0" applyAlignment="0" applyProtection="0"/>
    <xf numFmtId="0" fontId="53" fillId="33" borderId="47" applyNumberFormat="0" applyFont="0" applyAlignment="0" applyProtection="0"/>
    <xf numFmtId="170" fontId="13" fillId="9" borderId="0" applyNumberFormat="0" applyBorder="0" applyAlignment="0" applyProtection="0"/>
    <xf numFmtId="9" fontId="53" fillId="0" borderId="0" applyFont="0" applyFill="0" applyBorder="0" applyAlignment="0" applyProtection="0"/>
    <xf numFmtId="9" fontId="17" fillId="0" borderId="0" applyFont="0" applyFill="0" applyBorder="0" applyAlignment="0" applyProtection="0"/>
    <xf numFmtId="170" fontId="13" fillId="11" borderId="0" applyNumberFormat="0" applyBorder="0" applyAlignment="0" applyProtection="0"/>
    <xf numFmtId="170" fontId="13" fillId="11" borderId="0" applyNumberFormat="0" applyBorder="0" applyAlignment="0" applyProtection="0"/>
    <xf numFmtId="170" fontId="13" fillId="10" borderId="0" applyNumberFormat="0" applyBorder="0" applyAlignment="0" applyProtection="0"/>
    <xf numFmtId="170" fontId="13" fillId="10" borderId="0" applyNumberFormat="0" applyBorder="0" applyAlignment="0" applyProtection="0"/>
    <xf numFmtId="170" fontId="13" fillId="10" borderId="0" applyNumberFormat="0" applyBorder="0" applyAlignment="0" applyProtection="0"/>
    <xf numFmtId="170" fontId="13" fillId="9" borderId="0" applyNumberFormat="0" applyBorder="0" applyAlignment="0" applyProtection="0"/>
    <xf numFmtId="170" fontId="13" fillId="9" borderId="0" applyNumberFormat="0" applyBorder="0" applyAlignment="0" applyProtection="0"/>
    <xf numFmtId="170" fontId="13" fillId="8" borderId="0" applyNumberFormat="0" applyBorder="0" applyAlignment="0" applyProtection="0"/>
    <xf numFmtId="170" fontId="13" fillId="8" borderId="0" applyNumberFormat="0" applyBorder="0" applyAlignment="0" applyProtection="0"/>
    <xf numFmtId="170" fontId="13" fillId="8" borderId="0" applyNumberFormat="0" applyBorder="0" applyAlignment="0" applyProtection="0"/>
    <xf numFmtId="170" fontId="13" fillId="7" borderId="0" applyNumberFormat="0" applyBorder="0" applyAlignment="0" applyProtection="0"/>
    <xf numFmtId="170" fontId="13" fillId="7" borderId="0" applyNumberFormat="0" applyBorder="0" applyAlignment="0" applyProtection="0"/>
    <xf numFmtId="170" fontId="13" fillId="7" borderId="0" applyNumberFormat="0" applyBorder="0" applyAlignment="0" applyProtection="0"/>
    <xf numFmtId="170" fontId="13" fillId="6" borderId="0" applyNumberFormat="0" applyBorder="0" applyAlignment="0" applyProtection="0"/>
    <xf numFmtId="170" fontId="13" fillId="6" borderId="0" applyNumberFormat="0" applyBorder="0" applyAlignment="0" applyProtection="0"/>
    <xf numFmtId="170" fontId="13" fillId="6" borderId="0" applyNumberFormat="0" applyBorder="0" applyAlignment="0" applyProtection="0"/>
    <xf numFmtId="170" fontId="13" fillId="5" borderId="0" applyNumberFormat="0" applyBorder="0" applyAlignment="0" applyProtection="0"/>
    <xf numFmtId="170" fontId="13" fillId="5" borderId="0" applyNumberFormat="0" applyBorder="0" applyAlignment="0" applyProtection="0"/>
    <xf numFmtId="170" fontId="13" fillId="5" borderId="0" applyNumberFormat="0" applyBorder="0" applyAlignment="0" applyProtection="0"/>
    <xf numFmtId="170" fontId="13" fillId="4" borderId="0" applyNumberFormat="0" applyBorder="0" applyAlignment="0" applyProtection="0"/>
    <xf numFmtId="170" fontId="13" fillId="4" borderId="0" applyNumberFormat="0" applyBorder="0" applyAlignment="0" applyProtection="0"/>
    <xf numFmtId="170" fontId="13" fillId="4" borderId="0" applyNumberFormat="0" applyBorder="0" applyAlignment="0" applyProtection="0"/>
    <xf numFmtId="170" fontId="13" fillId="3" borderId="0" applyNumberFormat="0" applyBorder="0" applyAlignment="0" applyProtection="0"/>
    <xf numFmtId="170" fontId="13" fillId="3" borderId="0" applyNumberFormat="0" applyBorder="0" applyAlignment="0" applyProtection="0"/>
    <xf numFmtId="170" fontId="13" fillId="3" borderId="0" applyNumberFormat="0" applyBorder="0" applyAlignment="0" applyProtection="0"/>
    <xf numFmtId="170" fontId="17" fillId="0" borderId="0"/>
    <xf numFmtId="165" fontId="1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38" fillId="0" borderId="0" applyNumberFormat="0" applyFill="0" applyBorder="0" applyAlignment="0" applyProtection="0"/>
    <xf numFmtId="170" fontId="39" fillId="30" borderId="0" applyNumberFormat="0" applyBorder="0" applyAlignment="0" applyProtection="0"/>
    <xf numFmtId="170" fontId="40" fillId="0" borderId="43" applyNumberFormat="0" applyFill="0" applyAlignment="0" applyProtection="0"/>
    <xf numFmtId="170" fontId="41" fillId="0" borderId="44" applyNumberFormat="0" applyFill="0" applyAlignment="0" applyProtection="0"/>
    <xf numFmtId="170" fontId="42" fillId="0" borderId="45" applyNumberFormat="0" applyFill="0" applyAlignment="0" applyProtection="0"/>
    <xf numFmtId="170" fontId="42" fillId="0" borderId="0" applyNumberFormat="0" applyFill="0" applyBorder="0" applyAlignment="0" applyProtection="0"/>
    <xf numFmtId="170" fontId="43" fillId="31" borderId="41" applyNumberFormat="0" applyAlignment="0" applyProtection="0"/>
    <xf numFmtId="170" fontId="44" fillId="0" borderId="46" applyNumberFormat="0" applyFill="0" applyAlignment="0" applyProtection="0"/>
    <xf numFmtId="170" fontId="45" fillId="32" borderId="0" applyNumberFormat="0" applyBorder="0" applyAlignment="0" applyProtection="0"/>
    <xf numFmtId="170" fontId="17" fillId="0" borderId="0"/>
    <xf numFmtId="170" fontId="13" fillId="0" borderId="0"/>
    <xf numFmtId="170" fontId="17" fillId="0" borderId="0"/>
    <xf numFmtId="170" fontId="13" fillId="0" borderId="0"/>
    <xf numFmtId="170" fontId="13" fillId="0" borderId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13" fillId="33" borderId="47" applyNumberFormat="0" applyFont="0" applyAlignment="0" applyProtection="0"/>
    <xf numFmtId="170" fontId="46" fillId="28" borderId="48" applyNumberFormat="0" applyAlignment="0" applyProtection="0"/>
    <xf numFmtId="170" fontId="47" fillId="0" borderId="0" applyNumberFormat="0" applyFill="0" applyBorder="0" applyAlignment="0" applyProtection="0"/>
    <xf numFmtId="170" fontId="48" fillId="0" borderId="49" applyNumberFormat="0" applyFill="0" applyAlignment="0" applyProtection="0"/>
    <xf numFmtId="170" fontId="49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70" fontId="17" fillId="0" borderId="0"/>
    <xf numFmtId="170" fontId="12" fillId="3" borderId="0" applyNumberFormat="0" applyBorder="0" applyAlignment="0" applyProtection="0"/>
    <xf numFmtId="170" fontId="12" fillId="4" borderId="0" applyNumberFormat="0" applyBorder="0" applyAlignment="0" applyProtection="0"/>
    <xf numFmtId="170" fontId="12" fillId="5" borderId="0" applyNumberFormat="0" applyBorder="0" applyAlignment="0" applyProtection="0"/>
    <xf numFmtId="170" fontId="12" fillId="6" borderId="0" applyNumberFormat="0" applyBorder="0" applyAlignment="0" applyProtection="0"/>
    <xf numFmtId="170" fontId="12" fillId="7" borderId="0" applyNumberFormat="0" applyBorder="0" applyAlignment="0" applyProtection="0"/>
    <xf numFmtId="170" fontId="12" fillId="8" borderId="0" applyNumberFormat="0" applyBorder="0" applyAlignment="0" applyProtection="0"/>
    <xf numFmtId="170" fontId="12" fillId="9" borderId="0" applyNumberFormat="0" applyBorder="0" applyAlignment="0" applyProtection="0"/>
    <xf numFmtId="170" fontId="12" fillId="10" borderId="0" applyNumberFormat="0" applyBorder="0" applyAlignment="0" applyProtection="0"/>
    <xf numFmtId="170" fontId="12" fillId="11" borderId="0" applyNumberFormat="0" applyBorder="0" applyAlignment="0" applyProtection="0"/>
    <xf numFmtId="170" fontId="12" fillId="12" borderId="0" applyNumberFormat="0" applyBorder="0" applyAlignment="0" applyProtection="0"/>
    <xf numFmtId="170" fontId="12" fillId="13" borderId="0" applyNumberFormat="0" applyBorder="0" applyAlignment="0" applyProtection="0"/>
    <xf numFmtId="170" fontId="12" fillId="14" borderId="0" applyNumberFormat="0" applyBorder="0" applyAlignment="0" applyProtection="0"/>
    <xf numFmtId="170" fontId="34" fillId="15" borderId="0" applyNumberFormat="0" applyBorder="0" applyAlignment="0" applyProtection="0"/>
    <xf numFmtId="170" fontId="34" fillId="16" borderId="0" applyNumberFormat="0" applyBorder="0" applyAlignment="0" applyProtection="0"/>
    <xf numFmtId="170" fontId="34" fillId="17" borderId="0" applyNumberFormat="0" applyBorder="0" applyAlignment="0" applyProtection="0"/>
    <xf numFmtId="170" fontId="34" fillId="18" borderId="0" applyNumberFormat="0" applyBorder="0" applyAlignment="0" applyProtection="0"/>
    <xf numFmtId="170" fontId="34" fillId="19" borderId="0" applyNumberFormat="0" applyBorder="0" applyAlignment="0" applyProtection="0"/>
    <xf numFmtId="170" fontId="34" fillId="20" borderId="0" applyNumberFormat="0" applyBorder="0" applyAlignment="0" applyProtection="0"/>
    <xf numFmtId="170" fontId="34" fillId="21" borderId="0" applyNumberFormat="0" applyBorder="0" applyAlignment="0" applyProtection="0"/>
    <xf numFmtId="170" fontId="34" fillId="22" borderId="0" applyNumberFormat="0" applyBorder="0" applyAlignment="0" applyProtection="0"/>
    <xf numFmtId="170" fontId="34" fillId="23" borderId="0" applyNumberFormat="0" applyBorder="0" applyAlignment="0" applyProtection="0"/>
    <xf numFmtId="170" fontId="34" fillId="24" borderId="0" applyNumberFormat="0" applyBorder="0" applyAlignment="0" applyProtection="0"/>
    <xf numFmtId="170" fontId="34" fillId="25" borderId="0" applyNumberFormat="0" applyBorder="0" applyAlignment="0" applyProtection="0"/>
    <xf numFmtId="170" fontId="34" fillId="26" borderId="0" applyNumberFormat="0" applyBorder="0" applyAlignment="0" applyProtection="0"/>
    <xf numFmtId="170" fontId="35" fillId="27" borderId="0" applyNumberFormat="0" applyBorder="0" applyAlignment="0" applyProtection="0"/>
    <xf numFmtId="170" fontId="36" fillId="28" borderId="41" applyNumberFormat="0" applyAlignment="0" applyProtection="0"/>
    <xf numFmtId="170" fontId="37" fillId="29" borderId="42" applyNumberFormat="0" applyAlignment="0" applyProtection="0"/>
    <xf numFmtId="165" fontId="17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38" fillId="0" borderId="0" applyNumberFormat="0" applyFill="0" applyBorder="0" applyAlignment="0" applyProtection="0"/>
    <xf numFmtId="170" fontId="39" fillId="30" borderId="0" applyNumberFormat="0" applyBorder="0" applyAlignment="0" applyProtection="0"/>
    <xf numFmtId="170" fontId="40" fillId="0" borderId="43" applyNumberFormat="0" applyFill="0" applyAlignment="0" applyProtection="0"/>
    <xf numFmtId="170" fontId="41" fillId="0" borderId="44" applyNumberFormat="0" applyFill="0" applyAlignment="0" applyProtection="0"/>
    <xf numFmtId="170" fontId="42" fillId="0" borderId="45" applyNumberFormat="0" applyFill="0" applyAlignment="0" applyProtection="0"/>
    <xf numFmtId="170" fontId="42" fillId="0" borderId="0" applyNumberFormat="0" applyFill="0" applyBorder="0" applyAlignment="0" applyProtection="0"/>
    <xf numFmtId="170" fontId="43" fillId="31" borderId="41" applyNumberFormat="0" applyAlignment="0" applyProtection="0"/>
    <xf numFmtId="170" fontId="44" fillId="0" borderId="46" applyNumberFormat="0" applyFill="0" applyAlignment="0" applyProtection="0"/>
    <xf numFmtId="170" fontId="45" fillId="32" borderId="0" applyNumberFormat="0" applyBorder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46" fillId="28" borderId="48" applyNumberFormat="0" applyAlignment="0" applyProtection="0"/>
    <xf numFmtId="9" fontId="17" fillId="0" borderId="0" applyFont="0" applyFill="0" applyBorder="0" applyAlignment="0" applyProtection="0"/>
    <xf numFmtId="170" fontId="47" fillId="0" borderId="0" applyNumberFormat="0" applyFill="0" applyBorder="0" applyAlignment="0" applyProtection="0"/>
    <xf numFmtId="170" fontId="48" fillId="0" borderId="49" applyNumberFormat="0" applyFill="0" applyAlignment="0" applyProtection="0"/>
    <xf numFmtId="170" fontId="49" fillId="0" borderId="0" applyNumberFormat="0" applyFill="0" applyBorder="0" applyAlignment="0" applyProtection="0"/>
    <xf numFmtId="170" fontId="12" fillId="0" borderId="0"/>
    <xf numFmtId="170" fontId="12" fillId="3" borderId="0" applyNumberFormat="0" applyBorder="0" applyAlignment="0" applyProtection="0"/>
    <xf numFmtId="170" fontId="12" fillId="4" borderId="0" applyNumberFormat="0" applyBorder="0" applyAlignment="0" applyProtection="0"/>
    <xf numFmtId="170" fontId="12" fillId="5" borderId="0" applyNumberFormat="0" applyBorder="0" applyAlignment="0" applyProtection="0"/>
    <xf numFmtId="170" fontId="12" fillId="6" borderId="0" applyNumberFormat="0" applyBorder="0" applyAlignment="0" applyProtection="0"/>
    <xf numFmtId="170" fontId="12" fillId="7" borderId="0" applyNumberFormat="0" applyBorder="0" applyAlignment="0" applyProtection="0"/>
    <xf numFmtId="170" fontId="12" fillId="8" borderId="0" applyNumberFormat="0" applyBorder="0" applyAlignment="0" applyProtection="0"/>
    <xf numFmtId="170" fontId="12" fillId="9" borderId="0" applyNumberFormat="0" applyBorder="0" applyAlignment="0" applyProtection="0"/>
    <xf numFmtId="170" fontId="12" fillId="10" borderId="0" applyNumberFormat="0" applyBorder="0" applyAlignment="0" applyProtection="0"/>
    <xf numFmtId="170" fontId="12" fillId="11" borderId="0" applyNumberFormat="0" applyBorder="0" applyAlignment="0" applyProtection="0"/>
    <xf numFmtId="170" fontId="12" fillId="12" borderId="0" applyNumberFormat="0" applyBorder="0" applyAlignment="0" applyProtection="0"/>
    <xf numFmtId="170" fontId="12" fillId="13" borderId="0" applyNumberFormat="0" applyBorder="0" applyAlignment="0" applyProtection="0"/>
    <xf numFmtId="170" fontId="12" fillId="14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" borderId="0" applyNumberFormat="0" applyBorder="0" applyAlignment="0" applyProtection="0"/>
    <xf numFmtId="170" fontId="12" fillId="4" borderId="0" applyNumberFormat="0" applyBorder="0" applyAlignment="0" applyProtection="0"/>
    <xf numFmtId="170" fontId="12" fillId="5" borderId="0" applyNumberFormat="0" applyBorder="0" applyAlignment="0" applyProtection="0"/>
    <xf numFmtId="170" fontId="12" fillId="6" borderId="0" applyNumberFormat="0" applyBorder="0" applyAlignment="0" applyProtection="0"/>
    <xf numFmtId="170" fontId="12" fillId="7" borderId="0" applyNumberFormat="0" applyBorder="0" applyAlignment="0" applyProtection="0"/>
    <xf numFmtId="170" fontId="12" fillId="8" borderId="0" applyNumberFormat="0" applyBorder="0" applyAlignment="0" applyProtection="0"/>
    <xf numFmtId="170" fontId="12" fillId="9" borderId="0" applyNumberFormat="0" applyBorder="0" applyAlignment="0" applyProtection="0"/>
    <xf numFmtId="170" fontId="12" fillId="10" borderId="0" applyNumberFormat="0" applyBorder="0" applyAlignment="0" applyProtection="0"/>
    <xf numFmtId="170" fontId="12" fillId="11" borderId="0" applyNumberFormat="0" applyBorder="0" applyAlignment="0" applyProtection="0"/>
    <xf numFmtId="170" fontId="12" fillId="12" borderId="0" applyNumberFormat="0" applyBorder="0" applyAlignment="0" applyProtection="0"/>
    <xf numFmtId="170" fontId="12" fillId="13" borderId="0" applyNumberFormat="0" applyBorder="0" applyAlignment="0" applyProtection="0"/>
    <xf numFmtId="170" fontId="12" fillId="14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12" fillId="0" borderId="0"/>
    <xf numFmtId="170" fontId="12" fillId="0" borderId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33" borderId="47" applyNumberFormat="0" applyFont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165" fontId="12" fillId="0" borderId="0" applyFont="0" applyFill="0" applyBorder="0" applyAlignment="0" applyProtection="0"/>
    <xf numFmtId="170" fontId="12" fillId="11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2" borderId="0" applyNumberFormat="0" applyBorder="0" applyAlignment="0" applyProtection="0"/>
    <xf numFmtId="170" fontId="12" fillId="13" borderId="0" applyNumberFormat="0" applyBorder="0" applyAlignment="0" applyProtection="0"/>
    <xf numFmtId="170" fontId="12" fillId="13" borderId="0" applyNumberFormat="0" applyBorder="0" applyAlignment="0" applyProtection="0"/>
    <xf numFmtId="170" fontId="12" fillId="13" borderId="0" applyNumberFormat="0" applyBorder="0" applyAlignment="0" applyProtection="0"/>
    <xf numFmtId="170" fontId="12" fillId="14" borderId="0" applyNumberFormat="0" applyBorder="0" applyAlignment="0" applyProtection="0"/>
    <xf numFmtId="170" fontId="12" fillId="14" borderId="0" applyNumberFormat="0" applyBorder="0" applyAlignment="0" applyProtection="0"/>
    <xf numFmtId="170" fontId="12" fillId="14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12" fillId="9" borderId="0" applyNumberFormat="0" applyBorder="0" applyAlignment="0" applyProtection="0"/>
    <xf numFmtId="170" fontId="12" fillId="11" borderId="0" applyNumberFormat="0" applyBorder="0" applyAlignment="0" applyProtection="0"/>
    <xf numFmtId="170" fontId="12" fillId="11" borderId="0" applyNumberFormat="0" applyBorder="0" applyAlignment="0" applyProtection="0"/>
    <xf numFmtId="170" fontId="12" fillId="10" borderId="0" applyNumberFormat="0" applyBorder="0" applyAlignment="0" applyProtection="0"/>
    <xf numFmtId="170" fontId="12" fillId="10" borderId="0" applyNumberFormat="0" applyBorder="0" applyAlignment="0" applyProtection="0"/>
    <xf numFmtId="170" fontId="12" fillId="10" borderId="0" applyNumberFormat="0" applyBorder="0" applyAlignment="0" applyProtection="0"/>
    <xf numFmtId="170" fontId="12" fillId="9" borderId="0" applyNumberFormat="0" applyBorder="0" applyAlignment="0" applyProtection="0"/>
    <xf numFmtId="170" fontId="12" fillId="9" borderId="0" applyNumberFormat="0" applyBorder="0" applyAlignment="0" applyProtection="0"/>
    <xf numFmtId="170" fontId="12" fillId="8" borderId="0" applyNumberFormat="0" applyBorder="0" applyAlignment="0" applyProtection="0"/>
    <xf numFmtId="170" fontId="12" fillId="8" borderId="0" applyNumberFormat="0" applyBorder="0" applyAlignment="0" applyProtection="0"/>
    <xf numFmtId="170" fontId="12" fillId="8" borderId="0" applyNumberFormat="0" applyBorder="0" applyAlignment="0" applyProtection="0"/>
    <xf numFmtId="170" fontId="12" fillId="7" borderId="0" applyNumberFormat="0" applyBorder="0" applyAlignment="0" applyProtection="0"/>
    <xf numFmtId="170" fontId="12" fillId="7" borderId="0" applyNumberFormat="0" applyBorder="0" applyAlignment="0" applyProtection="0"/>
    <xf numFmtId="170" fontId="12" fillId="7" borderId="0" applyNumberFormat="0" applyBorder="0" applyAlignment="0" applyProtection="0"/>
    <xf numFmtId="170" fontId="12" fillId="6" borderId="0" applyNumberFormat="0" applyBorder="0" applyAlignment="0" applyProtection="0"/>
    <xf numFmtId="170" fontId="12" fillId="6" borderId="0" applyNumberFormat="0" applyBorder="0" applyAlignment="0" applyProtection="0"/>
    <xf numFmtId="170" fontId="12" fillId="6" borderId="0" applyNumberFormat="0" applyBorder="0" applyAlignment="0" applyProtection="0"/>
    <xf numFmtId="170" fontId="12" fillId="5" borderId="0" applyNumberFormat="0" applyBorder="0" applyAlignment="0" applyProtection="0"/>
    <xf numFmtId="170" fontId="12" fillId="5" borderId="0" applyNumberFormat="0" applyBorder="0" applyAlignment="0" applyProtection="0"/>
    <xf numFmtId="170" fontId="12" fillId="5" borderId="0" applyNumberFormat="0" applyBorder="0" applyAlignment="0" applyProtection="0"/>
    <xf numFmtId="170" fontId="12" fillId="4" borderId="0" applyNumberFormat="0" applyBorder="0" applyAlignment="0" applyProtection="0"/>
    <xf numFmtId="170" fontId="12" fillId="4" borderId="0" applyNumberFormat="0" applyBorder="0" applyAlignment="0" applyProtection="0"/>
    <xf numFmtId="170" fontId="12" fillId="4" borderId="0" applyNumberFormat="0" applyBorder="0" applyAlignment="0" applyProtection="0"/>
    <xf numFmtId="170" fontId="12" fillId="3" borderId="0" applyNumberFormat="0" applyBorder="0" applyAlignment="0" applyProtection="0"/>
    <xf numFmtId="170" fontId="12" fillId="3" borderId="0" applyNumberFormat="0" applyBorder="0" applyAlignment="0" applyProtection="0"/>
    <xf numFmtId="170" fontId="12" fillId="3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12" fillId="0" borderId="0"/>
    <xf numFmtId="170" fontId="12" fillId="0" borderId="0"/>
    <xf numFmtId="170" fontId="12" fillId="0" borderId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70" fontId="12" fillId="33" borderId="47" applyNumberFormat="0" applyFont="0" applyAlignment="0" applyProtection="0"/>
    <xf numFmtId="165" fontId="12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70" fontId="10" fillId="3" borderId="0" applyNumberFormat="0" applyBorder="0" applyAlignment="0" applyProtection="0"/>
    <xf numFmtId="170" fontId="10" fillId="4" borderId="0" applyNumberFormat="0" applyBorder="0" applyAlignment="0" applyProtection="0"/>
    <xf numFmtId="170" fontId="10" fillId="5" borderId="0" applyNumberFormat="0" applyBorder="0" applyAlignment="0" applyProtection="0"/>
    <xf numFmtId="170" fontId="10" fillId="6" borderId="0" applyNumberFormat="0" applyBorder="0" applyAlignment="0" applyProtection="0"/>
    <xf numFmtId="170" fontId="10" fillId="7" borderId="0" applyNumberFormat="0" applyBorder="0" applyAlignment="0" applyProtection="0"/>
    <xf numFmtId="170" fontId="10" fillId="8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1" borderId="0" applyNumberFormat="0" applyBorder="0" applyAlignment="0" applyProtection="0"/>
    <xf numFmtId="170" fontId="10" fillId="12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0" borderId="0"/>
    <xf numFmtId="170" fontId="10" fillId="3" borderId="0" applyNumberFormat="0" applyBorder="0" applyAlignment="0" applyProtection="0"/>
    <xf numFmtId="170" fontId="10" fillId="4" borderId="0" applyNumberFormat="0" applyBorder="0" applyAlignment="0" applyProtection="0"/>
    <xf numFmtId="170" fontId="10" fillId="5" borderId="0" applyNumberFormat="0" applyBorder="0" applyAlignment="0" applyProtection="0"/>
    <xf numFmtId="170" fontId="10" fillId="6" borderId="0" applyNumberFormat="0" applyBorder="0" applyAlignment="0" applyProtection="0"/>
    <xf numFmtId="170" fontId="10" fillId="7" borderId="0" applyNumberFormat="0" applyBorder="0" applyAlignment="0" applyProtection="0"/>
    <xf numFmtId="170" fontId="10" fillId="8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1" borderId="0" applyNumberFormat="0" applyBorder="0" applyAlignment="0" applyProtection="0"/>
    <xf numFmtId="170" fontId="10" fillId="12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" borderId="0" applyNumberFormat="0" applyBorder="0" applyAlignment="0" applyProtection="0"/>
    <xf numFmtId="170" fontId="10" fillId="4" borderId="0" applyNumberFormat="0" applyBorder="0" applyAlignment="0" applyProtection="0"/>
    <xf numFmtId="170" fontId="10" fillId="5" borderId="0" applyNumberFormat="0" applyBorder="0" applyAlignment="0" applyProtection="0"/>
    <xf numFmtId="170" fontId="10" fillId="6" borderId="0" applyNumberFormat="0" applyBorder="0" applyAlignment="0" applyProtection="0"/>
    <xf numFmtId="170" fontId="10" fillId="7" borderId="0" applyNumberFormat="0" applyBorder="0" applyAlignment="0" applyProtection="0"/>
    <xf numFmtId="170" fontId="10" fillId="8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1" borderId="0" applyNumberFormat="0" applyBorder="0" applyAlignment="0" applyProtection="0"/>
    <xf numFmtId="170" fontId="10" fillId="12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0" fillId="0" borderId="0"/>
    <xf numFmtId="170" fontId="10" fillId="0" borderId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33" borderId="47" applyNumberFormat="0" applyFont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70" fontId="10" fillId="11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0" fillId="9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7" borderId="0" applyNumberFormat="0" applyBorder="0" applyAlignment="0" applyProtection="0"/>
    <xf numFmtId="170" fontId="10" fillId="7" borderId="0" applyNumberFormat="0" applyBorder="0" applyAlignment="0" applyProtection="0"/>
    <xf numFmtId="170" fontId="10" fillId="7" borderId="0" applyNumberFormat="0" applyBorder="0" applyAlignment="0" applyProtection="0"/>
    <xf numFmtId="170" fontId="10" fillId="6" borderId="0" applyNumberFormat="0" applyBorder="0" applyAlignment="0" applyProtection="0"/>
    <xf numFmtId="170" fontId="10" fillId="6" borderId="0" applyNumberFormat="0" applyBorder="0" applyAlignment="0" applyProtection="0"/>
    <xf numFmtId="170" fontId="10" fillId="6" borderId="0" applyNumberFormat="0" applyBorder="0" applyAlignment="0" applyProtection="0"/>
    <xf numFmtId="170" fontId="10" fillId="5" borderId="0" applyNumberFormat="0" applyBorder="0" applyAlignment="0" applyProtection="0"/>
    <xf numFmtId="170" fontId="10" fillId="5" borderId="0" applyNumberFormat="0" applyBorder="0" applyAlignment="0" applyProtection="0"/>
    <xf numFmtId="170" fontId="10" fillId="5" borderId="0" applyNumberFormat="0" applyBorder="0" applyAlignment="0" applyProtection="0"/>
    <xf numFmtId="170" fontId="10" fillId="4" borderId="0" applyNumberFormat="0" applyBorder="0" applyAlignment="0" applyProtection="0"/>
    <xf numFmtId="170" fontId="10" fillId="4" borderId="0" applyNumberFormat="0" applyBorder="0" applyAlignment="0" applyProtection="0"/>
    <xf numFmtId="170" fontId="10" fillId="4" borderId="0" applyNumberFormat="0" applyBorder="0" applyAlignment="0" applyProtection="0"/>
    <xf numFmtId="170" fontId="10" fillId="3" borderId="0" applyNumberFormat="0" applyBorder="0" applyAlignment="0" applyProtection="0"/>
    <xf numFmtId="170" fontId="10" fillId="3" borderId="0" applyNumberFormat="0" applyBorder="0" applyAlignment="0" applyProtection="0"/>
    <xf numFmtId="170" fontId="10" fillId="3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0" fillId="0" borderId="0"/>
    <xf numFmtId="170" fontId="10" fillId="0" borderId="0"/>
    <xf numFmtId="170" fontId="10" fillId="0" borderId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65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70" fontId="10" fillId="3" borderId="0" applyNumberFormat="0" applyBorder="0" applyAlignment="0" applyProtection="0"/>
    <xf numFmtId="170" fontId="10" fillId="4" borderId="0" applyNumberFormat="0" applyBorder="0" applyAlignment="0" applyProtection="0"/>
    <xf numFmtId="170" fontId="10" fillId="5" borderId="0" applyNumberFormat="0" applyBorder="0" applyAlignment="0" applyProtection="0"/>
    <xf numFmtId="170" fontId="10" fillId="6" borderId="0" applyNumberFormat="0" applyBorder="0" applyAlignment="0" applyProtection="0"/>
    <xf numFmtId="170" fontId="10" fillId="7" borderId="0" applyNumberFormat="0" applyBorder="0" applyAlignment="0" applyProtection="0"/>
    <xf numFmtId="170" fontId="10" fillId="8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1" borderId="0" applyNumberFormat="0" applyBorder="0" applyAlignment="0" applyProtection="0"/>
    <xf numFmtId="170" fontId="10" fillId="12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0" borderId="0"/>
    <xf numFmtId="170" fontId="10" fillId="3" borderId="0" applyNumberFormat="0" applyBorder="0" applyAlignment="0" applyProtection="0"/>
    <xf numFmtId="170" fontId="10" fillId="4" borderId="0" applyNumberFormat="0" applyBorder="0" applyAlignment="0" applyProtection="0"/>
    <xf numFmtId="170" fontId="10" fillId="5" borderId="0" applyNumberFormat="0" applyBorder="0" applyAlignment="0" applyProtection="0"/>
    <xf numFmtId="170" fontId="10" fillId="6" borderId="0" applyNumberFormat="0" applyBorder="0" applyAlignment="0" applyProtection="0"/>
    <xf numFmtId="170" fontId="10" fillId="7" borderId="0" applyNumberFormat="0" applyBorder="0" applyAlignment="0" applyProtection="0"/>
    <xf numFmtId="170" fontId="10" fillId="8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1" borderId="0" applyNumberFormat="0" applyBorder="0" applyAlignment="0" applyProtection="0"/>
    <xf numFmtId="170" fontId="10" fillId="12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" borderId="0" applyNumberFormat="0" applyBorder="0" applyAlignment="0" applyProtection="0"/>
    <xf numFmtId="170" fontId="10" fillId="4" borderId="0" applyNumberFormat="0" applyBorder="0" applyAlignment="0" applyProtection="0"/>
    <xf numFmtId="170" fontId="10" fillId="5" borderId="0" applyNumberFormat="0" applyBorder="0" applyAlignment="0" applyProtection="0"/>
    <xf numFmtId="170" fontId="10" fillId="6" borderId="0" applyNumberFormat="0" applyBorder="0" applyAlignment="0" applyProtection="0"/>
    <xf numFmtId="170" fontId="10" fillId="7" borderId="0" applyNumberFormat="0" applyBorder="0" applyAlignment="0" applyProtection="0"/>
    <xf numFmtId="170" fontId="10" fillId="8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1" borderId="0" applyNumberFormat="0" applyBorder="0" applyAlignment="0" applyProtection="0"/>
    <xf numFmtId="170" fontId="10" fillId="12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0" fillId="0" borderId="0"/>
    <xf numFmtId="170" fontId="10" fillId="0" borderId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33" borderId="47" applyNumberFormat="0" applyFont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70" fontId="10" fillId="11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0" fillId="9" borderId="0" applyNumberFormat="0" applyBorder="0" applyAlignment="0" applyProtection="0"/>
    <xf numFmtId="170" fontId="10" fillId="11" borderId="0" applyNumberFormat="0" applyBorder="0" applyAlignment="0" applyProtection="0"/>
    <xf numFmtId="170" fontId="10" fillId="11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8" borderId="0" applyNumberFormat="0" applyBorder="0" applyAlignment="0" applyProtection="0"/>
    <xf numFmtId="170" fontId="10" fillId="7" borderId="0" applyNumberFormat="0" applyBorder="0" applyAlignment="0" applyProtection="0"/>
    <xf numFmtId="170" fontId="10" fillId="7" borderId="0" applyNumberFormat="0" applyBorder="0" applyAlignment="0" applyProtection="0"/>
    <xf numFmtId="170" fontId="10" fillId="7" borderId="0" applyNumberFormat="0" applyBorder="0" applyAlignment="0" applyProtection="0"/>
    <xf numFmtId="170" fontId="10" fillId="6" borderId="0" applyNumberFormat="0" applyBorder="0" applyAlignment="0" applyProtection="0"/>
    <xf numFmtId="170" fontId="10" fillId="6" borderId="0" applyNumberFormat="0" applyBorder="0" applyAlignment="0" applyProtection="0"/>
    <xf numFmtId="170" fontId="10" fillId="6" borderId="0" applyNumberFormat="0" applyBorder="0" applyAlignment="0" applyProtection="0"/>
    <xf numFmtId="170" fontId="10" fillId="5" borderId="0" applyNumberFormat="0" applyBorder="0" applyAlignment="0" applyProtection="0"/>
    <xf numFmtId="170" fontId="10" fillId="5" borderId="0" applyNumberFormat="0" applyBorder="0" applyAlignment="0" applyProtection="0"/>
    <xf numFmtId="170" fontId="10" fillId="5" borderId="0" applyNumberFormat="0" applyBorder="0" applyAlignment="0" applyProtection="0"/>
    <xf numFmtId="170" fontId="10" fillId="4" borderId="0" applyNumberFormat="0" applyBorder="0" applyAlignment="0" applyProtection="0"/>
    <xf numFmtId="170" fontId="10" fillId="4" borderId="0" applyNumberFormat="0" applyBorder="0" applyAlignment="0" applyProtection="0"/>
    <xf numFmtId="170" fontId="10" fillId="4" borderId="0" applyNumberFormat="0" applyBorder="0" applyAlignment="0" applyProtection="0"/>
    <xf numFmtId="170" fontId="10" fillId="3" borderId="0" applyNumberFormat="0" applyBorder="0" applyAlignment="0" applyProtection="0"/>
    <xf numFmtId="170" fontId="10" fillId="3" borderId="0" applyNumberFormat="0" applyBorder="0" applyAlignment="0" applyProtection="0"/>
    <xf numFmtId="170" fontId="10" fillId="3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10" fillId="0" borderId="0"/>
    <xf numFmtId="170" fontId="10" fillId="0" borderId="0"/>
    <xf numFmtId="170" fontId="10" fillId="0" borderId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70" fontId="10" fillId="33" borderId="47" applyNumberFormat="0" applyFont="0" applyAlignment="0" applyProtection="0"/>
    <xf numFmtId="165" fontId="10" fillId="0" borderId="0" applyFont="0" applyFill="0" applyBorder="0" applyAlignment="0" applyProtection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1" borderId="0" applyNumberFormat="0" applyBorder="0" applyAlignment="0" applyProtection="0"/>
    <xf numFmtId="170" fontId="9" fillId="12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0" borderId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1" borderId="0" applyNumberFormat="0" applyBorder="0" applyAlignment="0" applyProtection="0"/>
    <xf numFmtId="170" fontId="9" fillId="12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1" borderId="0" applyNumberFormat="0" applyBorder="0" applyAlignment="0" applyProtection="0"/>
    <xf numFmtId="170" fontId="9" fillId="12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0" borderId="0"/>
    <xf numFmtId="170" fontId="9" fillId="0" borderId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3" borderId="47" applyNumberFormat="0" applyFont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70" fontId="9" fillId="11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9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0" borderId="0"/>
    <xf numFmtId="170" fontId="9" fillId="0" borderId="0"/>
    <xf numFmtId="170" fontId="9" fillId="0" borderId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65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1" borderId="0" applyNumberFormat="0" applyBorder="0" applyAlignment="0" applyProtection="0"/>
    <xf numFmtId="170" fontId="9" fillId="12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0" borderId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1" borderId="0" applyNumberFormat="0" applyBorder="0" applyAlignment="0" applyProtection="0"/>
    <xf numFmtId="170" fontId="9" fillId="12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11" borderId="0" applyNumberFormat="0" applyBorder="0" applyAlignment="0" applyProtection="0"/>
    <xf numFmtId="170" fontId="9" fillId="12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0" borderId="0"/>
    <xf numFmtId="170" fontId="9" fillId="0" borderId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3" borderId="47" applyNumberFormat="0" applyFont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70" fontId="9" fillId="11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2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3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70" fontId="9" fillId="14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9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0" fontId="9" fillId="0" borderId="0"/>
    <xf numFmtId="170" fontId="9" fillId="0" borderId="0"/>
    <xf numFmtId="170" fontId="9" fillId="0" borderId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70" fontId="9" fillId="33" borderId="47" applyNumberFormat="0" applyFont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7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78" fillId="0" borderId="0"/>
    <xf numFmtId="0" fontId="80" fillId="32" borderId="0" applyNumberFormat="0" applyBorder="0" applyAlignment="0" applyProtection="0"/>
    <xf numFmtId="0" fontId="79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8" fillId="33" borderId="47" applyNumberFormat="0" applyFont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6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17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8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20" borderId="0" applyNumberFormat="0" applyBorder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0" borderId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43" fontId="53" fillId="0" borderId="0" applyFont="0" applyFill="0" applyBorder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3" borderId="47" applyNumberFormat="0" applyFont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9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0" borderId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3" borderId="47" applyNumberFormat="0" applyFont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9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0" borderId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3" borderId="47" applyNumberFormat="0" applyFont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9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0" borderId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3" borderId="47" applyNumberFormat="0" applyFont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9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65" fontId="7" fillId="0" borderId="0" applyFont="0" applyFill="0" applyBorder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0" borderId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3" borderId="47" applyNumberFormat="0" applyFont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9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65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0" borderId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" borderId="0" applyNumberFormat="0" applyBorder="0" applyAlignment="0" applyProtection="0"/>
    <xf numFmtId="170" fontId="7" fillId="4" borderId="0" applyNumberFormat="0" applyBorder="0" applyAlignment="0" applyProtection="0"/>
    <xf numFmtId="170" fontId="7" fillId="5" borderId="0" applyNumberFormat="0" applyBorder="0" applyAlignment="0" applyProtection="0"/>
    <xf numFmtId="170" fontId="7" fillId="6" borderId="0" applyNumberFormat="0" applyBorder="0" applyAlignment="0" applyProtection="0"/>
    <xf numFmtId="170" fontId="7" fillId="7" borderId="0" applyNumberFormat="0" applyBorder="0" applyAlignment="0" applyProtection="0"/>
    <xf numFmtId="170" fontId="7" fillId="8" borderId="0" applyNumberFormat="0" applyBorder="0" applyAlignment="0" applyProtection="0"/>
    <xf numFmtId="170" fontId="7" fillId="9" borderId="0" applyNumberFormat="0" applyBorder="0" applyAlignment="0" applyProtection="0"/>
    <xf numFmtId="170" fontId="7" fillId="10" borderId="0" applyNumberFormat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33" borderId="47" applyNumberFormat="0" applyFont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70" fontId="7" fillId="11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2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3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70" fontId="7" fillId="14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9" borderId="0" applyNumberFormat="0" applyBorder="0" applyAlignment="0" applyProtection="0"/>
    <xf numFmtId="170" fontId="7" fillId="11" borderId="0" applyNumberFormat="0" applyBorder="0" applyAlignment="0" applyProtection="0"/>
    <xf numFmtId="170" fontId="7" fillId="11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10" borderId="0" applyNumberFormat="0" applyBorder="0" applyAlignment="0" applyProtection="0"/>
    <xf numFmtId="170" fontId="7" fillId="9" borderId="0" applyNumberFormat="0" applyBorder="0" applyAlignment="0" applyProtection="0"/>
    <xf numFmtId="170" fontId="7" fillId="9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8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7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6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5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70" fontId="7" fillId="3" borderId="0" applyNumberFormat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/>
    <xf numFmtId="170" fontId="7" fillId="0" borderId="0"/>
    <xf numFmtId="170" fontId="7" fillId="0" borderId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70" fontId="7" fillId="33" borderId="47" applyNumberFormat="0" applyFont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33" borderId="47" applyNumberFormat="0" applyFont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6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18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20" borderId="0" applyNumberFormat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5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6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17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8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20" borderId="0" applyNumberFormat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43" fontId="53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0" borderId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" borderId="0" applyNumberFormat="0" applyBorder="0" applyAlignment="0" applyProtection="0"/>
    <xf numFmtId="170" fontId="4" fillId="4" borderId="0" applyNumberFormat="0" applyBorder="0" applyAlignment="0" applyProtection="0"/>
    <xf numFmtId="170" fontId="4" fillId="5" borderId="0" applyNumberFormat="0" applyBorder="0" applyAlignment="0" applyProtection="0"/>
    <xf numFmtId="170" fontId="4" fillId="6" borderId="0" applyNumberFormat="0" applyBorder="0" applyAlignment="0" applyProtection="0"/>
    <xf numFmtId="170" fontId="4" fillId="7" borderId="0" applyNumberFormat="0" applyBorder="0" applyAlignment="0" applyProtection="0"/>
    <xf numFmtId="170" fontId="4" fillId="8" borderId="0" applyNumberFormat="0" applyBorder="0" applyAlignment="0" applyProtection="0"/>
    <xf numFmtId="170" fontId="4" fillId="9" borderId="0" applyNumberFormat="0" applyBorder="0" applyAlignment="0" applyProtection="0"/>
    <xf numFmtId="170" fontId="4" fillId="10" borderId="0" applyNumberFormat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70" fontId="4" fillId="11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2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3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70" fontId="4" fillId="14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9" borderId="0" applyNumberFormat="0" applyBorder="0" applyAlignment="0" applyProtection="0"/>
    <xf numFmtId="170" fontId="4" fillId="11" borderId="0" applyNumberFormat="0" applyBorder="0" applyAlignment="0" applyProtection="0"/>
    <xf numFmtId="170" fontId="4" fillId="11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10" borderId="0" applyNumberFormat="0" applyBorder="0" applyAlignment="0" applyProtection="0"/>
    <xf numFmtId="170" fontId="4" fillId="9" borderId="0" applyNumberFormat="0" applyBorder="0" applyAlignment="0" applyProtection="0"/>
    <xf numFmtId="170" fontId="4" fillId="9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8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7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6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5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4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70" fontId="4" fillId="3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0" fontId="4" fillId="0" borderId="0"/>
    <xf numFmtId="170" fontId="4" fillId="0" borderId="0"/>
    <xf numFmtId="170" fontId="4" fillId="0" borderId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70" fontId="4" fillId="33" borderId="47" applyNumberFormat="0" applyFont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33" borderId="47" applyNumberFormat="0" applyFont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5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6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17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8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70" fontId="17" fillId="0" borderId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70" fontId="34" fillId="15" borderId="0" applyNumberFormat="0" applyBorder="0" applyAlignment="0" applyProtection="0"/>
    <xf numFmtId="170" fontId="34" fillId="16" borderId="0" applyNumberFormat="0" applyBorder="0" applyAlignment="0" applyProtection="0"/>
    <xf numFmtId="170" fontId="34" fillId="17" borderId="0" applyNumberFormat="0" applyBorder="0" applyAlignment="0" applyProtection="0"/>
    <xf numFmtId="170" fontId="34" fillId="18" borderId="0" applyNumberFormat="0" applyBorder="0" applyAlignment="0" applyProtection="0"/>
    <xf numFmtId="170" fontId="34" fillId="19" borderId="0" applyNumberFormat="0" applyBorder="0" applyAlignment="0" applyProtection="0"/>
    <xf numFmtId="170" fontId="34" fillId="20" borderId="0" applyNumberFormat="0" applyBorder="0" applyAlignment="0" applyProtection="0"/>
    <xf numFmtId="170" fontId="34" fillId="21" borderId="0" applyNumberFormat="0" applyBorder="0" applyAlignment="0" applyProtection="0"/>
    <xf numFmtId="170" fontId="34" fillId="22" borderId="0" applyNumberFormat="0" applyBorder="0" applyAlignment="0" applyProtection="0"/>
    <xf numFmtId="170" fontId="34" fillId="23" borderId="0" applyNumberFormat="0" applyBorder="0" applyAlignment="0" applyProtection="0"/>
    <xf numFmtId="170" fontId="34" fillId="24" borderId="0" applyNumberFormat="0" applyBorder="0" applyAlignment="0" applyProtection="0"/>
    <xf numFmtId="170" fontId="34" fillId="25" borderId="0" applyNumberFormat="0" applyBorder="0" applyAlignment="0" applyProtection="0"/>
    <xf numFmtId="170" fontId="34" fillId="26" borderId="0" applyNumberFormat="0" applyBorder="0" applyAlignment="0" applyProtection="0"/>
    <xf numFmtId="170" fontId="35" fillId="27" borderId="0" applyNumberFormat="0" applyBorder="0" applyAlignment="0" applyProtection="0"/>
    <xf numFmtId="170" fontId="36" fillId="28" borderId="41" applyNumberFormat="0" applyAlignment="0" applyProtection="0"/>
    <xf numFmtId="170" fontId="37" fillId="29" borderId="42" applyNumberFormat="0" applyAlignment="0" applyProtection="0"/>
    <xf numFmtId="165" fontId="17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8" fillId="0" borderId="0" applyNumberFormat="0" applyFill="0" applyBorder="0" applyAlignment="0" applyProtection="0"/>
    <xf numFmtId="170" fontId="39" fillId="30" borderId="0" applyNumberFormat="0" applyBorder="0" applyAlignment="0" applyProtection="0"/>
    <xf numFmtId="170" fontId="40" fillId="0" borderId="43" applyNumberFormat="0" applyFill="0" applyAlignment="0" applyProtection="0"/>
    <xf numFmtId="170" fontId="41" fillId="0" borderId="44" applyNumberFormat="0" applyFill="0" applyAlignment="0" applyProtection="0"/>
    <xf numFmtId="170" fontId="42" fillId="0" borderId="45" applyNumberFormat="0" applyFill="0" applyAlignment="0" applyProtection="0"/>
    <xf numFmtId="170" fontId="42" fillId="0" borderId="0" applyNumberFormat="0" applyFill="0" applyBorder="0" applyAlignment="0" applyProtection="0"/>
    <xf numFmtId="170" fontId="43" fillId="31" borderId="41" applyNumberFormat="0" applyAlignment="0" applyProtection="0"/>
    <xf numFmtId="170" fontId="44" fillId="0" borderId="46" applyNumberFormat="0" applyFill="0" applyAlignment="0" applyProtection="0"/>
    <xf numFmtId="170" fontId="45" fillId="32" borderId="0" applyNumberFormat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46" fillId="28" borderId="48" applyNumberFormat="0" applyAlignment="0" applyProtection="0"/>
    <xf numFmtId="9" fontId="17" fillId="0" borderId="0" applyFont="0" applyFill="0" applyBorder="0" applyAlignment="0" applyProtection="0"/>
    <xf numFmtId="170" fontId="47" fillId="0" borderId="0" applyNumberFormat="0" applyFill="0" applyBorder="0" applyAlignment="0" applyProtection="0"/>
    <xf numFmtId="170" fontId="48" fillId="0" borderId="49" applyNumberFormat="0" applyFill="0" applyAlignment="0" applyProtection="0"/>
    <xf numFmtId="170" fontId="49" fillId="0" borderId="0" applyNumberFormat="0" applyFill="0" applyBorder="0" applyAlignment="0" applyProtection="0"/>
    <xf numFmtId="170" fontId="3" fillId="0" borderId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3" borderId="47" applyNumberFormat="0" applyFont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9" borderId="0" applyNumberFormat="0" applyBorder="0" applyAlignment="0" applyProtection="0"/>
    <xf numFmtId="170" fontId="3" fillId="11" borderId="0" applyNumberFormat="0" applyBorder="0" applyAlignment="0" applyProtection="0"/>
    <xf numFmtId="170" fontId="3" fillId="11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9" borderId="0" applyNumberFormat="0" applyBorder="0" applyAlignment="0" applyProtection="0"/>
    <xf numFmtId="170" fontId="3" fillId="9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0" borderId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3" borderId="47" applyNumberFormat="0" applyFont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9" borderId="0" applyNumberFormat="0" applyBorder="0" applyAlignment="0" applyProtection="0"/>
    <xf numFmtId="170" fontId="3" fillId="11" borderId="0" applyNumberFormat="0" applyBorder="0" applyAlignment="0" applyProtection="0"/>
    <xf numFmtId="170" fontId="3" fillId="11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9" borderId="0" applyNumberFormat="0" applyBorder="0" applyAlignment="0" applyProtection="0"/>
    <xf numFmtId="170" fontId="3" fillId="9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17" fillId="0" borderId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/>
    <xf numFmtId="170" fontId="17" fillId="0" borderId="0"/>
    <xf numFmtId="37" fontId="52" fillId="0" borderId="0"/>
    <xf numFmtId="0" fontId="3" fillId="0" borderId="0"/>
    <xf numFmtId="16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17" fillId="0" borderId="0"/>
    <xf numFmtId="165" fontId="17" fillId="0" borderId="0" applyFont="0" applyFill="0" applyBorder="0" applyAlignment="0" applyProtection="0"/>
    <xf numFmtId="170" fontId="17" fillId="0" borderId="0"/>
    <xf numFmtId="170" fontId="17" fillId="0" borderId="0"/>
    <xf numFmtId="0" fontId="3" fillId="0" borderId="0"/>
    <xf numFmtId="17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0" borderId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3" borderId="47" applyNumberFormat="0" applyFont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9" borderId="0" applyNumberFormat="0" applyBorder="0" applyAlignment="0" applyProtection="0"/>
    <xf numFmtId="170" fontId="3" fillId="11" borderId="0" applyNumberFormat="0" applyBorder="0" applyAlignment="0" applyProtection="0"/>
    <xf numFmtId="170" fontId="3" fillId="11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9" borderId="0" applyNumberFormat="0" applyBorder="0" applyAlignment="0" applyProtection="0"/>
    <xf numFmtId="170" fontId="3" fillId="9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0" borderId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3" borderId="47" applyNumberFormat="0" applyFont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9" borderId="0" applyNumberFormat="0" applyBorder="0" applyAlignment="0" applyProtection="0"/>
    <xf numFmtId="170" fontId="3" fillId="11" borderId="0" applyNumberFormat="0" applyBorder="0" applyAlignment="0" applyProtection="0"/>
    <xf numFmtId="170" fontId="3" fillId="11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9" borderId="0" applyNumberFormat="0" applyBorder="0" applyAlignment="0" applyProtection="0"/>
    <xf numFmtId="170" fontId="3" fillId="9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65" fontId="3" fillId="0" borderId="0" applyFont="0" applyFill="0" applyBorder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0" borderId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3" borderId="47" applyNumberFormat="0" applyFont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9" borderId="0" applyNumberFormat="0" applyBorder="0" applyAlignment="0" applyProtection="0"/>
    <xf numFmtId="170" fontId="3" fillId="11" borderId="0" applyNumberFormat="0" applyBorder="0" applyAlignment="0" applyProtection="0"/>
    <xf numFmtId="170" fontId="3" fillId="11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9" borderId="0" applyNumberFormat="0" applyBorder="0" applyAlignment="0" applyProtection="0"/>
    <xf numFmtId="170" fontId="3" fillId="9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0" borderId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" borderId="0" applyNumberFormat="0" applyBorder="0" applyAlignment="0" applyProtection="0"/>
    <xf numFmtId="170" fontId="3" fillId="4" borderId="0" applyNumberFormat="0" applyBorder="0" applyAlignment="0" applyProtection="0"/>
    <xf numFmtId="170" fontId="3" fillId="5" borderId="0" applyNumberFormat="0" applyBorder="0" applyAlignment="0" applyProtection="0"/>
    <xf numFmtId="170" fontId="3" fillId="6" borderId="0" applyNumberFormat="0" applyBorder="0" applyAlignment="0" applyProtection="0"/>
    <xf numFmtId="170" fontId="3" fillId="7" borderId="0" applyNumberFormat="0" applyBorder="0" applyAlignment="0" applyProtection="0"/>
    <xf numFmtId="170" fontId="3" fillId="8" borderId="0" applyNumberFormat="0" applyBorder="0" applyAlignment="0" applyProtection="0"/>
    <xf numFmtId="170" fontId="3" fillId="9" borderId="0" applyNumberFormat="0" applyBorder="0" applyAlignment="0" applyProtection="0"/>
    <xf numFmtId="170" fontId="3" fillId="10" borderId="0" applyNumberFormat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33" borderId="47" applyNumberFormat="0" applyFont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70" fontId="3" fillId="11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2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3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70" fontId="3" fillId="14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9" borderId="0" applyNumberFormat="0" applyBorder="0" applyAlignment="0" applyProtection="0"/>
    <xf numFmtId="170" fontId="3" fillId="11" borderId="0" applyNumberFormat="0" applyBorder="0" applyAlignment="0" applyProtection="0"/>
    <xf numFmtId="170" fontId="3" fillId="11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10" borderId="0" applyNumberFormat="0" applyBorder="0" applyAlignment="0" applyProtection="0"/>
    <xf numFmtId="170" fontId="3" fillId="9" borderId="0" applyNumberFormat="0" applyBorder="0" applyAlignment="0" applyProtection="0"/>
    <xf numFmtId="170" fontId="3" fillId="9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8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7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6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5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4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70" fontId="3" fillId="3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70" fontId="3" fillId="33" borderId="47" applyNumberFormat="0" applyFont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5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5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43" fontId="53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5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5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43" fontId="53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5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17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0" fontId="37" fillId="29" borderId="42" applyNumberFormat="0" applyAlignment="0" applyProtection="0"/>
    <xf numFmtId="170" fontId="35" fillId="27" borderId="0" applyNumberFormat="0" applyBorder="0" applyAlignment="0" applyProtection="0"/>
    <xf numFmtId="170" fontId="34" fillId="16" borderId="0" applyNumberFormat="0" applyBorder="0" applyAlignment="0" applyProtection="0"/>
    <xf numFmtId="170" fontId="34" fillId="24" borderId="0" applyNumberFormat="0" applyBorder="0" applyAlignment="0" applyProtection="0"/>
    <xf numFmtId="170" fontId="2" fillId="13" borderId="0" applyNumberFormat="0" applyBorder="0" applyAlignment="0" applyProtection="0"/>
    <xf numFmtId="170" fontId="34" fillId="20" borderId="0" applyNumberFormat="0" applyBorder="0" applyAlignment="0" applyProtection="0"/>
    <xf numFmtId="170" fontId="34" fillId="19" borderId="0" applyNumberFormat="0" applyBorder="0" applyAlignment="0" applyProtection="0"/>
    <xf numFmtId="170" fontId="41" fillId="0" borderId="44" applyNumberFormat="0" applyFill="0" applyAlignment="0" applyProtection="0"/>
    <xf numFmtId="170" fontId="34" fillId="21" borderId="0" applyNumberFormat="0" applyBorder="0" applyAlignment="0" applyProtection="0"/>
    <xf numFmtId="170" fontId="34" fillId="18" borderId="0" applyNumberFormat="0" applyBorder="0" applyAlignment="0" applyProtection="0"/>
    <xf numFmtId="170" fontId="42" fillId="0" borderId="45" applyNumberFormat="0" applyFill="0" applyAlignment="0" applyProtection="0"/>
    <xf numFmtId="170" fontId="2" fillId="8" borderId="0" applyNumberFormat="0" applyBorder="0" applyAlignment="0" applyProtection="0"/>
    <xf numFmtId="170" fontId="48" fillId="0" borderId="49" applyNumberFormat="0" applyFill="0" applyAlignment="0" applyProtection="0"/>
    <xf numFmtId="170" fontId="43" fillId="31" borderId="41" applyNumberFormat="0" applyAlignment="0" applyProtection="0"/>
    <xf numFmtId="170" fontId="42" fillId="0" borderId="0" applyNumberFormat="0" applyFill="0" applyBorder="0" applyAlignment="0" applyProtection="0"/>
    <xf numFmtId="170" fontId="2" fillId="12" borderId="0" applyNumberFormat="0" applyBorder="0" applyAlignment="0" applyProtection="0"/>
    <xf numFmtId="9" fontId="17" fillId="0" borderId="0" applyFont="0" applyFill="0" applyBorder="0" applyAlignment="0" applyProtection="0"/>
    <xf numFmtId="170" fontId="34" fillId="15" borderId="0" applyNumberFormat="0" applyBorder="0" applyAlignment="0" applyProtection="0"/>
    <xf numFmtId="170" fontId="2" fillId="6" borderId="0" applyNumberFormat="0" applyBorder="0" applyAlignment="0" applyProtection="0"/>
    <xf numFmtId="170" fontId="34" fillId="22" borderId="0" applyNumberFormat="0" applyBorder="0" applyAlignment="0" applyProtection="0"/>
    <xf numFmtId="170" fontId="39" fillId="30" borderId="0" applyNumberFormat="0" applyBorder="0" applyAlignment="0" applyProtection="0"/>
    <xf numFmtId="0" fontId="2" fillId="0" borderId="0"/>
    <xf numFmtId="170" fontId="47" fillId="0" borderId="0" applyNumberFormat="0" applyFill="0" applyBorder="0" applyAlignment="0" applyProtection="0"/>
    <xf numFmtId="170" fontId="44" fillId="0" borderId="46" applyNumberFormat="0" applyFill="0" applyAlignment="0" applyProtection="0"/>
    <xf numFmtId="170" fontId="2" fillId="3" borderId="0" applyNumberFormat="0" applyBorder="0" applyAlignment="0" applyProtection="0"/>
    <xf numFmtId="170" fontId="2" fillId="14" borderId="0" applyNumberFormat="0" applyBorder="0" applyAlignment="0" applyProtection="0"/>
    <xf numFmtId="170" fontId="45" fillId="32" borderId="0" applyNumberFormat="0" applyBorder="0" applyAlignment="0" applyProtection="0"/>
    <xf numFmtId="170" fontId="2" fillId="11" borderId="0" applyNumberFormat="0" applyBorder="0" applyAlignment="0" applyProtection="0"/>
    <xf numFmtId="170" fontId="2" fillId="9" borderId="0" applyNumberFormat="0" applyBorder="0" applyAlignment="0" applyProtection="0"/>
    <xf numFmtId="170" fontId="2" fillId="7" borderId="0" applyNumberFormat="0" applyBorder="0" applyAlignment="0" applyProtection="0"/>
    <xf numFmtId="170" fontId="17" fillId="0" borderId="0"/>
    <xf numFmtId="170" fontId="34" fillId="23" borderId="0" applyNumberFormat="0" applyBorder="0" applyAlignment="0" applyProtection="0"/>
    <xf numFmtId="170" fontId="49" fillId="0" borderId="0" applyNumberFormat="0" applyFill="0" applyBorder="0" applyAlignment="0" applyProtection="0"/>
    <xf numFmtId="170" fontId="36" fillId="28" borderId="41" applyNumberFormat="0" applyAlignment="0" applyProtection="0"/>
    <xf numFmtId="165" fontId="17" fillId="0" borderId="0" applyFont="0" applyFill="0" applyBorder="0" applyAlignment="0" applyProtection="0"/>
    <xf numFmtId="170" fontId="34" fillId="17" borderId="0" applyNumberFormat="0" applyBorder="0" applyAlignment="0" applyProtection="0"/>
    <xf numFmtId="170" fontId="46" fillId="28" borderId="48" applyNumberFormat="0" applyAlignment="0" applyProtection="0"/>
    <xf numFmtId="170" fontId="2" fillId="4" borderId="0" applyNumberFormat="0" applyBorder="0" applyAlignment="0" applyProtection="0"/>
    <xf numFmtId="170" fontId="34" fillId="26" borderId="0" applyNumberFormat="0" applyBorder="0" applyAlignment="0" applyProtection="0"/>
    <xf numFmtId="170" fontId="40" fillId="0" borderId="43" applyNumberFormat="0" applyFill="0" applyAlignment="0" applyProtection="0"/>
    <xf numFmtId="170" fontId="2" fillId="10" borderId="0" applyNumberFormat="0" applyBorder="0" applyAlignment="0" applyProtection="0"/>
    <xf numFmtId="170" fontId="34" fillId="25" borderId="0" applyNumberFormat="0" applyBorder="0" applyAlignment="0" applyProtection="0"/>
    <xf numFmtId="170" fontId="38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43" fontId="53" fillId="0" borderId="0" applyFont="0" applyFill="0" applyBorder="0" applyAlignment="0" applyProtection="0"/>
    <xf numFmtId="0" fontId="2" fillId="0" borderId="0"/>
    <xf numFmtId="43" fontId="5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0" borderId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" borderId="0" applyNumberFormat="0" applyBorder="0" applyAlignment="0" applyProtection="0"/>
    <xf numFmtId="170" fontId="2" fillId="4" borderId="0" applyNumberFormat="0" applyBorder="0" applyAlignment="0" applyProtection="0"/>
    <xf numFmtId="170" fontId="2" fillId="5" borderId="0" applyNumberFormat="0" applyBorder="0" applyAlignment="0" applyProtection="0"/>
    <xf numFmtId="170" fontId="2" fillId="6" borderId="0" applyNumberFormat="0" applyBorder="0" applyAlignment="0" applyProtection="0"/>
    <xf numFmtId="170" fontId="2" fillId="7" borderId="0" applyNumberFormat="0" applyBorder="0" applyAlignment="0" applyProtection="0"/>
    <xf numFmtId="170" fontId="2" fillId="8" borderId="0" applyNumberFormat="0" applyBorder="0" applyAlignment="0" applyProtection="0"/>
    <xf numFmtId="170" fontId="2" fillId="9" borderId="0" applyNumberFormat="0" applyBorder="0" applyAlignment="0" applyProtection="0"/>
    <xf numFmtId="170" fontId="2" fillId="10" borderId="0" applyNumberFormat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33" borderId="47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70" fontId="2" fillId="11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2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3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70" fontId="2" fillId="14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9" borderId="0" applyNumberFormat="0" applyBorder="0" applyAlignment="0" applyProtection="0"/>
    <xf numFmtId="170" fontId="2" fillId="11" borderId="0" applyNumberFormat="0" applyBorder="0" applyAlignment="0" applyProtection="0"/>
    <xf numFmtId="170" fontId="2" fillId="11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2" fillId="9" borderId="0" applyNumberFormat="0" applyBorder="0" applyAlignment="0" applyProtection="0"/>
    <xf numFmtId="170" fontId="2" fillId="9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8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7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6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70" fontId="2" fillId="33" borderId="47" applyNumberFormat="0" applyFont="0" applyAlignment="0" applyProtection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" fillId="0" borderId="0" applyFont="0" applyFill="0" applyBorder="0" applyAlignment="0" applyProtection="0"/>
  </cellStyleXfs>
  <cellXfs count="1145">
    <xf numFmtId="170" fontId="0" fillId="0" borderId="0" xfId="0"/>
    <xf numFmtId="167" fontId="17" fillId="0" borderId="0" xfId="28" applyNumberFormat="1"/>
    <xf numFmtId="170" fontId="20" fillId="0" borderId="0" xfId="0" applyFont="1"/>
    <xf numFmtId="170" fontId="21" fillId="0" borderId="0" xfId="0" applyFont="1"/>
    <xf numFmtId="170" fontId="19" fillId="0" borderId="0" xfId="0" applyFont="1"/>
    <xf numFmtId="170" fontId="22" fillId="0" borderId="0" xfId="0" applyFont="1"/>
    <xf numFmtId="170" fontId="23" fillId="0" borderId="0" xfId="0" applyFont="1"/>
    <xf numFmtId="170" fontId="25" fillId="0" borderId="0" xfId="0" applyFont="1"/>
    <xf numFmtId="167" fontId="23" fillId="0" borderId="0" xfId="28" applyNumberFormat="1" applyFont="1"/>
    <xf numFmtId="170" fontId="24" fillId="0" borderId="9" xfId="0" applyFont="1" applyBorder="1"/>
    <xf numFmtId="167" fontId="25" fillId="0" borderId="10" xfId="28" applyNumberFormat="1" applyFont="1" applyBorder="1"/>
    <xf numFmtId="167" fontId="25" fillId="0" borderId="1" xfId="28" applyNumberFormat="1" applyFont="1" applyBorder="1"/>
    <xf numFmtId="170" fontId="29" fillId="0" borderId="0" xfId="0" applyFont="1"/>
    <xf numFmtId="167" fontId="29" fillId="0" borderId="0" xfId="28" applyNumberFormat="1" applyFont="1"/>
    <xf numFmtId="170" fontId="30" fillId="0" borderId="0" xfId="0" applyFont="1"/>
    <xf numFmtId="170" fontId="31" fillId="0" borderId="0" xfId="0" applyFont="1"/>
    <xf numFmtId="170" fontId="25" fillId="0" borderId="3" xfId="0" applyFont="1" applyBorder="1"/>
    <xf numFmtId="170" fontId="24" fillId="0" borderId="3" xfId="0" applyFont="1" applyBorder="1"/>
    <xf numFmtId="170" fontId="25" fillId="0" borderId="3" xfId="0" applyFont="1" applyBorder="1" applyAlignment="1">
      <alignment wrapText="1"/>
    </xf>
    <xf numFmtId="170" fontId="25" fillId="0" borderId="0" xfId="0" applyFont="1" applyBorder="1" applyAlignment="1">
      <alignment wrapText="1"/>
    </xf>
    <xf numFmtId="167" fontId="25" fillId="0" borderId="22" xfId="28" applyNumberFormat="1" applyFont="1" applyBorder="1"/>
    <xf numFmtId="167" fontId="23" fillId="35" borderId="0" xfId="28" applyNumberFormat="1" applyFont="1" applyFill="1"/>
    <xf numFmtId="167" fontId="22" fillId="0" borderId="0" xfId="28" applyNumberFormat="1" applyFont="1" applyFill="1"/>
    <xf numFmtId="167" fontId="23" fillId="0" borderId="24" xfId="28" applyNumberFormat="1" applyFont="1" applyBorder="1"/>
    <xf numFmtId="170" fontId="30" fillId="0" borderId="0" xfId="0" applyFont="1" applyFill="1"/>
    <xf numFmtId="10" fontId="23" fillId="0" borderId="0" xfId="55" applyNumberFormat="1" applyFont="1" applyFill="1"/>
    <xf numFmtId="170" fontId="31" fillId="0" borderId="0" xfId="0" applyFont="1" applyFill="1"/>
    <xf numFmtId="167" fontId="23" fillId="0" borderId="0" xfId="28" applyNumberFormat="1" applyFont="1" applyFill="1"/>
    <xf numFmtId="167" fontId="25" fillId="0" borderId="9" xfId="28" applyNumberFormat="1" applyFont="1" applyFill="1" applyBorder="1"/>
    <xf numFmtId="3" fontId="25" fillId="0" borderId="9" xfId="28" applyNumberFormat="1" applyFont="1" applyFill="1" applyBorder="1"/>
    <xf numFmtId="3" fontId="23" fillId="0" borderId="1" xfId="28" applyNumberFormat="1" applyFont="1" applyFill="1" applyBorder="1"/>
    <xf numFmtId="3" fontId="25" fillId="0" borderId="1" xfId="28" applyNumberFormat="1" applyFont="1" applyFill="1" applyBorder="1"/>
    <xf numFmtId="3" fontId="23" fillId="0" borderId="2" xfId="28" applyNumberFormat="1" applyFont="1" applyFill="1" applyBorder="1"/>
    <xf numFmtId="3" fontId="23" fillId="0" borderId="6" xfId="28" applyNumberFormat="1" applyFont="1" applyFill="1" applyBorder="1"/>
    <xf numFmtId="3" fontId="23" fillId="0" borderId="6" xfId="55" applyNumberFormat="1" applyFont="1" applyFill="1" applyBorder="1"/>
    <xf numFmtId="3" fontId="23" fillId="0" borderId="24" xfId="28" applyNumberFormat="1" applyFont="1" applyFill="1" applyBorder="1"/>
    <xf numFmtId="165" fontId="23" fillId="0" borderId="1" xfId="28" applyFont="1" applyFill="1" applyBorder="1"/>
    <xf numFmtId="167" fontId="25" fillId="0" borderId="2" xfId="28" applyNumberFormat="1" applyFont="1" applyFill="1" applyBorder="1"/>
    <xf numFmtId="170" fontId="23" fillId="0" borderId="0" xfId="0" applyFont="1" applyAlignment="1">
      <alignment horizontal="left"/>
    </xf>
    <xf numFmtId="167" fontId="25" fillId="0" borderId="25" xfId="28" applyNumberFormat="1" applyFont="1" applyFill="1" applyBorder="1"/>
    <xf numFmtId="167" fontId="23" fillId="0" borderId="0" xfId="28" applyNumberFormat="1" applyFont="1" applyFill="1" applyBorder="1"/>
    <xf numFmtId="170" fontId="25" fillId="0" borderId="6" xfId="0" applyFont="1" applyBorder="1" applyAlignment="1">
      <alignment wrapText="1"/>
    </xf>
    <xf numFmtId="167" fontId="25" fillId="0" borderId="6" xfId="28" applyNumberFormat="1" applyFont="1" applyBorder="1"/>
    <xf numFmtId="167" fontId="23" fillId="0" borderId="7" xfId="28" applyNumberFormat="1" applyFont="1" applyFill="1" applyBorder="1"/>
    <xf numFmtId="167" fontId="25" fillId="0" borderId="32" xfId="28" applyNumberFormat="1" applyFont="1" applyBorder="1"/>
    <xf numFmtId="167" fontId="25" fillId="0" borderId="11" xfId="28" applyNumberFormat="1" applyFont="1" applyBorder="1"/>
    <xf numFmtId="167" fontId="25" fillId="0" borderId="24" xfId="28" applyNumberFormat="1" applyFont="1" applyFill="1" applyBorder="1"/>
    <xf numFmtId="170" fontId="24" fillId="0" borderId="26" xfId="0" applyFont="1" applyBorder="1"/>
    <xf numFmtId="170" fontId="26" fillId="0" borderId="33" xfId="0" applyFont="1" applyBorder="1" applyAlignment="1"/>
    <xf numFmtId="170" fontId="25" fillId="0" borderId="8" xfId="0" applyFont="1" applyBorder="1" applyAlignment="1">
      <alignment wrapText="1"/>
    </xf>
    <xf numFmtId="167" fontId="25" fillId="0" borderId="6" xfId="28" applyNumberFormat="1" applyFont="1" applyFill="1" applyBorder="1"/>
    <xf numFmtId="170" fontId="23" fillId="0" borderId="1" xfId="0" applyFont="1" applyBorder="1" applyAlignment="1">
      <alignment horizontal="left"/>
    </xf>
    <xf numFmtId="3" fontId="23" fillId="0" borderId="1" xfId="28" applyNumberFormat="1" applyFont="1" applyFill="1" applyBorder="1" applyAlignment="1">
      <alignment horizontal="right"/>
    </xf>
    <xf numFmtId="167" fontId="23" fillId="36" borderId="0" xfId="28" applyNumberFormat="1" applyFont="1" applyFill="1" applyBorder="1"/>
    <xf numFmtId="167" fontId="17" fillId="36" borderId="0" xfId="28" applyNumberFormat="1" applyFill="1"/>
    <xf numFmtId="167" fontId="23" fillId="0" borderId="11" xfId="28" applyNumberFormat="1" applyFont="1" applyFill="1" applyBorder="1"/>
    <xf numFmtId="170" fontId="0" fillId="0" borderId="0" xfId="0"/>
    <xf numFmtId="170" fontId="24" fillId="0" borderId="1" xfId="0" applyFont="1" applyBorder="1"/>
    <xf numFmtId="167" fontId="23" fillId="0" borderId="2" xfId="28" applyNumberFormat="1" applyFont="1" applyBorder="1"/>
    <xf numFmtId="170" fontId="23" fillId="0" borderId="1" xfId="0" applyFont="1" applyBorder="1"/>
    <xf numFmtId="170" fontId="25" fillId="0" borderId="1" xfId="0" applyFont="1" applyBorder="1"/>
    <xf numFmtId="167" fontId="25" fillId="0" borderId="4" xfId="28" applyNumberFormat="1" applyFont="1" applyBorder="1"/>
    <xf numFmtId="170" fontId="25" fillId="0" borderId="0" xfId="0" applyFont="1"/>
    <xf numFmtId="170" fontId="26" fillId="0" borderId="5" xfId="0" applyFont="1" applyBorder="1" applyAlignment="1"/>
    <xf numFmtId="170" fontId="25" fillId="0" borderId="1" xfId="0" applyFont="1" applyBorder="1" applyAlignment="1">
      <alignment wrapText="1"/>
    </xf>
    <xf numFmtId="170" fontId="23" fillId="0" borderId="6" xfId="0" applyFont="1" applyBorder="1"/>
    <xf numFmtId="167" fontId="23" fillId="0" borderId="7" xfId="28" applyNumberFormat="1" applyFont="1" applyBorder="1"/>
    <xf numFmtId="167" fontId="23" fillId="0" borderId="0" xfId="0" applyNumberFormat="1" applyFont="1"/>
    <xf numFmtId="167" fontId="25" fillId="0" borderId="2" xfId="28" applyNumberFormat="1" applyFont="1" applyBorder="1"/>
    <xf numFmtId="170" fontId="23" fillId="0" borderId="0" xfId="0" applyFont="1" applyBorder="1"/>
    <xf numFmtId="170" fontId="23" fillId="0" borderId="3" xfId="0" applyFont="1" applyBorder="1"/>
    <xf numFmtId="170" fontId="23" fillId="0" borderId="2" xfId="0" applyFont="1" applyBorder="1"/>
    <xf numFmtId="170" fontId="24" fillId="0" borderId="2" xfId="0" applyFont="1" applyBorder="1"/>
    <xf numFmtId="170" fontId="28" fillId="0" borderId="2" xfId="0" applyFont="1" applyBorder="1"/>
    <xf numFmtId="170" fontId="23" fillId="0" borderId="1" xfId="0" applyFont="1" applyBorder="1" applyAlignment="1">
      <alignment wrapText="1"/>
    </xf>
    <xf numFmtId="170" fontId="24" fillId="0" borderId="0" xfId="0" applyFont="1" applyBorder="1"/>
    <xf numFmtId="170" fontId="23" fillId="0" borderId="0" xfId="0" applyFont="1" applyBorder="1" applyAlignment="1">
      <alignment wrapText="1"/>
    </xf>
    <xf numFmtId="167" fontId="25" fillId="0" borderId="4" xfId="28" applyNumberFormat="1" applyFont="1" applyFill="1" applyBorder="1"/>
    <xf numFmtId="167" fontId="23" fillId="0" borderId="1" xfId="28" applyNumberFormat="1" applyFont="1" applyFill="1" applyBorder="1"/>
    <xf numFmtId="167" fontId="25" fillId="0" borderId="1" xfId="28" applyNumberFormat="1" applyFont="1" applyFill="1" applyBorder="1"/>
    <xf numFmtId="167" fontId="23" fillId="0" borderId="2" xfId="28" applyNumberFormat="1" applyFont="1" applyFill="1" applyBorder="1"/>
    <xf numFmtId="167" fontId="23" fillId="0" borderId="3" xfId="28" applyNumberFormat="1" applyFont="1" applyFill="1" applyBorder="1"/>
    <xf numFmtId="3" fontId="23" fillId="0" borderId="1" xfId="55" applyNumberFormat="1" applyFont="1" applyFill="1" applyBorder="1"/>
    <xf numFmtId="167" fontId="25" fillId="0" borderId="20" xfId="28" applyNumberFormat="1" applyFont="1" applyFill="1" applyBorder="1"/>
    <xf numFmtId="167" fontId="25" fillId="0" borderId="27" xfId="28" applyNumberFormat="1" applyFont="1" applyBorder="1"/>
    <xf numFmtId="170" fontId="25" fillId="0" borderId="0" xfId="0" applyFont="1" applyBorder="1"/>
    <xf numFmtId="170" fontId="26" fillId="0" borderId="50" xfId="0" applyFont="1" applyBorder="1" applyAlignment="1"/>
    <xf numFmtId="3" fontId="23" fillId="0" borderId="11" xfId="55" applyNumberFormat="1" applyFont="1" applyFill="1" applyBorder="1"/>
    <xf numFmtId="3" fontId="23" fillId="0" borderId="51" xfId="55" applyNumberFormat="1" applyFont="1" applyFill="1" applyBorder="1"/>
    <xf numFmtId="170" fontId="0" fillId="0" borderId="0" xfId="0" applyAlignment="1"/>
    <xf numFmtId="170" fontId="54" fillId="0" borderId="0" xfId="0" applyFont="1"/>
    <xf numFmtId="0" fontId="0" fillId="0" borderId="0" xfId="0" applyNumberFormat="1"/>
    <xf numFmtId="167" fontId="25" fillId="0" borderId="26" xfId="28" applyNumberFormat="1" applyFont="1" applyFill="1" applyBorder="1"/>
    <xf numFmtId="167" fontId="25" fillId="0" borderId="3" xfId="28" applyNumberFormat="1" applyFont="1" applyFill="1" applyBorder="1"/>
    <xf numFmtId="167" fontId="25" fillId="0" borderId="8" xfId="28" applyNumberFormat="1" applyFont="1" applyFill="1" applyBorder="1"/>
    <xf numFmtId="0" fontId="24" fillId="0" borderId="18" xfId="0" quotePrefix="1" applyNumberFormat="1" applyFont="1" applyBorder="1"/>
    <xf numFmtId="0" fontId="23" fillId="0" borderId="18" xfId="0" applyNumberFormat="1" applyFont="1" applyBorder="1"/>
    <xf numFmtId="0" fontId="25" fillId="0" borderId="18" xfId="0" applyNumberFormat="1" applyFont="1" applyBorder="1"/>
    <xf numFmtId="0" fontId="24" fillId="0" borderId="18" xfId="0" applyNumberFormat="1" applyFont="1" applyBorder="1" applyAlignment="1">
      <alignment horizontal="right"/>
    </xf>
    <xf numFmtId="0" fontId="24" fillId="0" borderId="18" xfId="0" applyNumberFormat="1" applyFont="1" applyBorder="1"/>
    <xf numFmtId="0" fontId="23" fillId="0" borderId="18" xfId="0" applyNumberFormat="1" applyFont="1" applyBorder="1" applyAlignment="1"/>
    <xf numFmtId="0" fontId="23" fillId="0" borderId="21" xfId="0" applyNumberFormat="1" applyFont="1" applyBorder="1"/>
    <xf numFmtId="0" fontId="23" fillId="0" borderId="0" xfId="0" applyNumberFormat="1" applyFont="1"/>
    <xf numFmtId="0" fontId="24" fillId="0" borderId="23" xfId="0" quotePrefix="1" applyNumberFormat="1" applyFont="1" applyBorder="1" applyAlignment="1">
      <alignment horizontal="right"/>
    </xf>
    <xf numFmtId="0" fontId="25" fillId="0" borderId="21" xfId="0" applyNumberFormat="1" applyFont="1" applyBorder="1"/>
    <xf numFmtId="0" fontId="24" fillId="0" borderId="18" xfId="0" quotePrefix="1" applyNumberFormat="1" applyFont="1" applyBorder="1" applyAlignment="1">
      <alignment horizontal="right"/>
    </xf>
    <xf numFmtId="0" fontId="23" fillId="0" borderId="13" xfId="0" applyNumberFormat="1" applyFont="1" applyBorder="1"/>
    <xf numFmtId="0" fontId="23" fillId="0" borderId="18" xfId="0" applyNumberFormat="1" applyFont="1" applyBorder="1" applyAlignment="1">
      <alignment horizontal="left"/>
    </xf>
    <xf numFmtId="0" fontId="23" fillId="0" borderId="0" xfId="0" applyNumberFormat="1" applyFont="1" applyBorder="1"/>
    <xf numFmtId="0" fontId="29" fillId="0" borderId="0" xfId="0" applyNumberFormat="1" applyFont="1"/>
    <xf numFmtId="0" fontId="28" fillId="0" borderId="18" xfId="0" applyNumberFormat="1" applyFont="1" applyBorder="1"/>
    <xf numFmtId="167" fontId="25" fillId="0" borderId="31" xfId="28" applyNumberFormat="1" applyFont="1" applyBorder="1"/>
    <xf numFmtId="168" fontId="23" fillId="0" borderId="0" xfId="55" applyNumberFormat="1" applyFont="1" applyFill="1"/>
    <xf numFmtId="168" fontId="23" fillId="0" borderId="1" xfId="28" applyNumberFormat="1" applyFont="1" applyFill="1" applyBorder="1"/>
    <xf numFmtId="168" fontId="25" fillId="0" borderId="1" xfId="28" applyNumberFormat="1" applyFont="1" applyFill="1" applyBorder="1"/>
    <xf numFmtId="168" fontId="23" fillId="0" borderId="0" xfId="28" applyNumberFormat="1" applyFont="1" applyFill="1" applyBorder="1"/>
    <xf numFmtId="168" fontId="23" fillId="0" borderId="40" xfId="28" applyNumberFormat="1" applyFont="1" applyFill="1" applyBorder="1"/>
    <xf numFmtId="168" fontId="23" fillId="0" borderId="0" xfId="28" applyNumberFormat="1" applyFont="1" applyFill="1"/>
    <xf numFmtId="0" fontId="24" fillId="0" borderId="23" xfId="0" quotePrefix="1" applyNumberFormat="1" applyFont="1" applyBorder="1"/>
    <xf numFmtId="167" fontId="23" fillId="0" borderId="9" xfId="28" applyNumberFormat="1" applyFont="1" applyBorder="1"/>
    <xf numFmtId="167" fontId="23" fillId="0" borderId="9" xfId="28" applyNumberFormat="1" applyFont="1" applyFill="1" applyBorder="1"/>
    <xf numFmtId="170" fontId="25" fillId="0" borderId="2" xfId="0" applyFont="1" applyBorder="1"/>
    <xf numFmtId="170" fontId="26" fillId="0" borderId="54" xfId="0" applyFont="1" applyBorder="1" applyAlignment="1"/>
    <xf numFmtId="170" fontId="27" fillId="0" borderId="2" xfId="0" applyFont="1" applyBorder="1" applyAlignment="1">
      <alignment shrinkToFit="1"/>
    </xf>
    <xf numFmtId="170" fontId="24" fillId="0" borderId="10" xfId="0" applyFont="1" applyBorder="1"/>
    <xf numFmtId="170" fontId="25" fillId="0" borderId="2" xfId="0" applyFont="1" applyBorder="1" applyAlignment="1">
      <alignment wrapText="1"/>
    </xf>
    <xf numFmtId="170" fontId="23" fillId="0" borderId="7" xfId="0" applyFont="1" applyBorder="1"/>
    <xf numFmtId="167" fontId="23" fillId="0" borderId="12" xfId="28" applyNumberFormat="1" applyFont="1" applyFill="1" applyBorder="1"/>
    <xf numFmtId="167" fontId="23" fillId="0" borderId="10" xfId="28" applyNumberFormat="1" applyFont="1" applyFill="1" applyBorder="1"/>
    <xf numFmtId="3" fontId="25" fillId="0" borderId="2" xfId="28" applyNumberFormat="1" applyFont="1" applyFill="1" applyBorder="1"/>
    <xf numFmtId="3" fontId="25" fillId="0" borderId="10" xfId="28" applyNumberFormat="1" applyFont="1" applyFill="1" applyBorder="1"/>
    <xf numFmtId="0" fontId="24" fillId="0" borderId="13" xfId="0" applyNumberFormat="1" applyFont="1" applyBorder="1"/>
    <xf numFmtId="168" fontId="25" fillId="0" borderId="20" xfId="28" applyNumberFormat="1" applyFont="1" applyBorder="1"/>
    <xf numFmtId="167" fontId="23" fillId="37" borderId="2" xfId="28" applyNumberFormat="1" applyFont="1" applyFill="1" applyBorder="1"/>
    <xf numFmtId="3" fontId="23" fillId="0" borderId="55" xfId="28" applyNumberFormat="1" applyFont="1" applyFill="1" applyBorder="1"/>
    <xf numFmtId="167" fontId="25" fillId="37" borderId="9" xfId="28" applyNumberFormat="1" applyFont="1" applyFill="1" applyBorder="1"/>
    <xf numFmtId="167" fontId="25" fillId="37" borderId="10" xfId="28" applyNumberFormat="1" applyFont="1" applyFill="1" applyBorder="1"/>
    <xf numFmtId="167" fontId="25" fillId="37" borderId="26" xfId="28" applyNumberFormat="1" applyFont="1" applyFill="1" applyBorder="1"/>
    <xf numFmtId="167" fontId="23" fillId="37" borderId="1" xfId="28" applyNumberFormat="1" applyFont="1" applyFill="1" applyBorder="1"/>
    <xf numFmtId="167" fontId="25" fillId="37" borderId="2" xfId="28" applyNumberFormat="1" applyFont="1" applyFill="1" applyBorder="1"/>
    <xf numFmtId="167" fontId="25" fillId="37" borderId="1" xfId="28" applyNumberFormat="1" applyFont="1" applyFill="1" applyBorder="1"/>
    <xf numFmtId="167" fontId="25" fillId="37" borderId="3" xfId="28" applyNumberFormat="1" applyFont="1" applyFill="1" applyBorder="1"/>
    <xf numFmtId="167" fontId="25" fillId="37" borderId="22" xfId="28" applyNumberFormat="1" applyFont="1" applyFill="1" applyBorder="1"/>
    <xf numFmtId="167" fontId="25" fillId="37" borderId="14" xfId="28" applyNumberFormat="1" applyFont="1" applyFill="1" applyBorder="1"/>
    <xf numFmtId="167" fontId="25" fillId="37" borderId="11" xfId="28" applyNumberFormat="1" applyFont="1" applyFill="1" applyBorder="1"/>
    <xf numFmtId="167" fontId="25" fillId="37" borderId="52" xfId="28" applyNumberFormat="1" applyFont="1" applyFill="1" applyBorder="1"/>
    <xf numFmtId="167" fontId="25" fillId="37" borderId="56" xfId="28" applyNumberFormat="1" applyFont="1" applyFill="1" applyBorder="1"/>
    <xf numFmtId="167" fontId="25" fillId="37" borderId="24" xfId="28" applyNumberFormat="1" applyFont="1" applyFill="1" applyBorder="1"/>
    <xf numFmtId="167" fontId="25" fillId="37" borderId="57" xfId="28" applyNumberFormat="1" applyFont="1" applyFill="1" applyBorder="1"/>
    <xf numFmtId="170" fontId="22" fillId="37" borderId="0" xfId="0" applyFont="1" applyFill="1"/>
    <xf numFmtId="10" fontId="23" fillId="37" borderId="0" xfId="55" applyNumberFormat="1" applyFont="1" applyFill="1"/>
    <xf numFmtId="0" fontId="29" fillId="37" borderId="0" xfId="0" applyNumberFormat="1" applyFont="1" applyFill="1"/>
    <xf numFmtId="170" fontId="29" fillId="37" borderId="0" xfId="0" applyFont="1" applyFill="1"/>
    <xf numFmtId="167" fontId="29" fillId="37" borderId="0" xfId="28" applyNumberFormat="1" applyFont="1" applyFill="1"/>
    <xf numFmtId="0" fontId="0" fillId="37" borderId="0" xfId="0" applyNumberFormat="1" applyFill="1"/>
    <xf numFmtId="167" fontId="17" fillId="37" borderId="0" xfId="28" applyNumberFormat="1" applyFill="1"/>
    <xf numFmtId="170" fontId="0" fillId="37" borderId="0" xfId="0" applyFill="1"/>
    <xf numFmtId="167" fontId="23" fillId="37" borderId="0" xfId="28" applyNumberFormat="1" applyFont="1" applyFill="1" applyBorder="1"/>
    <xf numFmtId="167" fontId="23" fillId="0" borderId="6" xfId="28" applyNumberFormat="1" applyFont="1" applyBorder="1"/>
    <xf numFmtId="170" fontId="23" fillId="37" borderId="1" xfId="0" applyFont="1" applyFill="1" applyBorder="1"/>
    <xf numFmtId="170" fontId="24" fillId="0" borderId="5" xfId="0" applyFont="1" applyBorder="1" applyAlignment="1"/>
    <xf numFmtId="0" fontId="17" fillId="0" borderId="0" xfId="0" applyNumberFormat="1" applyFont="1"/>
    <xf numFmtId="170" fontId="17" fillId="0" borderId="0" xfId="0" applyFont="1"/>
    <xf numFmtId="167" fontId="17" fillId="0" borderId="0" xfId="28" applyNumberFormat="1" applyFont="1"/>
    <xf numFmtId="9" fontId="17" fillId="0" borderId="0" xfId="55" applyFont="1" applyFill="1"/>
    <xf numFmtId="9" fontId="17" fillId="35" borderId="0" xfId="55" applyFont="1" applyFill="1"/>
    <xf numFmtId="0" fontId="28" fillId="0" borderId="18" xfId="0" quotePrefix="1" applyNumberFormat="1" applyFont="1" applyBorder="1"/>
    <xf numFmtId="167" fontId="23" fillId="37" borderId="0" xfId="28" applyNumberFormat="1" applyFont="1" applyFill="1"/>
    <xf numFmtId="10" fontId="58" fillId="0" borderId="0" xfId="55" applyNumberFormat="1" applyFont="1" applyFill="1"/>
    <xf numFmtId="167" fontId="59" fillId="0" borderId="0" xfId="28" applyNumberFormat="1" applyFont="1" applyFill="1"/>
    <xf numFmtId="10" fontId="58" fillId="37" borderId="0" xfId="55" applyNumberFormat="1" applyFont="1" applyFill="1"/>
    <xf numFmtId="167" fontId="58" fillId="0" borderId="0" xfId="28" applyNumberFormat="1" applyFont="1" applyFill="1"/>
    <xf numFmtId="167" fontId="58" fillId="37" borderId="0" xfId="28" applyNumberFormat="1" applyFont="1" applyFill="1"/>
    <xf numFmtId="170" fontId="20" fillId="0" borderId="40" xfId="0" applyFont="1" applyFill="1" applyBorder="1" applyAlignment="1"/>
    <xf numFmtId="3" fontId="25" fillId="0" borderId="1" xfId="55" applyNumberFormat="1" applyFont="1" applyFill="1" applyBorder="1"/>
    <xf numFmtId="170" fontId="32" fillId="0" borderId="0" xfId="0" applyFont="1"/>
    <xf numFmtId="170" fontId="32" fillId="37" borderId="0" xfId="0" applyFont="1" applyFill="1"/>
    <xf numFmtId="170" fontId="57" fillId="0" borderId="0" xfId="0" applyFont="1"/>
    <xf numFmtId="170" fontId="25" fillId="0" borderId="40" xfId="0" applyFont="1" applyBorder="1" applyAlignment="1"/>
    <xf numFmtId="170" fontId="25" fillId="37" borderId="40" xfId="0" applyFont="1" applyFill="1" applyBorder="1" applyAlignment="1"/>
    <xf numFmtId="170" fontId="25" fillId="0" borderId="40" xfId="0" applyFont="1" applyFill="1" applyBorder="1" applyAlignment="1"/>
    <xf numFmtId="170" fontId="23" fillId="37" borderId="2" xfId="0" applyFont="1" applyFill="1" applyBorder="1"/>
    <xf numFmtId="167" fontId="23" fillId="0" borderId="60" xfId="28" applyNumberFormat="1" applyFont="1" applyFill="1" applyBorder="1"/>
    <xf numFmtId="170" fontId="32" fillId="0" borderId="0" xfId="0" applyFont="1" applyAlignment="1"/>
    <xf numFmtId="170" fontId="30" fillId="0" borderId="40" xfId="0" applyFont="1" applyBorder="1" applyAlignment="1"/>
    <xf numFmtId="167" fontId="25" fillId="0" borderId="9" xfId="28" applyNumberFormat="1" applyFont="1" applyBorder="1"/>
    <xf numFmtId="167" fontId="25" fillId="37" borderId="0" xfId="28" applyNumberFormat="1" applyFont="1" applyFill="1" applyBorder="1"/>
    <xf numFmtId="167" fontId="25" fillId="37" borderId="25" xfId="28" applyNumberFormat="1" applyFont="1" applyFill="1" applyBorder="1"/>
    <xf numFmtId="167" fontId="25" fillId="37" borderId="62" xfId="28" applyNumberFormat="1" applyFont="1" applyFill="1" applyBorder="1"/>
    <xf numFmtId="170" fontId="0" fillId="0" borderId="0" xfId="0"/>
    <xf numFmtId="170" fontId="21" fillId="0" borderId="0" xfId="0" applyFont="1"/>
    <xf numFmtId="170" fontId="23" fillId="0" borderId="0" xfId="0" applyFont="1"/>
    <xf numFmtId="170" fontId="25" fillId="0" borderId="0" xfId="0" applyFont="1"/>
    <xf numFmtId="3" fontId="23" fillId="0" borderId="1" xfId="28" applyNumberFormat="1" applyFont="1" applyFill="1" applyBorder="1"/>
    <xf numFmtId="167" fontId="23" fillId="0" borderId="0" xfId="28" applyNumberFormat="1" applyFont="1" applyFill="1" applyBorder="1"/>
    <xf numFmtId="3" fontId="23" fillId="0" borderId="2" xfId="55" applyNumberFormat="1" applyFont="1" applyFill="1" applyBorder="1"/>
    <xf numFmtId="167" fontId="23" fillId="0" borderId="2" xfId="28" applyNumberFormat="1" applyFont="1" applyBorder="1"/>
    <xf numFmtId="167" fontId="23" fillId="0" borderId="1" xfId="28" applyNumberFormat="1" applyFont="1" applyBorder="1"/>
    <xf numFmtId="170" fontId="23" fillId="0" borderId="1" xfId="0" applyFont="1" applyBorder="1"/>
    <xf numFmtId="167" fontId="25" fillId="0" borderId="4" xfId="28" applyNumberFormat="1" applyFont="1" applyBorder="1"/>
    <xf numFmtId="167" fontId="23" fillId="0" borderId="8" xfId="28" applyNumberFormat="1" applyFont="1" applyBorder="1"/>
    <xf numFmtId="167" fontId="23" fillId="0" borderId="11" xfId="28" applyNumberFormat="1" applyFont="1" applyBorder="1"/>
    <xf numFmtId="167" fontId="25" fillId="0" borderId="20" xfId="28" applyNumberFormat="1" applyFont="1" applyBorder="1"/>
    <xf numFmtId="170" fontId="23" fillId="0" borderId="18" xfId="0" quotePrefix="1" applyFont="1" applyBorder="1"/>
    <xf numFmtId="167" fontId="25" fillId="0" borderId="4" xfId="28" applyNumberFormat="1" applyFont="1" applyFill="1" applyBorder="1"/>
    <xf numFmtId="167" fontId="23" fillId="0" borderId="1" xfId="28" applyNumberFormat="1" applyFont="1" applyFill="1" applyBorder="1"/>
    <xf numFmtId="167" fontId="25" fillId="0" borderId="1" xfId="28" applyNumberFormat="1" applyFont="1" applyFill="1" applyBorder="1"/>
    <xf numFmtId="167" fontId="23" fillId="0" borderId="6" xfId="28" applyNumberFormat="1" applyFont="1" applyFill="1" applyBorder="1"/>
    <xf numFmtId="167" fontId="23" fillId="0" borderId="2" xfId="28" applyNumberFormat="1" applyFont="1" applyFill="1" applyBorder="1"/>
    <xf numFmtId="167" fontId="25" fillId="0" borderId="27" xfId="28" applyNumberFormat="1" applyFont="1" applyBorder="1"/>
    <xf numFmtId="167" fontId="23" fillId="0" borderId="19" xfId="28" applyNumberFormat="1" applyFont="1" applyFill="1" applyBorder="1"/>
    <xf numFmtId="167" fontId="25" fillId="0" borderId="27" xfId="28" applyNumberFormat="1" applyFont="1" applyFill="1" applyBorder="1"/>
    <xf numFmtId="167" fontId="23" fillId="0" borderId="10" xfId="28" applyNumberFormat="1" applyFont="1" applyBorder="1"/>
    <xf numFmtId="167" fontId="23" fillId="0" borderId="26" xfId="28" applyNumberFormat="1" applyFont="1" applyBorder="1"/>
    <xf numFmtId="167" fontId="25" fillId="0" borderId="53" xfId="28" applyNumberFormat="1" applyFont="1" applyBorder="1"/>
    <xf numFmtId="167" fontId="23" fillId="0" borderId="0" xfId="28" applyNumberFormat="1" applyFont="1" applyBorder="1"/>
    <xf numFmtId="167" fontId="25" fillId="0" borderId="58" xfId="28" applyNumberFormat="1" applyFont="1" applyBorder="1"/>
    <xf numFmtId="167" fontId="23" fillId="37" borderId="1" xfId="28" applyNumberFormat="1" applyFont="1" applyFill="1" applyBorder="1"/>
    <xf numFmtId="167" fontId="23" fillId="37" borderId="3" xfId="28" applyNumberFormat="1" applyFont="1" applyFill="1" applyBorder="1"/>
    <xf numFmtId="167" fontId="25" fillId="37" borderId="4" xfId="28" applyNumberFormat="1" applyFont="1" applyFill="1" applyBorder="1"/>
    <xf numFmtId="167" fontId="25" fillId="37" borderId="22" xfId="28" applyNumberFormat="1" applyFont="1" applyFill="1" applyBorder="1"/>
    <xf numFmtId="167" fontId="25" fillId="37" borderId="27" xfId="28" applyNumberFormat="1" applyFont="1" applyFill="1" applyBorder="1"/>
    <xf numFmtId="167" fontId="23" fillId="37" borderId="0" xfId="28" applyNumberFormat="1" applyFont="1" applyFill="1" applyBorder="1"/>
    <xf numFmtId="167" fontId="25" fillId="0" borderId="39" xfId="28" applyNumberFormat="1" applyFont="1" applyBorder="1"/>
    <xf numFmtId="167" fontId="25" fillId="0" borderId="0" xfId="28" applyNumberFormat="1" applyFont="1" applyBorder="1"/>
    <xf numFmtId="167" fontId="23" fillId="0" borderId="40" xfId="28" applyNumberFormat="1" applyFont="1" applyBorder="1"/>
    <xf numFmtId="170" fontId="60" fillId="37" borderId="0" xfId="0" applyFont="1" applyFill="1"/>
    <xf numFmtId="167" fontId="23" fillId="0" borderId="40" xfId="28" applyNumberFormat="1" applyFont="1" applyFill="1" applyBorder="1"/>
    <xf numFmtId="167" fontId="23" fillId="0" borderId="63" xfId="28" applyNumberFormat="1" applyFont="1" applyBorder="1"/>
    <xf numFmtId="167" fontId="23" fillId="0" borderId="0" xfId="28" applyNumberFormat="1" applyFont="1"/>
    <xf numFmtId="170" fontId="20" fillId="0" borderId="40" xfId="0" applyFont="1" applyFill="1" applyBorder="1" applyAlignment="1">
      <alignment horizontal="left"/>
    </xf>
    <xf numFmtId="170" fontId="30" fillId="0" borderId="40" xfId="0" applyFont="1" applyBorder="1" applyAlignment="1">
      <alignment horizontal="left"/>
    </xf>
    <xf numFmtId="167" fontId="25" fillId="0" borderId="40" xfId="28" applyNumberFormat="1" applyFont="1" applyFill="1" applyBorder="1" applyAlignment="1"/>
    <xf numFmtId="170" fontId="25" fillId="0" borderId="40" xfId="0" applyFont="1" applyFill="1" applyBorder="1" applyAlignment="1">
      <alignment horizontal="left"/>
    </xf>
    <xf numFmtId="167" fontId="61" fillId="0" borderId="0" xfId="28" applyNumberFormat="1" applyFont="1" applyFill="1"/>
    <xf numFmtId="170" fontId="20" fillId="0" borderId="0" xfId="0" applyFont="1" applyAlignment="1"/>
    <xf numFmtId="170" fontId="32" fillId="37" borderId="0" xfId="0" applyFont="1" applyFill="1" applyAlignment="1"/>
    <xf numFmtId="170" fontId="63" fillId="0" borderId="0" xfId="0" applyFont="1"/>
    <xf numFmtId="170" fontId="62" fillId="0" borderId="40" xfId="0" applyFont="1" applyFill="1" applyBorder="1" applyAlignment="1">
      <alignment horizontal="left"/>
    </xf>
    <xf numFmtId="170" fontId="62" fillId="0" borderId="40" xfId="0" applyFont="1" applyFill="1" applyBorder="1" applyAlignment="1"/>
    <xf numFmtId="167" fontId="63" fillId="0" borderId="40" xfId="28" applyNumberFormat="1" applyFont="1" applyFill="1" applyBorder="1"/>
    <xf numFmtId="170" fontId="65" fillId="0" borderId="0" xfId="0" applyFont="1"/>
    <xf numFmtId="0" fontId="66" fillId="0" borderId="23" xfId="0" quotePrefix="1" applyNumberFormat="1" applyFont="1" applyBorder="1" applyAlignment="1">
      <alignment horizontal="right"/>
    </xf>
    <xf numFmtId="0" fontId="66" fillId="0" borderId="18" xfId="0" quotePrefix="1" applyNumberFormat="1" applyFont="1" applyBorder="1" applyAlignment="1">
      <alignment horizontal="right"/>
    </xf>
    <xf numFmtId="0" fontId="64" fillId="0" borderId="18" xfId="0" quotePrefix="1" applyNumberFormat="1" applyFont="1" applyBorder="1"/>
    <xf numFmtId="167" fontId="64" fillId="0" borderId="1" xfId="28" applyNumberFormat="1" applyFont="1" applyBorder="1"/>
    <xf numFmtId="3" fontId="64" fillId="0" borderId="1" xfId="28" applyNumberFormat="1" applyFont="1" applyFill="1" applyBorder="1"/>
    <xf numFmtId="0" fontId="66" fillId="0" borderId="18" xfId="0" quotePrefix="1" applyNumberFormat="1" applyFont="1" applyBorder="1"/>
    <xf numFmtId="167" fontId="65" fillId="37" borderId="22" xfId="28" applyNumberFormat="1" applyFont="1" applyFill="1" applyBorder="1"/>
    <xf numFmtId="167" fontId="65" fillId="37" borderId="4" xfId="28" applyNumberFormat="1" applyFont="1" applyFill="1" applyBorder="1"/>
    <xf numFmtId="3" fontId="64" fillId="0" borderId="2" xfId="28" applyNumberFormat="1" applyFont="1" applyFill="1" applyBorder="1"/>
    <xf numFmtId="0" fontId="64" fillId="0" borderId="18" xfId="0" applyNumberFormat="1" applyFont="1" applyBorder="1"/>
    <xf numFmtId="170" fontId="64" fillId="0" borderId="0" xfId="0" applyFont="1"/>
    <xf numFmtId="0" fontId="65" fillId="0" borderId="18" xfId="0" applyNumberFormat="1" applyFont="1" applyBorder="1"/>
    <xf numFmtId="167" fontId="65" fillId="37" borderId="14" xfId="28" applyNumberFormat="1" applyFont="1" applyFill="1" applyBorder="1"/>
    <xf numFmtId="170" fontId="64" fillId="0" borderId="0" xfId="0" applyFont="1" applyBorder="1"/>
    <xf numFmtId="0" fontId="66" fillId="0" borderId="18" xfId="0" applyNumberFormat="1" applyFont="1" applyBorder="1"/>
    <xf numFmtId="0" fontId="66" fillId="0" borderId="18" xfId="0" applyNumberFormat="1" applyFont="1" applyBorder="1" applyAlignment="1">
      <alignment horizontal="right"/>
    </xf>
    <xf numFmtId="0" fontId="64" fillId="0" borderId="13" xfId="0" applyNumberFormat="1" applyFont="1" applyBorder="1"/>
    <xf numFmtId="0" fontId="64" fillId="0" borderId="0" xfId="0" applyNumberFormat="1" applyFont="1"/>
    <xf numFmtId="167" fontId="64" fillId="0" borderId="0" xfId="28" applyNumberFormat="1" applyFont="1"/>
    <xf numFmtId="170" fontId="68" fillId="0" borderId="0" xfId="0" applyFont="1"/>
    <xf numFmtId="170" fontId="70" fillId="0" borderId="1" xfId="0" applyFont="1" applyBorder="1"/>
    <xf numFmtId="170" fontId="70" fillId="0" borderId="2" xfId="0" applyFont="1" applyBorder="1"/>
    <xf numFmtId="170" fontId="69" fillId="0" borderId="1" xfId="0" applyFont="1" applyBorder="1"/>
    <xf numFmtId="167" fontId="69" fillId="0" borderId="4" xfId="0" applyNumberFormat="1" applyFont="1" applyBorder="1"/>
    <xf numFmtId="167" fontId="71" fillId="37" borderId="2" xfId="28" applyNumberFormat="1" applyFont="1" applyFill="1" applyBorder="1" applyAlignment="1">
      <alignment horizontal="left" vertical="top"/>
    </xf>
    <xf numFmtId="164" fontId="69" fillId="0" borderId="1" xfId="0" applyNumberFormat="1" applyFont="1" applyBorder="1"/>
    <xf numFmtId="170" fontId="73" fillId="0" borderId="0" xfId="0" applyFont="1"/>
    <xf numFmtId="167" fontId="74" fillId="0" borderId="0" xfId="0" applyNumberFormat="1" applyFont="1" applyAlignment="1"/>
    <xf numFmtId="170" fontId="75" fillId="0" borderId="40" xfId="0" applyFont="1" applyBorder="1" applyAlignment="1"/>
    <xf numFmtId="170" fontId="76" fillId="0" borderId="0" xfId="0" applyFont="1"/>
    <xf numFmtId="170" fontId="77" fillId="0" borderId="0" xfId="0" applyFont="1" applyAlignment="1">
      <alignment horizontal="center" wrapText="1"/>
    </xf>
    <xf numFmtId="165" fontId="77" fillId="34" borderId="15" xfId="28" applyFont="1" applyFill="1" applyBorder="1" applyAlignment="1">
      <alignment horizontal="center" wrapText="1"/>
    </xf>
    <xf numFmtId="167" fontId="77" fillId="34" borderId="15" xfId="28" applyNumberFormat="1" applyFont="1" applyFill="1" applyBorder="1" applyAlignment="1">
      <alignment horizontal="center" wrapText="1"/>
    </xf>
    <xf numFmtId="170" fontId="77" fillId="0" borderId="13" xfId="0" applyFont="1" applyBorder="1"/>
    <xf numFmtId="170" fontId="76" fillId="0" borderId="3" xfId="0" applyFont="1" applyBorder="1"/>
    <xf numFmtId="167" fontId="76" fillId="0" borderId="35" xfId="28" applyNumberFormat="1" applyFont="1" applyBorder="1"/>
    <xf numFmtId="167" fontId="76" fillId="0" borderId="36" xfId="28" applyNumberFormat="1" applyFont="1" applyBorder="1"/>
    <xf numFmtId="172" fontId="76" fillId="0" borderId="36" xfId="28" applyNumberFormat="1" applyFont="1" applyBorder="1"/>
    <xf numFmtId="170" fontId="76" fillId="0" borderId="0" xfId="0" applyFont="1" applyBorder="1"/>
    <xf numFmtId="170" fontId="76" fillId="37" borderId="3" xfId="0" applyFont="1" applyFill="1" applyBorder="1"/>
    <xf numFmtId="170" fontId="76" fillId="0" borderId="13" xfId="0" applyFont="1" applyBorder="1"/>
    <xf numFmtId="170" fontId="76" fillId="37" borderId="13" xfId="0" applyFont="1" applyFill="1" applyBorder="1"/>
    <xf numFmtId="167" fontId="76" fillId="37" borderId="36" xfId="28" applyNumberFormat="1" applyFont="1" applyFill="1" applyBorder="1"/>
    <xf numFmtId="170" fontId="76" fillId="37" borderId="0" xfId="0" applyFont="1" applyFill="1"/>
    <xf numFmtId="170" fontId="77" fillId="0" borderId="3" xfId="0" applyFont="1" applyBorder="1"/>
    <xf numFmtId="167" fontId="77" fillId="0" borderId="14" xfId="28" applyNumberFormat="1" applyFont="1" applyBorder="1"/>
    <xf numFmtId="170" fontId="77" fillId="0" borderId="0" xfId="0" applyFont="1"/>
    <xf numFmtId="167" fontId="76" fillId="0" borderId="3" xfId="28" applyNumberFormat="1" applyFont="1" applyBorder="1"/>
    <xf numFmtId="167" fontId="77" fillId="0" borderId="36" xfId="28" applyNumberFormat="1" applyFont="1" applyBorder="1"/>
    <xf numFmtId="171" fontId="76" fillId="0" borderId="3" xfId="28" applyNumberFormat="1" applyFont="1" applyBorder="1"/>
    <xf numFmtId="171" fontId="76" fillId="0" borderId="36" xfId="28" applyNumberFormat="1" applyFont="1" applyBorder="1"/>
    <xf numFmtId="170" fontId="77" fillId="0" borderId="37" xfId="0" applyFont="1" applyBorder="1"/>
    <xf numFmtId="170" fontId="77" fillId="0" borderId="8" xfId="0" applyFont="1" applyBorder="1"/>
    <xf numFmtId="168" fontId="77" fillId="0" borderId="64" xfId="28" applyNumberFormat="1" applyFont="1" applyBorder="1"/>
    <xf numFmtId="170" fontId="76" fillId="0" borderId="37" xfId="0" applyFont="1" applyBorder="1"/>
    <xf numFmtId="170" fontId="76" fillId="0" borderId="8" xfId="0" applyFont="1" applyBorder="1"/>
    <xf numFmtId="167" fontId="76" fillId="0" borderId="15" xfId="28" applyNumberFormat="1" applyFont="1" applyBorder="1"/>
    <xf numFmtId="167" fontId="76" fillId="0" borderId="0" xfId="28" applyNumberFormat="1" applyFont="1"/>
    <xf numFmtId="9" fontId="76" fillId="0" borderId="0" xfId="55" applyFont="1"/>
    <xf numFmtId="165" fontId="76" fillId="0" borderId="0" xfId="28" applyFont="1"/>
    <xf numFmtId="170" fontId="24" fillId="0" borderId="39" xfId="0" applyFont="1" applyBorder="1"/>
    <xf numFmtId="170" fontId="23" fillId="37" borderId="0" xfId="0" applyFont="1" applyFill="1" applyBorder="1"/>
    <xf numFmtId="170" fontId="28" fillId="0" borderId="0" xfId="0" applyFont="1" applyBorder="1"/>
    <xf numFmtId="167" fontId="23" fillId="0" borderId="8" xfId="28" applyNumberFormat="1" applyFont="1" applyFill="1" applyBorder="1"/>
    <xf numFmtId="167" fontId="25" fillId="0" borderId="23" xfId="28" applyNumberFormat="1" applyFont="1" applyBorder="1"/>
    <xf numFmtId="167" fontId="23" fillId="0" borderId="18" xfId="28" applyNumberFormat="1" applyFont="1" applyBorder="1"/>
    <xf numFmtId="167" fontId="23" fillId="0" borderId="65" xfId="28" applyNumberFormat="1" applyFont="1" applyBorder="1"/>
    <xf numFmtId="167" fontId="23" fillId="0" borderId="18" xfId="28" applyNumberFormat="1" applyFont="1" applyFill="1" applyBorder="1"/>
    <xf numFmtId="167" fontId="25" fillId="0" borderId="22" xfId="28" applyNumberFormat="1" applyFont="1" applyFill="1" applyBorder="1"/>
    <xf numFmtId="167" fontId="25" fillId="0" borderId="18" xfId="28" applyNumberFormat="1" applyFont="1" applyFill="1" applyBorder="1"/>
    <xf numFmtId="168" fontId="25" fillId="0" borderId="22" xfId="28" applyNumberFormat="1" applyFont="1" applyBorder="1"/>
    <xf numFmtId="168" fontId="23" fillId="0" borderId="18" xfId="28" applyNumberFormat="1" applyFont="1" applyFill="1" applyBorder="1"/>
    <xf numFmtId="168" fontId="25" fillId="0" borderId="30" xfId="28" applyNumberFormat="1" applyFont="1" applyFill="1" applyBorder="1"/>
    <xf numFmtId="167" fontId="25" fillId="37" borderId="66" xfId="28" applyNumberFormat="1" applyFont="1" applyFill="1" applyBorder="1"/>
    <xf numFmtId="167" fontId="23" fillId="37" borderId="12" xfId="28" applyNumberFormat="1" applyFont="1" applyFill="1" applyBorder="1"/>
    <xf numFmtId="167" fontId="25" fillId="37" borderId="12" xfId="28" applyNumberFormat="1" applyFont="1" applyFill="1" applyBorder="1"/>
    <xf numFmtId="167" fontId="25" fillId="37" borderId="61" xfId="28" applyNumberFormat="1" applyFont="1" applyFill="1" applyBorder="1"/>
    <xf numFmtId="167" fontId="25" fillId="37" borderId="68" xfId="28" applyNumberFormat="1" applyFont="1" applyFill="1" applyBorder="1"/>
    <xf numFmtId="167" fontId="25" fillId="37" borderId="28" xfId="28" applyNumberFormat="1" applyFont="1" applyFill="1" applyBorder="1"/>
    <xf numFmtId="167" fontId="32" fillId="0" borderId="0" xfId="0" applyNumberFormat="1" applyFont="1" applyAlignment="1">
      <alignment horizontal="center"/>
    </xf>
    <xf numFmtId="170" fontId="30" fillId="0" borderId="0" xfId="0" applyFont="1" applyAlignment="1"/>
    <xf numFmtId="170" fontId="32" fillId="0" borderId="40" xfId="0" applyFont="1" applyFill="1" applyBorder="1" applyAlignment="1">
      <alignment horizontal="left"/>
    </xf>
    <xf numFmtId="170" fontId="32" fillId="0" borderId="40" xfId="0" applyFont="1" applyFill="1" applyBorder="1" applyAlignment="1"/>
    <xf numFmtId="167" fontId="57" fillId="0" borderId="0" xfId="28" applyNumberFormat="1" applyFont="1" applyFill="1"/>
    <xf numFmtId="10" fontId="57" fillId="0" borderId="0" xfId="55" applyNumberFormat="1" applyFont="1" applyFill="1"/>
    <xf numFmtId="167" fontId="81" fillId="0" borderId="0" xfId="28" applyNumberFormat="1" applyFont="1" applyFill="1"/>
    <xf numFmtId="167" fontId="23" fillId="0" borderId="12" xfId="28" applyNumberFormat="1" applyFont="1" applyBorder="1"/>
    <xf numFmtId="165" fontId="0" fillId="0" borderId="0" xfId="28" applyFont="1"/>
    <xf numFmtId="170" fontId="25" fillId="38" borderId="16" xfId="0" quotePrefix="1" applyFont="1" applyFill="1" applyBorder="1" applyAlignment="1">
      <alignment horizontal="center"/>
    </xf>
    <xf numFmtId="170" fontId="82" fillId="0" borderId="0" xfId="0" applyFont="1"/>
    <xf numFmtId="170" fontId="56" fillId="0" borderId="0" xfId="0" applyFont="1"/>
    <xf numFmtId="170" fontId="83" fillId="0" borderId="0" xfId="0" applyFont="1"/>
    <xf numFmtId="165" fontId="83" fillId="0" borderId="0" xfId="28" applyFont="1"/>
    <xf numFmtId="3" fontId="23" fillId="0" borderId="0" xfId="55" applyNumberFormat="1" applyFont="1" applyFill="1" applyBorder="1"/>
    <xf numFmtId="167" fontId="25" fillId="0" borderId="3" xfId="28" applyNumberFormat="1" applyFont="1" applyBorder="1"/>
    <xf numFmtId="0" fontId="84" fillId="0" borderId="40" xfId="0" applyNumberFormat="1" applyFont="1" applyBorder="1" applyAlignment="1"/>
    <xf numFmtId="0" fontId="85" fillId="0" borderId="18" xfId="0" applyNumberFormat="1" applyFont="1" applyBorder="1"/>
    <xf numFmtId="3" fontId="85" fillId="0" borderId="1" xfId="55" applyNumberFormat="1" applyFont="1" applyFill="1" applyBorder="1"/>
    <xf numFmtId="167" fontId="56" fillId="0" borderId="0" xfId="28" applyNumberFormat="1" applyFont="1"/>
    <xf numFmtId="167" fontId="23" fillId="0" borderId="2" xfId="28" applyNumberFormat="1" applyFont="1" applyBorder="1"/>
    <xf numFmtId="167" fontId="23" fillId="0" borderId="1" xfId="28" applyNumberFormat="1" applyFont="1" applyBorder="1"/>
    <xf numFmtId="167" fontId="25" fillId="0" borderId="4" xfId="28" applyNumberFormat="1" applyFont="1" applyBorder="1"/>
    <xf numFmtId="167" fontId="23" fillId="0" borderId="2" xfId="28" applyNumberFormat="1" applyFont="1" applyFill="1" applyBorder="1"/>
    <xf numFmtId="167" fontId="23" fillId="0" borderId="3" xfId="28" applyNumberFormat="1" applyFont="1" applyFill="1" applyBorder="1"/>
    <xf numFmtId="167" fontId="25" fillId="0" borderId="53" xfId="28" applyNumberFormat="1" applyFont="1" applyBorder="1"/>
    <xf numFmtId="167" fontId="25" fillId="0" borderId="25" xfId="28" applyNumberFormat="1" applyFont="1" applyBorder="1"/>
    <xf numFmtId="167" fontId="23" fillId="37" borderId="2" xfId="28" applyNumberFormat="1" applyFont="1" applyFill="1" applyBorder="1"/>
    <xf numFmtId="3" fontId="23" fillId="0" borderId="1" xfId="55" applyNumberFormat="1" applyFont="1" applyFill="1" applyBorder="1"/>
    <xf numFmtId="167" fontId="23" fillId="0" borderId="3" xfId="28" applyNumberFormat="1" applyFont="1" applyBorder="1"/>
    <xf numFmtId="167" fontId="23" fillId="0" borderId="0" xfId="28" applyNumberFormat="1" applyFont="1"/>
    <xf numFmtId="167" fontId="23" fillId="0" borderId="1" xfId="28" applyNumberFormat="1" applyFont="1" applyFill="1" applyBorder="1"/>
    <xf numFmtId="167" fontId="23" fillId="37" borderId="1" xfId="28" applyNumberFormat="1" applyFont="1" applyFill="1" applyBorder="1"/>
    <xf numFmtId="167" fontId="25" fillId="0" borderId="0" xfId="28" applyNumberFormat="1" applyFont="1"/>
    <xf numFmtId="167" fontId="32" fillId="0" borderId="0" xfId="0" applyNumberFormat="1" applyFont="1" applyAlignment="1">
      <alignment horizontal="center"/>
    </xf>
    <xf numFmtId="165" fontId="25" fillId="34" borderId="15" xfId="28" applyFont="1" applyFill="1" applyBorder="1" applyAlignment="1">
      <alignment horizontal="center" wrapText="1"/>
    </xf>
    <xf numFmtId="167" fontId="25" fillId="34" borderId="15" xfId="28" quotePrefix="1" applyNumberFormat="1" applyFont="1" applyFill="1" applyBorder="1" applyAlignment="1">
      <alignment horizontal="center"/>
    </xf>
    <xf numFmtId="167" fontId="25" fillId="0" borderId="26" xfId="28" applyNumberFormat="1" applyFont="1" applyBorder="1"/>
    <xf numFmtId="168" fontId="25" fillId="0" borderId="27" xfId="28" applyNumberFormat="1" applyFont="1" applyBorder="1"/>
    <xf numFmtId="167" fontId="23" fillId="0" borderId="70" xfId="28" applyNumberFormat="1" applyFont="1" applyFill="1" applyBorder="1"/>
    <xf numFmtId="0" fontId="24" fillId="0" borderId="9" xfId="0" quotePrefix="1" applyNumberFormat="1" applyFont="1" applyBorder="1"/>
    <xf numFmtId="0" fontId="24" fillId="0" borderId="34" xfId="0" quotePrefix="1" applyNumberFormat="1" applyFont="1" applyBorder="1" applyAlignment="1">
      <alignment horizontal="right"/>
    </xf>
    <xf numFmtId="0" fontId="24" fillId="0" borderId="13" xfId="0" quotePrefix="1" applyNumberFormat="1" applyFont="1" applyBorder="1"/>
    <xf numFmtId="0" fontId="25" fillId="0" borderId="13" xfId="0" applyNumberFormat="1" applyFont="1" applyBorder="1"/>
    <xf numFmtId="0" fontId="24" fillId="0" borderId="13" xfId="0" applyNumberFormat="1" applyFont="1" applyBorder="1" applyAlignment="1">
      <alignment horizontal="right"/>
    </xf>
    <xf numFmtId="0" fontId="25" fillId="0" borderId="37" xfId="0" applyNumberFormat="1" applyFont="1" applyBorder="1"/>
    <xf numFmtId="167" fontId="25" fillId="34" borderId="8" xfId="28" quotePrefix="1" applyNumberFormat="1" applyFont="1" applyFill="1" applyBorder="1" applyAlignment="1">
      <alignment horizontal="center"/>
    </xf>
    <xf numFmtId="165" fontId="77" fillId="34" borderId="8" xfId="28" applyFont="1" applyFill="1" applyBorder="1" applyAlignment="1">
      <alignment horizontal="center" wrapText="1"/>
    </xf>
    <xf numFmtId="3" fontId="25" fillId="0" borderId="53" xfId="55" applyNumberFormat="1" applyFont="1" applyFill="1" applyBorder="1"/>
    <xf numFmtId="170" fontId="23" fillId="0" borderId="2" xfId="0" applyFont="1" applyBorder="1" applyAlignment="1">
      <alignment wrapText="1"/>
    </xf>
    <xf numFmtId="170" fontId="23" fillId="0" borderId="11" xfId="0" applyFont="1" applyBorder="1"/>
    <xf numFmtId="170" fontId="65" fillId="0" borderId="0" xfId="0" applyFont="1" applyBorder="1"/>
    <xf numFmtId="170" fontId="66" fillId="0" borderId="39" xfId="0" applyFont="1" applyBorder="1"/>
    <xf numFmtId="170" fontId="66" fillId="0" borderId="0" xfId="0" applyFont="1" applyBorder="1"/>
    <xf numFmtId="170" fontId="67" fillId="0" borderId="50" xfId="0" applyFont="1" applyBorder="1" applyAlignment="1"/>
    <xf numFmtId="3" fontId="23" fillId="0" borderId="12" xfId="55" applyNumberFormat="1" applyFont="1" applyFill="1" applyBorder="1"/>
    <xf numFmtId="167" fontId="23" fillId="0" borderId="71" xfId="28" applyNumberFormat="1" applyFont="1" applyBorder="1"/>
    <xf numFmtId="3" fontId="25" fillId="0" borderId="2" xfId="55" applyNumberFormat="1" applyFont="1" applyFill="1" applyBorder="1"/>
    <xf numFmtId="3" fontId="23" fillId="0" borderId="7" xfId="55" applyNumberFormat="1" applyFont="1" applyFill="1" applyBorder="1"/>
    <xf numFmtId="167" fontId="77" fillId="34" borderId="36" xfId="28" applyNumberFormat="1" applyFont="1" applyFill="1" applyBorder="1" applyAlignment="1">
      <alignment horizontal="center" wrapText="1"/>
    </xf>
    <xf numFmtId="9" fontId="23" fillId="0" borderId="59" xfId="55" applyFont="1" applyFill="1" applyBorder="1"/>
    <xf numFmtId="165" fontId="77" fillId="34" borderId="36" xfId="28" applyFont="1" applyFill="1" applyBorder="1" applyAlignment="1">
      <alignment horizontal="center" wrapText="1"/>
    </xf>
    <xf numFmtId="167" fontId="23" fillId="0" borderId="59" xfId="28" applyNumberFormat="1" applyFont="1" applyBorder="1"/>
    <xf numFmtId="167" fontId="23" fillId="0" borderId="51" xfId="28" applyNumberFormat="1" applyFont="1" applyBorder="1"/>
    <xf numFmtId="0" fontId="24" fillId="0" borderId="18" xfId="0" quotePrefix="1" applyNumberFormat="1" applyFont="1" applyBorder="1" applyAlignment="1">
      <alignment horizontal="left"/>
    </xf>
    <xf numFmtId="170" fontId="24" fillId="0" borderId="35" xfId="0" applyFont="1" applyBorder="1"/>
    <xf numFmtId="170" fontId="24" fillId="0" borderId="36" xfId="0" applyFont="1" applyBorder="1"/>
    <xf numFmtId="170" fontId="23" fillId="0" borderId="36" xfId="0" applyFont="1" applyBorder="1"/>
    <xf numFmtId="170" fontId="25" fillId="0" borderId="36" xfId="0" applyFont="1" applyBorder="1"/>
    <xf numFmtId="170" fontId="26" fillId="0" borderId="72" xfId="0" applyFont="1" applyBorder="1" applyAlignment="1"/>
    <xf numFmtId="170" fontId="55" fillId="0" borderId="36" xfId="0" applyFont="1" applyBorder="1"/>
    <xf numFmtId="170" fontId="25" fillId="0" borderId="36" xfId="0" applyFont="1" applyBorder="1" applyAlignment="1">
      <alignment wrapText="1"/>
    </xf>
    <xf numFmtId="170" fontId="25" fillId="0" borderId="15" xfId="0" applyFont="1" applyBorder="1" applyAlignment="1">
      <alignment wrapText="1"/>
    </xf>
    <xf numFmtId="170" fontId="25" fillId="2" borderId="26" xfId="0" applyFont="1" applyFill="1" applyBorder="1" applyAlignment="1"/>
    <xf numFmtId="170" fontId="25" fillId="2" borderId="3" xfId="0" applyFont="1" applyFill="1" applyBorder="1" applyAlignment="1"/>
    <xf numFmtId="170" fontId="25" fillId="2" borderId="8" xfId="0" applyFont="1" applyFill="1" applyBorder="1" applyAlignment="1"/>
    <xf numFmtId="170" fontId="25" fillId="2" borderId="35" xfId="0" applyFont="1" applyFill="1" applyBorder="1" applyAlignment="1"/>
    <xf numFmtId="170" fontId="25" fillId="2" borderId="36" xfId="0" applyFont="1" applyFill="1" applyBorder="1" applyAlignment="1"/>
    <xf numFmtId="170" fontId="25" fillId="2" borderId="15" xfId="0" applyFont="1" applyFill="1" applyBorder="1" applyAlignment="1"/>
    <xf numFmtId="0" fontId="24" fillId="0" borderId="35" xfId="0" quotePrefix="1" applyNumberFormat="1" applyFont="1" applyBorder="1" applyAlignment="1">
      <alignment horizontal="right"/>
    </xf>
    <xf numFmtId="0" fontId="24" fillId="0" borderId="36" xfId="0" quotePrefix="1" applyNumberFormat="1" applyFont="1" applyBorder="1"/>
    <xf numFmtId="0" fontId="23" fillId="0" borderId="36" xfId="0" applyNumberFormat="1" applyFont="1" applyBorder="1"/>
    <xf numFmtId="0" fontId="25" fillId="0" borderId="36" xfId="0" applyNumberFormat="1" applyFont="1" applyBorder="1"/>
    <xf numFmtId="0" fontId="24" fillId="0" borderId="36" xfId="0" applyNumberFormat="1" applyFont="1" applyBorder="1" applyAlignment="1">
      <alignment horizontal="right"/>
    </xf>
    <xf numFmtId="0" fontId="24" fillId="0" borderId="36" xfId="0" applyNumberFormat="1" applyFont="1" applyBorder="1"/>
    <xf numFmtId="0" fontId="25" fillId="0" borderId="15" xfId="0" applyNumberFormat="1" applyFont="1" applyBorder="1"/>
    <xf numFmtId="170" fontId="25" fillId="0" borderId="3" xfId="0" applyFont="1" applyBorder="1" applyAlignment="1">
      <alignment horizontal="left"/>
    </xf>
    <xf numFmtId="172" fontId="88" fillId="0" borderId="0" xfId="28" applyNumberFormat="1" applyFont="1"/>
    <xf numFmtId="167" fontId="65" fillId="0" borderId="22" xfId="28" applyNumberFormat="1" applyFont="1" applyBorder="1"/>
    <xf numFmtId="170" fontId="23" fillId="37" borderId="3" xfId="0" applyFont="1" applyFill="1" applyBorder="1"/>
    <xf numFmtId="168" fontId="25" fillId="0" borderId="64" xfId="28" applyNumberFormat="1" applyFont="1" applyFill="1" applyBorder="1"/>
    <xf numFmtId="3" fontId="23" fillId="0" borderId="36" xfId="55" applyNumberFormat="1" applyFont="1" applyFill="1" applyBorder="1"/>
    <xf numFmtId="167" fontId="70" fillId="0" borderId="2" xfId="0" applyNumberFormat="1" applyFont="1" applyBorder="1"/>
    <xf numFmtId="167" fontId="70" fillId="0" borderId="2" xfId="28" applyNumberFormat="1" applyFont="1" applyBorder="1"/>
    <xf numFmtId="167" fontId="25" fillId="39" borderId="15" xfId="28" quotePrefix="1" applyNumberFormat="1" applyFont="1" applyFill="1" applyBorder="1" applyAlignment="1">
      <alignment horizontal="center"/>
    </xf>
    <xf numFmtId="165" fontId="77" fillId="39" borderId="15" xfId="28" applyFont="1" applyFill="1" applyBorder="1" applyAlignment="1">
      <alignment horizontal="center" wrapText="1"/>
    </xf>
    <xf numFmtId="167" fontId="68" fillId="0" borderId="0" xfId="28" applyNumberFormat="1" applyFont="1"/>
    <xf numFmtId="167" fontId="25" fillId="34" borderId="37" xfId="28" quotePrefix="1" applyNumberFormat="1" applyFont="1" applyFill="1" applyBorder="1" applyAlignment="1">
      <alignment horizontal="center"/>
    </xf>
    <xf numFmtId="165" fontId="77" fillId="34" borderId="37" xfId="28" applyFont="1" applyFill="1" applyBorder="1" applyAlignment="1">
      <alignment horizontal="center" wrapText="1"/>
    </xf>
    <xf numFmtId="167" fontId="25" fillId="34" borderId="74" xfId="28" quotePrefix="1" applyNumberFormat="1" applyFont="1" applyFill="1" applyBorder="1" applyAlignment="1">
      <alignment horizontal="center"/>
    </xf>
    <xf numFmtId="3" fontId="25" fillId="0" borderId="12" xfId="55" applyNumberFormat="1" applyFont="1" applyFill="1" applyBorder="1"/>
    <xf numFmtId="3" fontId="23" fillId="0" borderId="60" xfId="55" applyNumberFormat="1" applyFont="1" applyFill="1" applyBorder="1"/>
    <xf numFmtId="165" fontId="77" fillId="34" borderId="16" xfId="28" applyFont="1" applyFill="1" applyBorder="1" applyAlignment="1">
      <alignment horizontal="center" wrapText="1"/>
    </xf>
    <xf numFmtId="167" fontId="25" fillId="38" borderId="15" xfId="28" quotePrefix="1" applyNumberFormat="1" applyFont="1" applyFill="1" applyBorder="1" applyAlignment="1">
      <alignment horizontal="center"/>
    </xf>
    <xf numFmtId="165" fontId="77" fillId="38" borderId="15" xfId="28" applyFont="1" applyFill="1" applyBorder="1" applyAlignment="1">
      <alignment horizontal="center" wrapText="1"/>
    </xf>
    <xf numFmtId="165" fontId="25" fillId="38" borderId="15" xfId="28" applyFont="1" applyFill="1" applyBorder="1" applyAlignment="1">
      <alignment horizontal="center" wrapText="1"/>
    </xf>
    <xf numFmtId="167" fontId="77" fillId="38" borderId="15" xfId="28" applyNumberFormat="1" applyFont="1" applyFill="1" applyBorder="1" applyAlignment="1">
      <alignment horizontal="center" wrapText="1"/>
    </xf>
    <xf numFmtId="9" fontId="23" fillId="0" borderId="71" xfId="55" applyFont="1" applyFill="1" applyBorder="1"/>
    <xf numFmtId="167" fontId="25" fillId="0" borderId="4" xfId="0" applyNumberFormat="1" applyFont="1" applyBorder="1"/>
    <xf numFmtId="0" fontId="64" fillId="0" borderId="0" xfId="0" quotePrefix="1" applyNumberFormat="1" applyFont="1" applyBorder="1"/>
    <xf numFmtId="170" fontId="25" fillId="38" borderId="16" xfId="0" quotePrefix="1" applyFont="1" applyFill="1" applyBorder="1" applyAlignment="1">
      <alignment horizontal="center" wrapText="1"/>
    </xf>
    <xf numFmtId="165" fontId="90" fillId="37" borderId="12" xfId="28" applyFont="1" applyFill="1" applyBorder="1" applyAlignment="1">
      <alignment horizontal="right" vertical="top" wrapText="1" readingOrder="1"/>
    </xf>
    <xf numFmtId="3" fontId="23" fillId="0" borderId="12" xfId="28" applyNumberFormat="1" applyFont="1" applyFill="1" applyBorder="1"/>
    <xf numFmtId="172" fontId="88" fillId="0" borderId="2" xfId="28" applyNumberFormat="1" applyFont="1" applyBorder="1"/>
    <xf numFmtId="172" fontId="88" fillId="0" borderId="11" xfId="28" applyNumberFormat="1" applyFont="1" applyBorder="1"/>
    <xf numFmtId="167" fontId="23" fillId="37" borderId="0" xfId="0" applyNumberFormat="1" applyFont="1" applyFill="1" applyBorder="1"/>
    <xf numFmtId="167" fontId="23" fillId="37" borderId="2" xfId="0" applyNumberFormat="1" applyFont="1" applyFill="1" applyBorder="1"/>
    <xf numFmtId="170" fontId="23" fillId="37" borderId="1" xfId="0" applyFont="1" applyFill="1" applyBorder="1" applyAlignment="1">
      <alignment wrapText="1"/>
    </xf>
    <xf numFmtId="170" fontId="92" fillId="0" borderId="0" xfId="0" applyFont="1"/>
    <xf numFmtId="164" fontId="25" fillId="0" borderId="1" xfId="0" applyNumberFormat="1" applyFont="1" applyBorder="1"/>
    <xf numFmtId="168" fontId="76" fillId="0" borderId="36" xfId="28" applyNumberFormat="1" applyFont="1" applyBorder="1"/>
    <xf numFmtId="170" fontId="23" fillId="0" borderId="13" xfId="0" applyFont="1" applyBorder="1"/>
    <xf numFmtId="170" fontId="25" fillId="38" borderId="17" xfId="0" applyFont="1" applyFill="1" applyBorder="1" applyAlignment="1">
      <alignment horizontal="center" wrapText="1"/>
    </xf>
    <xf numFmtId="170" fontId="25" fillId="38" borderId="29" xfId="0" applyFont="1" applyFill="1" applyBorder="1" applyAlignment="1">
      <alignment horizontal="center" wrapText="1"/>
    </xf>
    <xf numFmtId="167" fontId="25" fillId="40" borderId="15" xfId="28" quotePrefix="1" applyNumberFormat="1" applyFont="1" applyFill="1" applyBorder="1" applyAlignment="1">
      <alignment horizontal="center"/>
    </xf>
    <xf numFmtId="167" fontId="77" fillId="40" borderId="15" xfId="28" applyNumberFormat="1" applyFont="1" applyFill="1" applyBorder="1" applyAlignment="1">
      <alignment horizontal="center" wrapText="1"/>
    </xf>
    <xf numFmtId="170" fontId="25" fillId="38" borderId="34" xfId="0" applyFont="1" applyFill="1" applyBorder="1" applyAlignment="1">
      <alignment horizontal="center"/>
    </xf>
    <xf numFmtId="170" fontId="25" fillId="38" borderId="13" xfId="0" applyFont="1" applyFill="1" applyBorder="1" applyAlignment="1">
      <alignment horizontal="center"/>
    </xf>
    <xf numFmtId="170" fontId="25" fillId="38" borderId="16" xfId="0" applyFont="1" applyFill="1" applyBorder="1" applyAlignment="1">
      <alignment horizontal="center" wrapText="1"/>
    </xf>
    <xf numFmtId="170" fontId="25" fillId="38" borderId="13" xfId="0" applyFont="1" applyFill="1" applyBorder="1" applyAlignment="1">
      <alignment horizontal="center" wrapText="1"/>
    </xf>
    <xf numFmtId="170" fontId="25" fillId="38" borderId="17" xfId="0" quotePrefix="1" applyFont="1" applyFill="1" applyBorder="1" applyAlignment="1">
      <alignment horizontal="center"/>
    </xf>
    <xf numFmtId="170" fontId="25" fillId="38" borderId="29" xfId="0" quotePrefix="1" applyFont="1" applyFill="1" applyBorder="1" applyAlignment="1">
      <alignment horizontal="center"/>
    </xf>
    <xf numFmtId="170" fontId="25" fillId="38" borderId="37" xfId="0" applyFont="1" applyFill="1" applyBorder="1" applyAlignment="1">
      <alignment horizontal="center"/>
    </xf>
    <xf numFmtId="170" fontId="24" fillId="0" borderId="13" xfId="0" applyFont="1" applyBorder="1"/>
    <xf numFmtId="167" fontId="23" fillId="37" borderId="13" xfId="0" applyNumberFormat="1" applyFont="1" applyFill="1" applyBorder="1" applyAlignment="1">
      <alignment horizontal="right"/>
    </xf>
    <xf numFmtId="167" fontId="23" fillId="37" borderId="36" xfId="0" applyNumberFormat="1" applyFont="1" applyFill="1" applyBorder="1" applyAlignment="1">
      <alignment horizontal="right"/>
    </xf>
    <xf numFmtId="167" fontId="23" fillId="37" borderId="35" xfId="0" applyNumberFormat="1" applyFont="1" applyFill="1" applyBorder="1" applyAlignment="1">
      <alignment horizontal="right"/>
    </xf>
    <xf numFmtId="170" fontId="23" fillId="0" borderId="13" xfId="0" quotePrefix="1" applyFont="1" applyBorder="1"/>
    <xf numFmtId="167" fontId="23" fillId="37" borderId="13" xfId="984" applyNumberFormat="1" applyFont="1" applyFill="1" applyBorder="1" applyAlignment="1">
      <alignment horizontal="right"/>
    </xf>
    <xf numFmtId="167" fontId="23" fillId="37" borderId="36" xfId="984" applyNumberFormat="1" applyFont="1" applyFill="1" applyBorder="1" applyAlignment="1">
      <alignment horizontal="right"/>
    </xf>
    <xf numFmtId="170" fontId="25" fillId="0" borderId="75" xfId="0" applyFont="1" applyBorder="1"/>
    <xf numFmtId="167" fontId="25" fillId="37" borderId="75" xfId="984" applyNumberFormat="1" applyFont="1" applyFill="1" applyBorder="1" applyAlignment="1">
      <alignment horizontal="right"/>
    </xf>
    <xf numFmtId="167" fontId="25" fillId="37" borderId="76" xfId="984" applyNumberFormat="1" applyFont="1" applyFill="1" applyBorder="1" applyAlignment="1">
      <alignment horizontal="right"/>
    </xf>
    <xf numFmtId="170" fontId="23" fillId="37" borderId="13" xfId="0" applyFont="1" applyFill="1" applyBorder="1" applyAlignment="1">
      <alignment horizontal="right"/>
    </xf>
    <xf numFmtId="170" fontId="23" fillId="37" borderId="36" xfId="0" applyFont="1" applyFill="1" applyBorder="1" applyAlignment="1">
      <alignment horizontal="right"/>
    </xf>
    <xf numFmtId="167" fontId="85" fillId="37" borderId="13" xfId="984" applyNumberFormat="1" applyFont="1" applyFill="1" applyBorder="1" applyAlignment="1">
      <alignment horizontal="right"/>
    </xf>
    <xf numFmtId="167" fontId="85" fillId="37" borderId="36" xfId="984" applyNumberFormat="1" applyFont="1" applyFill="1" applyBorder="1" applyAlignment="1">
      <alignment horizontal="right"/>
    </xf>
    <xf numFmtId="165" fontId="23" fillId="0" borderId="13" xfId="28" quotePrefix="1" applyFont="1" applyBorder="1"/>
    <xf numFmtId="170" fontId="25" fillId="0" borderId="77" xfId="0" applyFont="1" applyBorder="1"/>
    <xf numFmtId="167" fontId="25" fillId="37" borderId="77" xfId="0" applyNumberFormat="1" applyFont="1" applyFill="1" applyBorder="1" applyAlignment="1">
      <alignment horizontal="right"/>
    </xf>
    <xf numFmtId="167" fontId="25" fillId="37" borderId="64" xfId="0" applyNumberFormat="1" applyFont="1" applyFill="1" applyBorder="1" applyAlignment="1">
      <alignment horizontal="right"/>
    </xf>
    <xf numFmtId="167" fontId="23" fillId="37" borderId="0" xfId="984" applyNumberFormat="1" applyFont="1" applyFill="1" applyBorder="1" applyAlignment="1">
      <alignment horizontal="right"/>
    </xf>
    <xf numFmtId="167" fontId="25" fillId="40" borderId="35" xfId="28" quotePrefix="1" applyNumberFormat="1" applyFont="1" applyFill="1" applyBorder="1" applyAlignment="1">
      <alignment horizontal="center"/>
    </xf>
    <xf numFmtId="167" fontId="25" fillId="40" borderId="26" xfId="28" quotePrefix="1" applyNumberFormat="1" applyFont="1" applyFill="1" applyBorder="1" applyAlignment="1">
      <alignment horizontal="center"/>
    </xf>
    <xf numFmtId="165" fontId="25" fillId="40" borderId="64" xfId="28" applyFont="1" applyFill="1" applyBorder="1" applyAlignment="1">
      <alignment horizontal="center" wrapText="1"/>
    </xf>
    <xf numFmtId="165" fontId="25" fillId="40" borderId="57" xfId="28" applyFont="1" applyFill="1" applyBorder="1" applyAlignment="1">
      <alignment horizontal="center" wrapText="1"/>
    </xf>
    <xf numFmtId="165" fontId="20" fillId="0" borderId="0" xfId="28" applyFont="1" applyAlignment="1"/>
    <xf numFmtId="167" fontId="20" fillId="0" borderId="0" xfId="0" applyNumberFormat="1" applyFont="1" applyAlignment="1"/>
    <xf numFmtId="167" fontId="58" fillId="37" borderId="0" xfId="28" applyNumberFormat="1" applyFont="1" applyFill="1" applyBorder="1"/>
    <xf numFmtId="167" fontId="77" fillId="34" borderId="37" xfId="28" applyNumberFormat="1" applyFont="1" applyFill="1" applyBorder="1" applyAlignment="1">
      <alignment horizontal="center" wrapText="1"/>
    </xf>
    <xf numFmtId="3" fontId="25" fillId="0" borderId="58" xfId="55" applyNumberFormat="1" applyFont="1" applyFill="1" applyBorder="1"/>
    <xf numFmtId="10" fontId="64" fillId="37" borderId="40" xfId="55" applyNumberFormat="1" applyFont="1" applyFill="1" applyBorder="1"/>
    <xf numFmtId="10" fontId="64" fillId="37" borderId="0" xfId="55" applyNumberFormat="1" applyFont="1" applyFill="1" applyBorder="1"/>
    <xf numFmtId="3" fontId="65" fillId="37" borderId="9" xfId="28" applyNumberFormat="1" applyFont="1" applyFill="1" applyBorder="1"/>
    <xf numFmtId="3" fontId="65" fillId="37" borderId="10" xfId="28" applyNumberFormat="1" applyFont="1" applyFill="1" applyBorder="1"/>
    <xf numFmtId="3" fontId="65" fillId="37" borderId="1" xfId="28" applyNumberFormat="1" applyFont="1" applyFill="1" applyBorder="1"/>
    <xf numFmtId="3" fontId="65" fillId="37" borderId="2" xfId="28" applyNumberFormat="1" applyFont="1" applyFill="1" applyBorder="1"/>
    <xf numFmtId="3" fontId="64" fillId="37" borderId="1" xfId="55" applyNumberFormat="1" applyFont="1" applyFill="1" applyBorder="1"/>
    <xf numFmtId="3" fontId="64" fillId="37" borderId="1" xfId="28" applyNumberFormat="1" applyFont="1" applyFill="1" applyBorder="1"/>
    <xf numFmtId="3" fontId="64" fillId="37" borderId="2" xfId="28" applyNumberFormat="1" applyFont="1" applyFill="1" applyBorder="1"/>
    <xf numFmtId="3" fontId="64" fillId="37" borderId="51" xfId="55" applyNumberFormat="1" applyFont="1" applyFill="1" applyBorder="1"/>
    <xf numFmtId="3" fontId="64" fillId="37" borderId="11" xfId="55" applyNumberFormat="1" applyFont="1" applyFill="1" applyBorder="1"/>
    <xf numFmtId="4" fontId="65" fillId="37" borderId="1" xfId="28" applyNumberFormat="1" applyFont="1" applyFill="1" applyBorder="1"/>
    <xf numFmtId="167" fontId="64" fillId="37" borderId="2" xfId="28" applyNumberFormat="1" applyFont="1" applyFill="1" applyBorder="1"/>
    <xf numFmtId="3" fontId="64" fillId="37" borderId="2" xfId="55" applyNumberFormat="1" applyFont="1" applyFill="1" applyBorder="1"/>
    <xf numFmtId="167" fontId="64" fillId="37" borderId="1" xfId="28" applyNumberFormat="1" applyFont="1" applyFill="1" applyBorder="1"/>
    <xf numFmtId="9" fontId="64" fillId="37" borderId="1" xfId="55" applyFont="1" applyFill="1" applyBorder="1"/>
    <xf numFmtId="167" fontId="65" fillId="37" borderId="2" xfId="28" applyNumberFormat="1" applyFont="1" applyFill="1" applyBorder="1"/>
    <xf numFmtId="4" fontId="64" fillId="37" borderId="1" xfId="28" applyNumberFormat="1" applyFont="1" applyFill="1" applyBorder="1"/>
    <xf numFmtId="3" fontId="64" fillId="37" borderId="6" xfId="28" applyNumberFormat="1" applyFont="1" applyFill="1" applyBorder="1"/>
    <xf numFmtId="167" fontId="64" fillId="37" borderId="7" xfId="28" applyNumberFormat="1" applyFont="1" applyFill="1" applyBorder="1"/>
    <xf numFmtId="167" fontId="64" fillId="37" borderId="0" xfId="28" applyNumberFormat="1" applyFont="1" applyFill="1"/>
    <xf numFmtId="165" fontId="64" fillId="37" borderId="0" xfId="28" applyFont="1" applyFill="1"/>
    <xf numFmtId="170" fontId="64" fillId="37" borderId="0" xfId="0" applyFont="1" applyFill="1"/>
    <xf numFmtId="9" fontId="64" fillId="37" borderId="0" xfId="55" applyFont="1" applyFill="1"/>
    <xf numFmtId="170" fontId="23" fillId="0" borderId="2" xfId="0" quotePrefix="1" applyFont="1" applyBorder="1"/>
    <xf numFmtId="9" fontId="81" fillId="0" borderId="0" xfId="55" applyFont="1" applyFill="1"/>
    <xf numFmtId="0" fontId="23" fillId="0" borderId="1" xfId="0" applyNumberFormat="1" applyFont="1" applyBorder="1"/>
    <xf numFmtId="3" fontId="64" fillId="37" borderId="0" xfId="28" applyNumberFormat="1" applyFont="1" applyFill="1" applyBorder="1"/>
    <xf numFmtId="167" fontId="65" fillId="37" borderId="53" xfId="28" applyNumberFormat="1" applyFont="1" applyFill="1" applyBorder="1"/>
    <xf numFmtId="167" fontId="65" fillId="37" borderId="27" xfId="28" applyNumberFormat="1" applyFont="1" applyFill="1" applyBorder="1"/>
    <xf numFmtId="167" fontId="65" fillId="37" borderId="1" xfId="28" applyNumberFormat="1" applyFont="1" applyFill="1" applyBorder="1"/>
    <xf numFmtId="3" fontId="65" fillId="37" borderId="53" xfId="55" applyNumberFormat="1" applyFont="1" applyFill="1" applyBorder="1"/>
    <xf numFmtId="165" fontId="0" fillId="37" borderId="0" xfId="28" applyFont="1" applyFill="1" applyBorder="1" applyProtection="1"/>
    <xf numFmtId="3" fontId="65" fillId="37" borderId="66" xfId="28" applyNumberFormat="1" applyFont="1" applyFill="1" applyBorder="1"/>
    <xf numFmtId="3" fontId="65" fillId="37" borderId="12" xfId="28" applyNumberFormat="1" applyFont="1" applyFill="1" applyBorder="1"/>
    <xf numFmtId="3" fontId="64" fillId="37" borderId="12" xfId="28" applyNumberFormat="1" applyFont="1" applyFill="1" applyBorder="1"/>
    <xf numFmtId="167" fontId="65" fillId="37" borderId="62" xfId="28" applyNumberFormat="1" applyFont="1" applyFill="1" applyBorder="1"/>
    <xf numFmtId="3" fontId="64" fillId="37" borderId="61" xfId="55" applyNumberFormat="1" applyFont="1" applyFill="1" applyBorder="1"/>
    <xf numFmtId="167" fontId="64" fillId="37" borderId="12" xfId="28" applyNumberFormat="1" applyFont="1" applyFill="1" applyBorder="1"/>
    <xf numFmtId="3" fontId="64" fillId="37" borderId="12" xfId="55" applyNumberFormat="1" applyFont="1" applyFill="1" applyBorder="1"/>
    <xf numFmtId="167" fontId="64" fillId="37" borderId="0" xfId="28" applyNumberFormat="1" applyFont="1" applyFill="1" applyBorder="1"/>
    <xf numFmtId="167" fontId="65" fillId="37" borderId="12" xfId="28" applyNumberFormat="1" applyFont="1" applyFill="1" applyBorder="1"/>
    <xf numFmtId="167" fontId="64" fillId="37" borderId="60" xfId="28" applyNumberFormat="1" applyFont="1" applyFill="1" applyBorder="1"/>
    <xf numFmtId="165" fontId="25" fillId="40" borderId="59" xfId="28" applyFont="1" applyFill="1" applyBorder="1" applyAlignment="1">
      <alignment horizontal="center" wrapText="1"/>
    </xf>
    <xf numFmtId="167" fontId="64" fillId="0" borderId="2" xfId="28" applyNumberFormat="1" applyFont="1" applyBorder="1"/>
    <xf numFmtId="0" fontId="65" fillId="0" borderId="13" xfId="0" applyNumberFormat="1" applyFont="1" applyBorder="1"/>
    <xf numFmtId="3" fontId="64" fillId="0" borderId="13" xfId="0" applyNumberFormat="1" applyFont="1" applyBorder="1"/>
    <xf numFmtId="0" fontId="64" fillId="0" borderId="37" xfId="0" applyNumberFormat="1" applyFont="1" applyBorder="1"/>
    <xf numFmtId="167" fontId="65" fillId="0" borderId="53" xfId="28" applyNumberFormat="1" applyFont="1" applyBorder="1"/>
    <xf numFmtId="170" fontId="64" fillId="0" borderId="71" xfId="0" applyFont="1" applyBorder="1"/>
    <xf numFmtId="170" fontId="64" fillId="0" borderId="2" xfId="0" applyFont="1" applyBorder="1"/>
    <xf numFmtId="170" fontId="66" fillId="0" borderId="2" xfId="0" applyFont="1" applyBorder="1"/>
    <xf numFmtId="170" fontId="65" fillId="0" borderId="2" xfId="0" applyFont="1" applyBorder="1" applyAlignment="1">
      <alignment wrapText="1"/>
    </xf>
    <xf numFmtId="170" fontId="65" fillId="0" borderId="2" xfId="0" applyFont="1" applyBorder="1"/>
    <xf numFmtId="165" fontId="25" fillId="40" borderId="71" xfId="28" applyFont="1" applyFill="1" applyBorder="1" applyAlignment="1">
      <alignment horizontal="center" wrapText="1"/>
    </xf>
    <xf numFmtId="170" fontId="23" fillId="36" borderId="1" xfId="0" applyFont="1" applyFill="1" applyBorder="1"/>
    <xf numFmtId="167" fontId="70" fillId="0" borderId="0" xfId="0" applyNumberFormat="1" applyFont="1" applyBorder="1"/>
    <xf numFmtId="170" fontId="70" fillId="0" borderId="0" xfId="0" applyFont="1" applyBorder="1"/>
    <xf numFmtId="165" fontId="70" fillId="0" borderId="0" xfId="0" applyNumberFormat="1" applyFont="1" applyBorder="1"/>
    <xf numFmtId="167" fontId="23" fillId="0" borderId="0" xfId="0" applyNumberFormat="1" applyFont="1" applyBorder="1"/>
    <xf numFmtId="167" fontId="69" fillId="0" borderId="0" xfId="0" applyNumberFormat="1" applyFont="1" applyBorder="1"/>
    <xf numFmtId="167" fontId="25" fillId="0" borderId="0" xfId="0" applyNumberFormat="1" applyFont="1" applyBorder="1"/>
    <xf numFmtId="170" fontId="70" fillId="0" borderId="71" xfId="0" applyFont="1" applyBorder="1"/>
    <xf numFmtId="165" fontId="70" fillId="0" borderId="2" xfId="0" applyNumberFormat="1" applyFont="1" applyBorder="1"/>
    <xf numFmtId="167" fontId="23" fillId="0" borderId="2" xfId="0" applyNumberFormat="1" applyFont="1" applyBorder="1"/>
    <xf numFmtId="167" fontId="69" fillId="0" borderId="2" xfId="0" applyNumberFormat="1" applyFont="1" applyBorder="1"/>
    <xf numFmtId="167" fontId="25" fillId="0" borderId="2" xfId="0" applyNumberFormat="1" applyFont="1" applyBorder="1"/>
    <xf numFmtId="167" fontId="70" fillId="0" borderId="11" xfId="28" applyNumberFormat="1" applyFont="1" applyBorder="1"/>
    <xf numFmtId="167" fontId="70" fillId="0" borderId="0" xfId="28" applyNumberFormat="1" applyFont="1" applyBorder="1"/>
    <xf numFmtId="167" fontId="25" fillId="0" borderId="58" xfId="0" applyNumberFormat="1" applyFont="1" applyBorder="1"/>
    <xf numFmtId="165" fontId="25" fillId="40" borderId="79" xfId="28" applyFont="1" applyFill="1" applyBorder="1" applyAlignment="1">
      <alignment horizontal="center" wrapText="1"/>
    </xf>
    <xf numFmtId="170" fontId="70" fillId="0" borderId="79" xfId="0" applyFont="1" applyBorder="1"/>
    <xf numFmtId="165" fontId="70" fillId="0" borderId="11" xfId="0" applyNumberFormat="1" applyFont="1" applyBorder="1"/>
    <xf numFmtId="170" fontId="69" fillId="37" borderId="1" xfId="0" applyFont="1" applyFill="1" applyBorder="1"/>
    <xf numFmtId="167" fontId="69" fillId="37" borderId="4" xfId="0" applyNumberFormat="1" applyFont="1" applyFill="1" applyBorder="1"/>
    <xf numFmtId="170" fontId="70" fillId="37" borderId="1" xfId="0" applyFont="1" applyFill="1" applyBorder="1"/>
    <xf numFmtId="167" fontId="70" fillId="37" borderId="2" xfId="0" applyNumberFormat="1" applyFont="1" applyFill="1" applyBorder="1"/>
    <xf numFmtId="167" fontId="70" fillId="37" borderId="0" xfId="0" applyNumberFormat="1" applyFont="1" applyFill="1" applyBorder="1"/>
    <xf numFmtId="165" fontId="70" fillId="0" borderId="63" xfId="0" applyNumberFormat="1" applyFont="1" applyBorder="1"/>
    <xf numFmtId="165" fontId="23" fillId="0" borderId="11" xfId="0" applyNumberFormat="1" applyFont="1" applyBorder="1"/>
    <xf numFmtId="170" fontId="20" fillId="37" borderId="0" xfId="0" applyFont="1" applyFill="1" applyAlignment="1"/>
    <xf numFmtId="167" fontId="25" fillId="0" borderId="66" xfId="28" applyNumberFormat="1" applyFont="1" applyFill="1" applyBorder="1"/>
    <xf numFmtId="3" fontId="23" fillId="0" borderId="68" xfId="28" applyNumberFormat="1" applyFont="1" applyFill="1" applyBorder="1"/>
    <xf numFmtId="3" fontId="25" fillId="0" borderId="12" xfId="28" applyNumberFormat="1" applyFont="1" applyFill="1" applyBorder="1"/>
    <xf numFmtId="3" fontId="23" fillId="0" borderId="60" xfId="28" applyNumberFormat="1" applyFont="1" applyFill="1" applyBorder="1"/>
    <xf numFmtId="167" fontId="25" fillId="0" borderId="35" xfId="28" applyNumberFormat="1" applyFont="1" applyFill="1" applyBorder="1"/>
    <xf numFmtId="167" fontId="23" fillId="0" borderId="36" xfId="28" applyNumberFormat="1" applyFont="1" applyFill="1" applyBorder="1"/>
    <xf numFmtId="167" fontId="23" fillId="0" borderId="80" xfId="28" applyNumberFormat="1" applyFont="1" applyFill="1" applyBorder="1"/>
    <xf numFmtId="167" fontId="25" fillId="0" borderId="14" xfId="28" applyNumberFormat="1" applyFont="1" applyBorder="1"/>
    <xf numFmtId="167" fontId="25" fillId="0" borderId="36" xfId="28" applyNumberFormat="1" applyFont="1" applyFill="1" applyBorder="1"/>
    <xf numFmtId="167" fontId="25" fillId="0" borderId="14" xfId="28" applyNumberFormat="1" applyFont="1" applyFill="1" applyBorder="1"/>
    <xf numFmtId="167" fontId="23" fillId="0" borderId="15" xfId="28" applyNumberFormat="1" applyFont="1" applyFill="1" applyBorder="1"/>
    <xf numFmtId="167" fontId="23" fillId="0" borderId="56" xfId="28" applyNumberFormat="1" applyFont="1" applyFill="1" applyBorder="1"/>
    <xf numFmtId="167" fontId="25" fillId="0" borderId="13" xfId="28" applyNumberFormat="1" applyFont="1" applyFill="1" applyBorder="1"/>
    <xf numFmtId="165" fontId="25" fillId="40" borderId="16" xfId="28" applyFont="1" applyFill="1" applyBorder="1" applyAlignment="1">
      <alignment horizontal="center" wrapText="1"/>
    </xf>
    <xf numFmtId="167" fontId="23" fillId="0" borderId="13" xfId="28" applyNumberFormat="1" applyFont="1" applyFill="1" applyBorder="1"/>
    <xf numFmtId="167" fontId="25" fillId="34" borderId="13" xfId="28" quotePrefix="1" applyNumberFormat="1" applyFont="1" applyFill="1" applyBorder="1" applyAlignment="1">
      <alignment horizontal="center"/>
    </xf>
    <xf numFmtId="167" fontId="77" fillId="34" borderId="17" xfId="28" applyNumberFormat="1" applyFont="1" applyFill="1" applyBorder="1" applyAlignment="1">
      <alignment horizontal="center" wrapText="1"/>
    </xf>
    <xf numFmtId="167" fontId="25" fillId="0" borderId="34" xfId="28" applyNumberFormat="1" applyFont="1" applyFill="1" applyBorder="1"/>
    <xf numFmtId="167" fontId="23" fillId="0" borderId="67" xfId="28" applyNumberFormat="1" applyFont="1" applyFill="1" applyBorder="1"/>
    <xf numFmtId="167" fontId="25" fillId="0" borderId="62" xfId="28" applyNumberFormat="1" applyFont="1" applyBorder="1"/>
    <xf numFmtId="167" fontId="23" fillId="0" borderId="37" xfId="28" applyNumberFormat="1" applyFont="1" applyFill="1" applyBorder="1"/>
    <xf numFmtId="167" fontId="25" fillId="0" borderId="36" xfId="28" applyNumberFormat="1" applyFont="1" applyBorder="1"/>
    <xf numFmtId="170" fontId="56" fillId="0" borderId="1" xfId="0" applyFont="1" applyBorder="1"/>
    <xf numFmtId="167" fontId="56" fillId="0" borderId="2" xfId="28" applyNumberFormat="1" applyFont="1" applyBorder="1"/>
    <xf numFmtId="167" fontId="56" fillId="0" borderId="0" xfId="28" applyNumberFormat="1" applyFont="1" applyBorder="1"/>
    <xf numFmtId="167" fontId="56" fillId="0" borderId="2" xfId="0" applyNumberFormat="1" applyFont="1" applyBorder="1"/>
    <xf numFmtId="167" fontId="76" fillId="0" borderId="13" xfId="28" applyNumberFormat="1" applyFont="1" applyBorder="1"/>
    <xf numFmtId="167" fontId="76" fillId="0" borderId="0" xfId="28" applyNumberFormat="1" applyFont="1" applyBorder="1"/>
    <xf numFmtId="167" fontId="23" fillId="0" borderId="39" xfId="28" applyNumberFormat="1" applyFont="1" applyBorder="1"/>
    <xf numFmtId="167" fontId="25" fillId="0" borderId="58" xfId="28" applyNumberFormat="1" applyFont="1" applyFill="1" applyBorder="1"/>
    <xf numFmtId="167" fontId="23" fillId="0" borderId="35" xfId="28" applyNumberFormat="1" applyFont="1" applyBorder="1"/>
    <xf numFmtId="167" fontId="23" fillId="0" borderId="36" xfId="28" applyNumberFormat="1" applyFont="1" applyBorder="1"/>
    <xf numFmtId="167" fontId="23" fillId="0" borderId="14" xfId="28" applyNumberFormat="1" applyFont="1" applyBorder="1"/>
    <xf numFmtId="167" fontId="23" fillId="0" borderId="27" xfId="28" applyNumberFormat="1" applyFont="1" applyBorder="1"/>
    <xf numFmtId="167" fontId="23" fillId="0" borderId="14" xfId="28" applyNumberFormat="1" applyFont="1" applyFill="1" applyBorder="1"/>
    <xf numFmtId="167" fontId="23" fillId="0" borderId="27" xfId="28" applyNumberFormat="1" applyFont="1" applyFill="1" applyBorder="1"/>
    <xf numFmtId="170" fontId="68" fillId="0" borderId="0" xfId="0" applyFont="1" applyBorder="1"/>
    <xf numFmtId="171" fontId="76" fillId="0" borderId="0" xfId="28" applyNumberFormat="1" applyFont="1" applyBorder="1"/>
    <xf numFmtId="170" fontId="32" fillId="0" borderId="0" xfId="0" applyFont="1" applyBorder="1" applyAlignment="1"/>
    <xf numFmtId="167" fontId="25" fillId="40" borderId="9" xfId="28" quotePrefix="1" applyNumberFormat="1" applyFont="1" applyFill="1" applyBorder="1" applyAlignment="1">
      <alignment horizontal="center"/>
    </xf>
    <xf numFmtId="170" fontId="69" fillId="0" borderId="2" xfId="0" applyFont="1" applyBorder="1"/>
    <xf numFmtId="164" fontId="69" fillId="0" borderId="2" xfId="0" applyNumberFormat="1" applyFont="1" applyBorder="1"/>
    <xf numFmtId="170" fontId="23" fillId="37" borderId="2" xfId="0" applyFont="1" applyFill="1" applyBorder="1" applyAlignment="1">
      <alignment wrapText="1"/>
    </xf>
    <xf numFmtId="170" fontId="70" fillId="0" borderId="11" xfId="0" applyFont="1" applyBorder="1"/>
    <xf numFmtId="170" fontId="70" fillId="0" borderId="51" xfId="0" applyFont="1" applyBorder="1"/>
    <xf numFmtId="167" fontId="70" fillId="0" borderId="63" xfId="28" applyNumberFormat="1" applyFont="1" applyBorder="1"/>
    <xf numFmtId="170" fontId="85" fillId="0" borderId="0" xfId="0" applyFont="1" applyBorder="1"/>
    <xf numFmtId="170" fontId="25" fillId="0" borderId="40" xfId="0" applyFont="1" applyBorder="1" applyAlignment="1">
      <alignment wrapText="1"/>
    </xf>
    <xf numFmtId="168" fontId="25" fillId="0" borderId="53" xfId="28" applyNumberFormat="1" applyFont="1" applyBorder="1"/>
    <xf numFmtId="167" fontId="25" fillId="0" borderId="53" xfId="28" applyNumberFormat="1" applyFont="1" applyFill="1" applyBorder="1" applyAlignment="1">
      <alignment horizontal="right"/>
    </xf>
    <xf numFmtId="168" fontId="25" fillId="0" borderId="53" xfId="28" applyNumberFormat="1" applyFont="1" applyBorder="1" applyAlignment="1">
      <alignment horizontal="right"/>
    </xf>
    <xf numFmtId="3" fontId="85" fillId="0" borderId="2" xfId="55" applyNumberFormat="1" applyFont="1" applyFill="1" applyBorder="1"/>
    <xf numFmtId="167" fontId="23" fillId="0" borderId="51" xfId="28" applyNumberFormat="1" applyFont="1" applyFill="1" applyBorder="1"/>
    <xf numFmtId="167" fontId="25" fillId="0" borderId="59" xfId="28" applyNumberFormat="1" applyFont="1" applyBorder="1"/>
    <xf numFmtId="168" fontId="25" fillId="0" borderId="84" xfId="28" applyNumberFormat="1" applyFont="1" applyBorder="1"/>
    <xf numFmtId="3" fontId="23" fillId="0" borderId="51" xfId="28" applyNumberFormat="1" applyFont="1" applyFill="1" applyBorder="1"/>
    <xf numFmtId="3" fontId="25" fillId="0" borderId="59" xfId="28" applyNumberFormat="1" applyFont="1" applyFill="1" applyBorder="1"/>
    <xf numFmtId="167" fontId="0" fillId="0" borderId="1" xfId="28" applyNumberFormat="1" applyFont="1" applyFill="1" applyBorder="1" applyProtection="1"/>
    <xf numFmtId="168" fontId="25" fillId="0" borderId="59" xfId="28" applyNumberFormat="1" applyFont="1" applyFill="1" applyBorder="1"/>
    <xf numFmtId="167" fontId="25" fillId="0" borderId="59" xfId="28" applyNumberFormat="1" applyFont="1" applyFill="1" applyBorder="1"/>
    <xf numFmtId="167" fontId="85" fillId="0" borderId="1" xfId="28" applyNumberFormat="1" applyFont="1" applyFill="1" applyBorder="1"/>
    <xf numFmtId="165" fontId="25" fillId="40" borderId="85" xfId="28" applyFont="1" applyFill="1" applyBorder="1" applyAlignment="1">
      <alignment horizontal="center" wrapText="1"/>
    </xf>
    <xf numFmtId="165" fontId="25" fillId="40" borderId="86" xfId="28" applyFont="1" applyFill="1" applyBorder="1" applyAlignment="1">
      <alignment horizontal="center" wrapText="1"/>
    </xf>
    <xf numFmtId="10" fontId="58" fillId="37" borderId="0" xfId="55" applyNumberFormat="1" applyFont="1" applyFill="1" applyBorder="1"/>
    <xf numFmtId="167" fontId="23" fillId="0" borderId="86" xfId="28" applyNumberFormat="1" applyFont="1" applyBorder="1"/>
    <xf numFmtId="170" fontId="88" fillId="0" borderId="13" xfId="0" applyFont="1" applyBorder="1"/>
    <xf numFmtId="167" fontId="23" fillId="0" borderId="69" xfId="28" applyNumberFormat="1" applyFont="1" applyBorder="1"/>
    <xf numFmtId="170" fontId="56" fillId="37" borderId="2" xfId="0" applyFont="1" applyFill="1" applyBorder="1"/>
    <xf numFmtId="167" fontId="56" fillId="37" borderId="2" xfId="0" applyNumberFormat="1" applyFont="1" applyFill="1" applyBorder="1"/>
    <xf numFmtId="167" fontId="56" fillId="37" borderId="0" xfId="0" applyNumberFormat="1" applyFont="1" applyFill="1" applyBorder="1"/>
    <xf numFmtId="170" fontId="93" fillId="0" borderId="0" xfId="0" applyFont="1"/>
    <xf numFmtId="9" fontId="25" fillId="0" borderId="0" xfId="55" applyFont="1"/>
    <xf numFmtId="9" fontId="17" fillId="37" borderId="0" xfId="55" applyFont="1" applyFill="1"/>
    <xf numFmtId="167" fontId="94" fillId="0" borderId="1" xfId="28" applyNumberFormat="1" applyFont="1" applyFill="1" applyBorder="1"/>
    <xf numFmtId="167" fontId="94" fillId="0" borderId="3" xfId="28" applyNumberFormat="1" applyFont="1" applyFill="1" applyBorder="1"/>
    <xf numFmtId="167" fontId="94" fillId="37" borderId="1" xfId="28" applyNumberFormat="1" applyFont="1" applyFill="1" applyBorder="1"/>
    <xf numFmtId="167" fontId="94" fillId="37" borderId="0" xfId="28" applyNumberFormat="1" applyFont="1" applyFill="1" applyBorder="1"/>
    <xf numFmtId="167" fontId="94" fillId="37" borderId="2" xfId="28" applyNumberFormat="1" applyFont="1" applyFill="1" applyBorder="1"/>
    <xf numFmtId="3" fontId="94" fillId="0" borderId="1" xfId="28" applyNumberFormat="1" applyFont="1" applyFill="1" applyBorder="1"/>
    <xf numFmtId="168" fontId="94" fillId="0" borderId="1" xfId="28" applyNumberFormat="1" applyFont="1" applyFill="1" applyBorder="1"/>
    <xf numFmtId="165" fontId="25" fillId="40" borderId="29" xfId="28" applyFont="1" applyFill="1" applyBorder="1" applyAlignment="1">
      <alignment horizontal="center" wrapText="1"/>
    </xf>
    <xf numFmtId="165" fontId="77" fillId="38" borderId="38" xfId="28" applyFont="1" applyFill="1" applyBorder="1" applyAlignment="1">
      <alignment horizontal="center" wrapText="1"/>
    </xf>
    <xf numFmtId="165" fontId="25" fillId="34" borderId="38" xfId="28" applyFont="1" applyFill="1" applyBorder="1" applyAlignment="1">
      <alignment horizontal="center" wrapText="1"/>
    </xf>
    <xf numFmtId="165" fontId="65" fillId="34" borderId="38" xfId="28" applyFont="1" applyFill="1" applyBorder="1" applyAlignment="1">
      <alignment horizontal="center" wrapText="1"/>
    </xf>
    <xf numFmtId="167" fontId="25" fillId="0" borderId="39" xfId="28" applyNumberFormat="1" applyFont="1" applyFill="1" applyBorder="1"/>
    <xf numFmtId="168" fontId="25" fillId="0" borderId="14" xfId="28" applyNumberFormat="1" applyFont="1" applyBorder="1"/>
    <xf numFmtId="165" fontId="23" fillId="0" borderId="36" xfId="28" applyFont="1" applyBorder="1"/>
    <xf numFmtId="167" fontId="25" fillId="34" borderId="37" xfId="28" applyNumberFormat="1" applyFont="1" applyFill="1" applyBorder="1" applyAlignment="1">
      <alignment horizontal="center" wrapText="1"/>
    </xf>
    <xf numFmtId="167" fontId="95" fillId="0" borderId="4" xfId="28" applyNumberFormat="1" applyFont="1" applyBorder="1"/>
    <xf numFmtId="167" fontId="95" fillId="0" borderId="14" xfId="28" applyNumberFormat="1" applyFont="1" applyBorder="1"/>
    <xf numFmtId="167" fontId="95" fillId="0" borderId="27" xfId="28" applyNumberFormat="1" applyFont="1" applyBorder="1"/>
    <xf numFmtId="170" fontId="95" fillId="0" borderId="0" xfId="0" applyFont="1" applyBorder="1"/>
    <xf numFmtId="167" fontId="95" fillId="0" borderId="1" xfId="28" applyNumberFormat="1" applyFont="1" applyFill="1" applyBorder="1"/>
    <xf numFmtId="167" fontId="95" fillId="0" borderId="2" xfId="28" applyNumberFormat="1" applyFont="1" applyFill="1" applyBorder="1"/>
    <xf numFmtId="170" fontId="85" fillId="0" borderId="0" xfId="0" applyFont="1"/>
    <xf numFmtId="167" fontId="85" fillId="0" borderId="18" xfId="28" applyNumberFormat="1" applyFont="1" applyFill="1" applyBorder="1"/>
    <xf numFmtId="167" fontId="85" fillId="0" borderId="2" xfId="28" applyNumberFormat="1" applyFont="1" applyFill="1" applyBorder="1"/>
    <xf numFmtId="167" fontId="85" fillId="0" borderId="0" xfId="28" applyNumberFormat="1" applyFont="1" applyFill="1" applyBorder="1"/>
    <xf numFmtId="167" fontId="85" fillId="0" borderId="36" xfId="28" applyNumberFormat="1" applyFont="1" applyFill="1" applyBorder="1"/>
    <xf numFmtId="167" fontId="85" fillId="0" borderId="3" xfId="28" applyNumberFormat="1" applyFont="1" applyFill="1" applyBorder="1"/>
    <xf numFmtId="167" fontId="25" fillId="34" borderId="16" xfId="28" quotePrefix="1" applyNumberFormat="1" applyFont="1" applyFill="1" applyBorder="1" applyAlignment="1">
      <alignment horizontal="center"/>
    </xf>
    <xf numFmtId="165" fontId="25" fillId="40" borderId="37" xfId="28" applyFont="1" applyFill="1" applyBorder="1" applyAlignment="1">
      <alignment horizontal="center" wrapText="1"/>
    </xf>
    <xf numFmtId="165" fontId="25" fillId="40" borderId="15" xfId="28" applyFont="1" applyFill="1" applyBorder="1" applyAlignment="1">
      <alignment horizontal="center" wrapText="1"/>
    </xf>
    <xf numFmtId="165" fontId="25" fillId="40" borderId="8" xfId="28" applyFont="1" applyFill="1" applyBorder="1" applyAlignment="1">
      <alignment horizontal="center" wrapText="1"/>
    </xf>
    <xf numFmtId="167" fontId="25" fillId="40" borderId="17" xfId="28" quotePrefix="1" applyNumberFormat="1" applyFont="1" applyFill="1" applyBorder="1" applyAlignment="1">
      <alignment horizontal="center"/>
    </xf>
    <xf numFmtId="167" fontId="25" fillId="40" borderId="16" xfId="28" quotePrefix="1" applyNumberFormat="1" applyFont="1" applyFill="1" applyBorder="1" applyAlignment="1">
      <alignment horizontal="center"/>
    </xf>
    <xf numFmtId="167" fontId="25" fillId="40" borderId="29" xfId="28" quotePrefix="1" applyNumberFormat="1" applyFont="1" applyFill="1" applyBorder="1" applyAlignment="1">
      <alignment horizontal="center"/>
    </xf>
    <xf numFmtId="170" fontId="95" fillId="0" borderId="1" xfId="0" applyFont="1" applyBorder="1"/>
    <xf numFmtId="167" fontId="95" fillId="0" borderId="3" xfId="28" applyNumberFormat="1" applyFont="1" applyBorder="1"/>
    <xf numFmtId="170" fontId="85" fillId="0" borderId="1" xfId="0" applyFont="1" applyBorder="1"/>
    <xf numFmtId="167" fontId="85" fillId="0" borderId="0" xfId="28" applyNumberFormat="1" applyFont="1" applyBorder="1"/>
    <xf numFmtId="167" fontId="85" fillId="0" borderId="12" xfId="28" applyNumberFormat="1" applyFont="1" applyBorder="1"/>
    <xf numFmtId="167" fontId="85" fillId="0" borderId="2" xfId="28" applyNumberFormat="1" applyFont="1" applyBorder="1"/>
    <xf numFmtId="167" fontId="85" fillId="0" borderId="1" xfId="28" applyNumberFormat="1" applyFont="1" applyBorder="1"/>
    <xf numFmtId="167" fontId="85" fillId="0" borderId="3" xfId="28" applyNumberFormat="1" applyFont="1" applyBorder="1"/>
    <xf numFmtId="0" fontId="95" fillId="0" borderId="18" xfId="0" applyNumberFormat="1" applyFont="1" applyBorder="1"/>
    <xf numFmtId="170" fontId="96" fillId="0" borderId="1" xfId="0" applyFont="1" applyBorder="1"/>
    <xf numFmtId="167" fontId="95" fillId="0" borderId="25" xfId="28" applyNumberFormat="1" applyFont="1" applyBorder="1"/>
    <xf numFmtId="167" fontId="95" fillId="0" borderId="53" xfId="28" applyNumberFormat="1" applyFont="1" applyBorder="1"/>
    <xf numFmtId="170" fontId="95" fillId="0" borderId="0" xfId="0" applyFont="1"/>
    <xf numFmtId="3" fontId="85" fillId="0" borderId="12" xfId="55" applyNumberFormat="1" applyFont="1" applyFill="1" applyBorder="1"/>
    <xf numFmtId="0" fontId="85" fillId="0" borderId="18" xfId="0" applyNumberFormat="1" applyFont="1" applyBorder="1" applyAlignment="1">
      <alignment horizontal="right"/>
    </xf>
    <xf numFmtId="167" fontId="95" fillId="0" borderId="0" xfId="28" applyNumberFormat="1" applyFont="1" applyBorder="1"/>
    <xf numFmtId="170" fontId="97" fillId="0" borderId="1" xfId="0" applyFont="1" applyBorder="1"/>
    <xf numFmtId="0" fontId="97" fillId="0" borderId="18" xfId="0" applyNumberFormat="1" applyFont="1" applyBorder="1" applyAlignment="1">
      <alignment horizontal="right"/>
    </xf>
    <xf numFmtId="167" fontId="85" fillId="0" borderId="36" xfId="28" applyNumberFormat="1" applyFont="1" applyBorder="1"/>
    <xf numFmtId="170" fontId="96" fillId="0" borderId="0" xfId="0" applyFont="1" applyBorder="1"/>
    <xf numFmtId="3" fontId="85" fillId="0" borderId="1" xfId="28" applyNumberFormat="1" applyFont="1" applyFill="1" applyBorder="1"/>
    <xf numFmtId="168" fontId="85" fillId="0" borderId="1" xfId="28" applyNumberFormat="1" applyFont="1" applyFill="1" applyBorder="1"/>
    <xf numFmtId="0" fontId="96" fillId="0" borderId="18" xfId="0" applyNumberFormat="1" applyFont="1" applyBorder="1"/>
    <xf numFmtId="167" fontId="95" fillId="0" borderId="4" xfId="28" applyNumberFormat="1" applyFont="1" applyFill="1" applyBorder="1"/>
    <xf numFmtId="167" fontId="95" fillId="0" borderId="53" xfId="28" applyNumberFormat="1" applyFont="1" applyFill="1" applyBorder="1"/>
    <xf numFmtId="3" fontId="85" fillId="0" borderId="83" xfId="28" applyNumberFormat="1" applyFont="1" applyFill="1" applyBorder="1"/>
    <xf numFmtId="170" fontId="97" fillId="0" borderId="0" xfId="0" applyFont="1" applyBorder="1"/>
    <xf numFmtId="0" fontId="97" fillId="0" borderId="18" xfId="0" applyNumberFormat="1" applyFont="1" applyBorder="1"/>
    <xf numFmtId="167" fontId="95" fillId="0" borderId="53" xfId="28" applyNumberFormat="1" applyFont="1" applyBorder="1" applyAlignment="1">
      <alignment horizontal="right"/>
    </xf>
    <xf numFmtId="0" fontId="85" fillId="0" borderId="13" xfId="0" applyNumberFormat="1" applyFont="1" applyBorder="1"/>
    <xf numFmtId="170" fontId="85" fillId="0" borderId="36" xfId="0" applyFont="1" applyBorder="1"/>
    <xf numFmtId="167" fontId="85" fillId="37" borderId="1" xfId="28" applyNumberFormat="1" applyFont="1" applyFill="1" applyBorder="1"/>
    <xf numFmtId="167" fontId="85" fillId="37" borderId="0" xfId="28" applyNumberFormat="1" applyFont="1" applyFill="1" applyBorder="1"/>
    <xf numFmtId="167" fontId="85" fillId="37" borderId="2" xfId="28" applyNumberFormat="1" applyFont="1" applyFill="1" applyBorder="1"/>
    <xf numFmtId="170" fontId="95" fillId="0" borderId="36" xfId="0" applyFont="1" applyBorder="1"/>
    <xf numFmtId="167" fontId="95" fillId="37" borderId="1" xfId="28" applyNumberFormat="1" applyFont="1" applyFill="1" applyBorder="1"/>
    <xf numFmtId="167" fontId="95" fillId="37" borderId="2" xfId="28" applyNumberFormat="1" applyFont="1" applyFill="1" applyBorder="1"/>
    <xf numFmtId="0" fontId="95" fillId="0" borderId="13" xfId="0" applyNumberFormat="1" applyFont="1" applyBorder="1"/>
    <xf numFmtId="167" fontId="95" fillId="37" borderId="53" xfId="28" applyNumberFormat="1" applyFont="1" applyFill="1" applyBorder="1"/>
    <xf numFmtId="0" fontId="85" fillId="0" borderId="36" xfId="0" applyNumberFormat="1" applyFont="1" applyBorder="1"/>
    <xf numFmtId="170" fontId="85" fillId="0" borderId="3" xfId="0" applyFont="1" applyBorder="1"/>
    <xf numFmtId="167" fontId="85" fillId="37" borderId="3" xfId="28" applyNumberFormat="1" applyFont="1" applyFill="1" applyBorder="1"/>
    <xf numFmtId="167" fontId="25" fillId="37" borderId="39" xfId="28" applyNumberFormat="1" applyFont="1" applyFill="1" applyBorder="1"/>
    <xf numFmtId="167" fontId="25" fillId="37" borderId="58" xfId="28" applyNumberFormat="1" applyFont="1" applyFill="1" applyBorder="1"/>
    <xf numFmtId="167" fontId="25" fillId="37" borderId="63" xfId="28" applyNumberFormat="1" applyFont="1" applyFill="1" applyBorder="1"/>
    <xf numFmtId="167" fontId="25" fillId="37" borderId="87" xfId="28" applyNumberFormat="1" applyFont="1" applyFill="1" applyBorder="1"/>
    <xf numFmtId="167" fontId="25" fillId="34" borderId="17" xfId="28" quotePrefix="1" applyNumberFormat="1" applyFont="1" applyFill="1" applyBorder="1" applyAlignment="1">
      <alignment horizontal="center"/>
    </xf>
    <xf numFmtId="167" fontId="77" fillId="34" borderId="13" xfId="28" applyNumberFormat="1" applyFont="1" applyFill="1" applyBorder="1" applyAlignment="1">
      <alignment horizontal="center" wrapText="1"/>
    </xf>
    <xf numFmtId="167" fontId="85" fillId="0" borderId="12" xfId="28" applyNumberFormat="1" applyFont="1" applyFill="1" applyBorder="1"/>
    <xf numFmtId="167" fontId="25" fillId="37" borderId="35" xfId="28" applyNumberFormat="1" applyFont="1" applyFill="1" applyBorder="1"/>
    <xf numFmtId="167" fontId="23" fillId="37" borderId="36" xfId="28" applyNumberFormat="1" applyFont="1" applyFill="1" applyBorder="1"/>
    <xf numFmtId="167" fontId="25" fillId="37" borderId="36" xfId="28" applyNumberFormat="1" applyFont="1" applyFill="1" applyBorder="1"/>
    <xf numFmtId="167" fontId="85" fillId="37" borderId="36" xfId="28" applyNumberFormat="1" applyFont="1" applyFill="1" applyBorder="1"/>
    <xf numFmtId="167" fontId="25" fillId="37" borderId="89" xfId="28" applyNumberFormat="1" applyFont="1" applyFill="1" applyBorder="1"/>
    <xf numFmtId="167" fontId="25" fillId="37" borderId="80" xfId="28" applyNumberFormat="1" applyFont="1" applyFill="1" applyBorder="1"/>
    <xf numFmtId="167" fontId="25" fillId="37" borderId="64" xfId="28" applyNumberFormat="1" applyFont="1" applyFill="1" applyBorder="1"/>
    <xf numFmtId="167" fontId="96" fillId="0" borderId="2" xfId="28" applyNumberFormat="1" applyFont="1" applyFill="1" applyBorder="1"/>
    <xf numFmtId="167" fontId="96" fillId="0" borderId="1" xfId="28" applyNumberFormat="1" applyFont="1" applyFill="1" applyBorder="1"/>
    <xf numFmtId="167" fontId="96" fillId="37" borderId="1" xfId="28" applyNumberFormat="1" applyFont="1" applyFill="1" applyBorder="1"/>
    <xf numFmtId="167" fontId="96" fillId="37" borderId="2" xfId="28" applyNumberFormat="1" applyFont="1" applyFill="1" applyBorder="1"/>
    <xf numFmtId="167" fontId="96" fillId="0" borderId="3" xfId="28" applyNumberFormat="1" applyFont="1" applyBorder="1"/>
    <xf numFmtId="170" fontId="96" fillId="0" borderId="0" xfId="0" applyFont="1"/>
    <xf numFmtId="167" fontId="95" fillId="0" borderId="20" xfId="28" applyNumberFormat="1" applyFont="1" applyBorder="1"/>
    <xf numFmtId="170" fontId="95" fillId="0" borderId="1" xfId="0" applyFont="1" applyBorder="1" applyAlignment="1">
      <alignment wrapText="1"/>
    </xf>
    <xf numFmtId="168" fontId="95" fillId="0" borderId="4" xfId="28" applyNumberFormat="1" applyFont="1" applyBorder="1"/>
    <xf numFmtId="168" fontId="95" fillId="0" borderId="27" xfId="28" applyNumberFormat="1" applyFont="1" applyBorder="1"/>
    <xf numFmtId="168" fontId="85" fillId="37" borderId="1" xfId="28" applyNumberFormat="1" applyFont="1" applyFill="1" applyBorder="1"/>
    <xf numFmtId="168" fontId="85" fillId="37" borderId="2" xfId="28" applyNumberFormat="1" applyFont="1" applyFill="1" applyBorder="1"/>
    <xf numFmtId="168" fontId="85" fillId="0" borderId="3" xfId="28" applyNumberFormat="1" applyFont="1" applyBorder="1"/>
    <xf numFmtId="168" fontId="85" fillId="0" borderId="2" xfId="28" applyNumberFormat="1" applyFont="1" applyFill="1" applyBorder="1"/>
    <xf numFmtId="168" fontId="95" fillId="0" borderId="20" xfId="28" applyNumberFormat="1" applyFont="1" applyBorder="1"/>
    <xf numFmtId="0" fontId="96" fillId="0" borderId="21" xfId="0" applyNumberFormat="1" applyFont="1" applyBorder="1"/>
    <xf numFmtId="170" fontId="85" fillId="0" borderId="6" xfId="0" applyFont="1" applyBorder="1"/>
    <xf numFmtId="167" fontId="85" fillId="0" borderId="7" xfId="28" applyNumberFormat="1" applyFont="1" applyBorder="1"/>
    <xf numFmtId="167" fontId="85" fillId="0" borderId="6" xfId="28" applyNumberFormat="1" applyFont="1" applyBorder="1"/>
    <xf numFmtId="167" fontId="85" fillId="37" borderId="6" xfId="28" applyNumberFormat="1" applyFont="1" applyFill="1" applyBorder="1"/>
    <xf numFmtId="167" fontId="85" fillId="37" borderId="7" xfId="28" applyNumberFormat="1" applyFont="1" applyFill="1" applyBorder="1"/>
    <xf numFmtId="167" fontId="85" fillId="0" borderId="8" xfId="28" applyNumberFormat="1" applyFont="1" applyBorder="1"/>
    <xf numFmtId="167" fontId="96" fillId="0" borderId="0" xfId="28" applyNumberFormat="1" applyFont="1" applyBorder="1"/>
    <xf numFmtId="167" fontId="95" fillId="0" borderId="25" xfId="28" applyNumberFormat="1" applyFont="1" applyFill="1" applyBorder="1"/>
    <xf numFmtId="168" fontId="95" fillId="0" borderId="25" xfId="28" applyNumberFormat="1" applyFont="1" applyBorder="1"/>
    <xf numFmtId="168" fontId="85" fillId="0" borderId="0" xfId="28" applyNumberFormat="1" applyFont="1" applyBorder="1"/>
    <xf numFmtId="167" fontId="85" fillId="0" borderId="40" xfId="28" applyNumberFormat="1" applyFont="1" applyBorder="1"/>
    <xf numFmtId="167" fontId="25" fillId="0" borderId="35" xfId="28" applyNumberFormat="1" applyFont="1" applyBorder="1"/>
    <xf numFmtId="167" fontId="95" fillId="0" borderId="36" xfId="28" applyNumberFormat="1" applyFont="1" applyBorder="1"/>
    <xf numFmtId="167" fontId="96" fillId="0" borderId="36" xfId="28" applyNumberFormat="1" applyFont="1" applyBorder="1"/>
    <xf numFmtId="167" fontId="95" fillId="0" borderId="22" xfId="28" applyNumberFormat="1" applyFont="1" applyBorder="1"/>
    <xf numFmtId="168" fontId="95" fillId="0" borderId="14" xfId="28" applyNumberFormat="1" applyFont="1" applyBorder="1"/>
    <xf numFmtId="168" fontId="85" fillId="0" borderId="36" xfId="28" applyNumberFormat="1" applyFont="1" applyBorder="1"/>
    <xf numFmtId="167" fontId="85" fillId="0" borderId="15" xfId="28" applyNumberFormat="1" applyFont="1" applyBorder="1"/>
    <xf numFmtId="167" fontId="25" fillId="0" borderId="0" xfId="28" applyNumberFormat="1" applyFont="1" applyFill="1" applyBorder="1"/>
    <xf numFmtId="167" fontId="25" fillId="0" borderId="40" xfId="28" applyNumberFormat="1" applyFont="1" applyFill="1" applyBorder="1"/>
    <xf numFmtId="167" fontId="25" fillId="0" borderId="15" xfId="28" applyNumberFormat="1" applyFont="1" applyFill="1" applyBorder="1"/>
    <xf numFmtId="167" fontId="85" fillId="0" borderId="13" xfId="28" applyNumberFormat="1" applyFont="1" applyFill="1" applyBorder="1"/>
    <xf numFmtId="167" fontId="95" fillId="0" borderId="14" xfId="28" applyNumberFormat="1" applyFont="1" applyFill="1" applyBorder="1"/>
    <xf numFmtId="167" fontId="95" fillId="0" borderId="27" xfId="28" applyNumberFormat="1" applyFont="1" applyFill="1" applyBorder="1"/>
    <xf numFmtId="3" fontId="23" fillId="0" borderId="18" xfId="28" applyNumberFormat="1" applyFont="1" applyFill="1" applyBorder="1"/>
    <xf numFmtId="3" fontId="23" fillId="0" borderId="36" xfId="28" applyNumberFormat="1" applyFont="1" applyFill="1" applyBorder="1" applyAlignment="1">
      <alignment horizontal="right"/>
    </xf>
    <xf numFmtId="3" fontId="85" fillId="0" borderId="36" xfId="55" applyNumberFormat="1" applyFont="1" applyFill="1" applyBorder="1"/>
    <xf numFmtId="172" fontId="88" fillId="0" borderId="12" xfId="28" applyNumberFormat="1" applyFont="1" applyBorder="1"/>
    <xf numFmtId="172" fontId="88" fillId="0" borderId="61" xfId="28" applyNumberFormat="1" applyFont="1" applyBorder="1"/>
    <xf numFmtId="3" fontId="23" fillId="0" borderId="0" xfId="28" applyNumberFormat="1" applyFont="1" applyFill="1" applyBorder="1"/>
    <xf numFmtId="3" fontId="23" fillId="0" borderId="40" xfId="28" applyNumberFormat="1" applyFont="1" applyFill="1" applyBorder="1"/>
    <xf numFmtId="167" fontId="25" fillId="0" borderId="18" xfId="28" applyNumberFormat="1" applyFont="1" applyBorder="1"/>
    <xf numFmtId="167" fontId="23" fillId="0" borderId="73" xfId="28" applyNumberFormat="1" applyFont="1" applyBorder="1"/>
    <xf numFmtId="167" fontId="23" fillId="0" borderId="52" xfId="28" applyNumberFormat="1" applyFont="1" applyBorder="1"/>
    <xf numFmtId="3" fontId="25" fillId="0" borderId="22" xfId="55" applyNumberFormat="1" applyFont="1" applyFill="1" applyBorder="1"/>
    <xf numFmtId="3" fontId="25" fillId="0" borderId="27" xfId="55" applyNumberFormat="1" applyFont="1" applyFill="1" applyBorder="1"/>
    <xf numFmtId="167" fontId="23" fillId="0" borderId="21" xfId="28" applyNumberFormat="1" applyFont="1" applyBorder="1"/>
    <xf numFmtId="3" fontId="64" fillId="0" borderId="13" xfId="55" applyNumberFormat="1" applyFont="1" applyFill="1" applyBorder="1"/>
    <xf numFmtId="3" fontId="64" fillId="0" borderId="0" xfId="55" applyNumberFormat="1" applyFont="1" applyFill="1" applyBorder="1"/>
    <xf numFmtId="3" fontId="64" fillId="37" borderId="0" xfId="55" applyNumberFormat="1" applyFont="1" applyFill="1" applyBorder="1"/>
    <xf numFmtId="170" fontId="56" fillId="37" borderId="0" xfId="0" applyFont="1" applyFill="1" applyBorder="1"/>
    <xf numFmtId="167" fontId="69" fillId="37" borderId="24" xfId="0" applyNumberFormat="1" applyFont="1" applyFill="1" applyBorder="1"/>
    <xf numFmtId="170" fontId="70" fillId="0" borderId="18" xfId="0" applyFont="1" applyBorder="1"/>
    <xf numFmtId="165" fontId="70" fillId="0" borderId="18" xfId="0" applyNumberFormat="1" applyFont="1" applyBorder="1"/>
    <xf numFmtId="167" fontId="70" fillId="0" borderId="18" xfId="0" applyNumberFormat="1" applyFont="1" applyBorder="1"/>
    <xf numFmtId="167" fontId="23" fillId="0" borderId="18" xfId="0" applyNumberFormat="1" applyFont="1" applyBorder="1"/>
    <xf numFmtId="167" fontId="23" fillId="37" borderId="18" xfId="0" applyNumberFormat="1" applyFont="1" applyFill="1" applyBorder="1"/>
    <xf numFmtId="167" fontId="56" fillId="37" borderId="18" xfId="0" applyNumberFormat="1" applyFont="1" applyFill="1" applyBorder="1"/>
    <xf numFmtId="167" fontId="23" fillId="37" borderId="21" xfId="0" applyNumberFormat="1" applyFont="1" applyFill="1" applyBorder="1"/>
    <xf numFmtId="167" fontId="23" fillId="37" borderId="40" xfId="0" applyNumberFormat="1" applyFont="1" applyFill="1" applyBorder="1"/>
    <xf numFmtId="167" fontId="98" fillId="37" borderId="0" xfId="0" applyNumberFormat="1" applyFont="1" applyFill="1" applyAlignment="1">
      <alignment horizontal="center"/>
    </xf>
    <xf numFmtId="170" fontId="98" fillId="37" borderId="0" xfId="0" applyFont="1" applyFill="1"/>
    <xf numFmtId="170" fontId="98" fillId="37" borderId="12" xfId="0" applyFont="1" applyFill="1" applyBorder="1"/>
    <xf numFmtId="170" fontId="32" fillId="37" borderId="40" xfId="0" applyFont="1" applyFill="1" applyBorder="1"/>
    <xf numFmtId="170" fontId="57" fillId="37" borderId="0" xfId="0" applyFont="1" applyFill="1"/>
    <xf numFmtId="170" fontId="57" fillId="37" borderId="12" xfId="0" applyFont="1" applyFill="1" applyBorder="1"/>
    <xf numFmtId="170" fontId="17" fillId="37" borderId="12" xfId="0" applyFont="1" applyFill="1" applyBorder="1"/>
    <xf numFmtId="170" fontId="17" fillId="37" borderId="0" xfId="0" applyFont="1" applyFill="1"/>
    <xf numFmtId="167" fontId="23" fillId="37" borderId="1" xfId="0" applyNumberFormat="1" applyFont="1" applyFill="1" applyBorder="1"/>
    <xf numFmtId="167" fontId="23" fillId="37" borderId="0" xfId="0" applyNumberFormat="1" applyFont="1" applyFill="1"/>
    <xf numFmtId="167" fontId="25" fillId="37" borderId="0" xfId="0" applyNumberFormat="1" applyFont="1" applyFill="1"/>
    <xf numFmtId="170" fontId="25" fillId="37" borderId="2" xfId="0" applyFont="1" applyFill="1" applyBorder="1"/>
    <xf numFmtId="165" fontId="23" fillId="37" borderId="1" xfId="0" applyNumberFormat="1" applyFont="1" applyFill="1" applyBorder="1"/>
    <xf numFmtId="167" fontId="23" fillId="0" borderId="1" xfId="0" applyNumberFormat="1" applyFont="1" applyBorder="1"/>
    <xf numFmtId="170" fontId="23" fillId="37" borderId="2" xfId="0" applyFont="1" applyFill="1" applyBorder="1" applyAlignment="1">
      <alignment vertical="top"/>
    </xf>
    <xf numFmtId="170" fontId="23" fillId="37" borderId="0" xfId="0" applyFont="1" applyFill="1"/>
    <xf numFmtId="167" fontId="23" fillId="0" borderId="12" xfId="0" applyNumberFormat="1" applyFont="1" applyBorder="1"/>
    <xf numFmtId="170" fontId="17" fillId="0" borderId="2" xfId="0" applyFont="1" applyBorder="1"/>
    <xf numFmtId="170" fontId="17" fillId="0" borderId="12" xfId="0" applyFont="1" applyBorder="1"/>
    <xf numFmtId="170" fontId="25" fillId="37" borderId="24" xfId="0" applyFont="1" applyFill="1" applyBorder="1"/>
    <xf numFmtId="165" fontId="23" fillId="37" borderId="1" xfId="28" applyFont="1" applyFill="1" applyBorder="1"/>
    <xf numFmtId="165" fontId="23" fillId="37" borderId="0" xfId="28" applyFont="1" applyFill="1" applyBorder="1"/>
    <xf numFmtId="170" fontId="17" fillId="37" borderId="2" xfId="0" applyFont="1" applyFill="1" applyBorder="1"/>
    <xf numFmtId="167" fontId="23" fillId="37" borderId="12" xfId="0" applyNumberFormat="1" applyFont="1" applyFill="1" applyBorder="1"/>
    <xf numFmtId="170" fontId="82" fillId="37" borderId="0" xfId="0" applyFont="1" applyFill="1"/>
    <xf numFmtId="165" fontId="23" fillId="37" borderId="2" xfId="28" applyFont="1" applyFill="1" applyBorder="1"/>
    <xf numFmtId="164" fontId="25" fillId="37" borderId="2" xfId="0" applyNumberFormat="1" applyFont="1" applyFill="1" applyBorder="1"/>
    <xf numFmtId="164" fontId="25" fillId="37" borderId="1" xfId="0" applyNumberFormat="1" applyFont="1" applyFill="1" applyBorder="1"/>
    <xf numFmtId="164" fontId="25" fillId="37" borderId="4" xfId="0" applyNumberFormat="1" applyFont="1" applyFill="1" applyBorder="1"/>
    <xf numFmtId="164" fontId="25" fillId="37" borderId="25" xfId="0" applyNumberFormat="1" applyFont="1" applyFill="1" applyBorder="1"/>
    <xf numFmtId="170" fontId="25" fillId="37" borderId="1" xfId="0" applyFont="1" applyFill="1" applyBorder="1"/>
    <xf numFmtId="167" fontId="25" fillId="37" borderId="4" xfId="0" applyNumberFormat="1" applyFont="1" applyFill="1" applyBorder="1"/>
    <xf numFmtId="170" fontId="23" fillId="37" borderId="11" xfId="0" applyFont="1" applyFill="1" applyBorder="1"/>
    <xf numFmtId="170" fontId="23" fillId="37" borderId="51" xfId="0" applyFont="1" applyFill="1" applyBorder="1"/>
    <xf numFmtId="165" fontId="23" fillId="37" borderId="51" xfId="0" applyNumberFormat="1" applyFont="1" applyFill="1" applyBorder="1"/>
    <xf numFmtId="167" fontId="25" fillId="37" borderId="25" xfId="0" applyNumberFormat="1" applyFont="1" applyFill="1" applyBorder="1"/>
    <xf numFmtId="167" fontId="25" fillId="0" borderId="25" xfId="0" applyNumberFormat="1" applyFont="1" applyBorder="1"/>
    <xf numFmtId="165" fontId="23" fillId="37" borderId="0" xfId="0" applyNumberFormat="1" applyFont="1" applyFill="1" applyBorder="1"/>
    <xf numFmtId="170" fontId="17" fillId="0" borderId="1" xfId="0" applyFont="1" applyBorder="1"/>
    <xf numFmtId="170" fontId="17" fillId="37" borderId="0" xfId="0" applyFont="1" applyFill="1" applyBorder="1"/>
    <xf numFmtId="164" fontId="25" fillId="37" borderId="53" xfId="0" applyNumberFormat="1" applyFont="1" applyFill="1" applyBorder="1"/>
    <xf numFmtId="165" fontId="23" fillId="37" borderId="2" xfId="0" applyNumberFormat="1" applyFont="1" applyFill="1" applyBorder="1"/>
    <xf numFmtId="167" fontId="23" fillId="37" borderId="2" xfId="984" applyNumberFormat="1" applyFont="1" applyFill="1" applyBorder="1" applyAlignment="1">
      <alignment horizontal="right"/>
    </xf>
    <xf numFmtId="165" fontId="23" fillId="37" borderId="12" xfId="0" applyNumberFormat="1" applyFont="1" applyFill="1" applyBorder="1"/>
    <xf numFmtId="167" fontId="23" fillId="37" borderId="12" xfId="984" applyNumberFormat="1" applyFont="1" applyFill="1" applyBorder="1" applyAlignment="1">
      <alignment horizontal="right"/>
    </xf>
    <xf numFmtId="165" fontId="23" fillId="37" borderId="12" xfId="28" applyFont="1" applyFill="1" applyBorder="1"/>
    <xf numFmtId="167" fontId="25" fillId="37" borderId="58" xfId="0" applyNumberFormat="1" applyFont="1" applyFill="1" applyBorder="1"/>
    <xf numFmtId="170" fontId="17" fillId="37" borderId="1" xfId="0" applyFont="1" applyFill="1" applyBorder="1"/>
    <xf numFmtId="170" fontId="82" fillId="37" borderId="2" xfId="0" applyFont="1" applyFill="1" applyBorder="1"/>
    <xf numFmtId="167" fontId="60" fillId="37" borderId="1" xfId="28" applyNumberFormat="1" applyFont="1" applyFill="1" applyBorder="1" applyAlignment="1">
      <alignment horizontal="left" vertical="top"/>
    </xf>
    <xf numFmtId="167" fontId="65" fillId="37" borderId="58" xfId="28" applyNumberFormat="1" applyFont="1" applyFill="1" applyBorder="1"/>
    <xf numFmtId="167" fontId="65" fillId="0" borderId="62" xfId="28" applyNumberFormat="1" applyFont="1" applyBorder="1"/>
    <xf numFmtId="3" fontId="64" fillId="0" borderId="2" xfId="55" applyNumberFormat="1" applyFont="1" applyFill="1" applyBorder="1"/>
    <xf numFmtId="167" fontId="65" fillId="0" borderId="4" xfId="28" applyNumberFormat="1" applyFont="1" applyBorder="1"/>
    <xf numFmtId="3" fontId="65" fillId="0" borderId="0" xfId="28" applyNumberFormat="1" applyFont="1" applyFill="1" applyBorder="1"/>
    <xf numFmtId="3" fontId="64" fillId="0" borderId="0" xfId="28" applyNumberFormat="1" applyFont="1" applyFill="1" applyBorder="1"/>
    <xf numFmtId="3" fontId="64" fillId="0" borderId="40" xfId="28" applyNumberFormat="1" applyFont="1" applyFill="1" applyBorder="1"/>
    <xf numFmtId="3" fontId="65" fillId="37" borderId="3" xfId="28" applyNumberFormat="1" applyFont="1" applyFill="1" applyBorder="1"/>
    <xf numFmtId="3" fontId="64" fillId="37" borderId="3" xfId="28" applyNumberFormat="1" applyFont="1" applyFill="1" applyBorder="1"/>
    <xf numFmtId="3" fontId="64" fillId="37" borderId="52" xfId="55" applyNumberFormat="1" applyFont="1" applyFill="1" applyBorder="1"/>
    <xf numFmtId="167" fontId="64" fillId="37" borderId="3" xfId="28" applyNumberFormat="1" applyFont="1" applyFill="1" applyBorder="1"/>
    <xf numFmtId="3" fontId="64" fillId="37" borderId="3" xfId="55" applyNumberFormat="1" applyFont="1" applyFill="1" applyBorder="1"/>
    <xf numFmtId="170" fontId="64" fillId="0" borderId="18" xfId="0" applyFont="1" applyBorder="1"/>
    <xf numFmtId="167" fontId="65" fillId="37" borderId="3" xfId="28" applyNumberFormat="1" applyFont="1" applyFill="1" applyBorder="1"/>
    <xf numFmtId="3" fontId="65" fillId="37" borderId="27" xfId="55" applyNumberFormat="1" applyFont="1" applyFill="1" applyBorder="1"/>
    <xf numFmtId="170" fontId="64" fillId="0" borderId="7" xfId="0" applyFont="1" applyBorder="1"/>
    <xf numFmtId="167" fontId="64" fillId="37" borderId="6" xfId="28" applyNumberFormat="1" applyFont="1" applyFill="1" applyBorder="1"/>
    <xf numFmtId="167" fontId="64" fillId="37" borderId="8" xfId="28" applyNumberFormat="1" applyFont="1" applyFill="1" applyBorder="1"/>
    <xf numFmtId="3" fontId="64" fillId="37" borderId="51" xfId="28" applyNumberFormat="1" applyFont="1" applyFill="1" applyBorder="1"/>
    <xf numFmtId="167" fontId="64" fillId="0" borderId="36" xfId="28" applyNumberFormat="1" applyFont="1" applyBorder="1"/>
    <xf numFmtId="3" fontId="64" fillId="0" borderId="36" xfId="55" applyNumberFormat="1" applyFont="1" applyFill="1" applyBorder="1"/>
    <xf numFmtId="3" fontId="64" fillId="37" borderId="36" xfId="55" applyNumberFormat="1" applyFont="1" applyFill="1" applyBorder="1"/>
    <xf numFmtId="167" fontId="65" fillId="0" borderId="14" xfId="28" applyNumberFormat="1" applyFont="1" applyBorder="1"/>
    <xf numFmtId="3" fontId="64" fillId="0" borderId="36" xfId="28" applyNumberFormat="1" applyFont="1" applyFill="1" applyBorder="1"/>
    <xf numFmtId="167" fontId="64" fillId="0" borderId="36" xfId="28" applyNumberFormat="1" applyFont="1" applyFill="1" applyBorder="1"/>
    <xf numFmtId="3" fontId="65" fillId="0" borderId="14" xfId="55" applyNumberFormat="1" applyFont="1" applyFill="1" applyBorder="1"/>
    <xf numFmtId="3" fontId="65" fillId="37" borderId="36" xfId="28" applyNumberFormat="1" applyFont="1" applyFill="1" applyBorder="1"/>
    <xf numFmtId="3" fontId="64" fillId="37" borderId="36" xfId="28" applyNumberFormat="1" applyFont="1" applyFill="1" applyBorder="1"/>
    <xf numFmtId="3" fontId="64" fillId="37" borderId="89" xfId="55" applyNumberFormat="1" applyFont="1" applyFill="1" applyBorder="1"/>
    <xf numFmtId="167" fontId="64" fillId="37" borderId="36" xfId="28" applyNumberFormat="1" applyFont="1" applyFill="1" applyBorder="1"/>
    <xf numFmtId="167" fontId="65" fillId="37" borderId="36" xfId="28" applyNumberFormat="1" applyFont="1" applyFill="1" applyBorder="1"/>
    <xf numFmtId="167" fontId="64" fillId="37" borderId="15" xfId="28" applyNumberFormat="1" applyFont="1" applyFill="1" applyBorder="1"/>
    <xf numFmtId="0" fontId="23" fillId="0" borderId="13" xfId="0" applyNumberFormat="1" applyFont="1" applyBorder="1" applyAlignment="1">
      <alignment horizontal="left"/>
    </xf>
    <xf numFmtId="0" fontId="23" fillId="0" borderId="13" xfId="0" applyNumberFormat="1" applyFont="1" applyBorder="1" applyAlignment="1">
      <alignment wrapText="1"/>
    </xf>
    <xf numFmtId="165" fontId="23" fillId="37" borderId="63" xfId="0" applyNumberFormat="1" applyFont="1" applyFill="1" applyBorder="1"/>
    <xf numFmtId="165" fontId="23" fillId="37" borderId="11" xfId="0" applyNumberFormat="1" applyFont="1" applyFill="1" applyBorder="1"/>
    <xf numFmtId="165" fontId="98" fillId="37" borderId="0" xfId="28" applyFont="1" applyFill="1"/>
    <xf numFmtId="165" fontId="57" fillId="37" borderId="0" xfId="28" applyFont="1" applyFill="1"/>
    <xf numFmtId="165" fontId="17" fillId="37" borderId="1" xfId="28" applyFont="1" applyFill="1" applyBorder="1"/>
    <xf numFmtId="165" fontId="23" fillId="0" borderId="1" xfId="28" applyFont="1" applyBorder="1"/>
    <xf numFmtId="165" fontId="17" fillId="0" borderId="1" xfId="28" applyFont="1" applyBorder="1"/>
    <xf numFmtId="165" fontId="23" fillId="37" borderId="1" xfId="28" applyFont="1" applyFill="1" applyBorder="1" applyAlignment="1">
      <alignment horizontal="right"/>
    </xf>
    <xf numFmtId="165" fontId="25" fillId="37" borderId="4" xfId="28" applyFont="1" applyFill="1" applyBorder="1"/>
    <xf numFmtId="165" fontId="23" fillId="37" borderId="51" xfId="28" applyFont="1" applyFill="1" applyBorder="1"/>
    <xf numFmtId="165" fontId="17" fillId="37" borderId="0" xfId="28" applyFont="1" applyFill="1"/>
    <xf numFmtId="165" fontId="17" fillId="0" borderId="0" xfId="28" applyFont="1"/>
    <xf numFmtId="170" fontId="24" fillId="0" borderId="50" xfId="0" applyFont="1" applyBorder="1" applyAlignment="1"/>
    <xf numFmtId="170" fontId="85" fillId="0" borderId="12" xfId="0" applyFont="1" applyBorder="1"/>
    <xf numFmtId="170" fontId="23" fillId="0" borderId="40" xfId="0" applyFont="1" applyBorder="1"/>
    <xf numFmtId="9" fontId="23" fillId="0" borderId="0" xfId="55" applyFont="1" applyBorder="1"/>
    <xf numFmtId="167" fontId="23" fillId="0" borderId="34" xfId="28" applyNumberFormat="1" applyFont="1" applyBorder="1"/>
    <xf numFmtId="167" fontId="23" fillId="37" borderId="13" xfId="28" applyNumberFormat="1" applyFont="1" applyFill="1" applyBorder="1"/>
    <xf numFmtId="3" fontId="23" fillId="0" borderId="13" xfId="55" applyNumberFormat="1" applyFont="1" applyFill="1" applyBorder="1"/>
    <xf numFmtId="3" fontId="25" fillId="0" borderId="13" xfId="55" applyNumberFormat="1" applyFont="1" applyFill="1" applyBorder="1"/>
    <xf numFmtId="3" fontId="85" fillId="0" borderId="13" xfId="55" applyNumberFormat="1" applyFont="1" applyFill="1" applyBorder="1"/>
    <xf numFmtId="167" fontId="85" fillId="0" borderId="13" xfId="28" applyNumberFormat="1" applyFont="1" applyBorder="1"/>
    <xf numFmtId="167" fontId="95" fillId="0" borderId="62" xfId="28" applyNumberFormat="1" applyFont="1" applyBorder="1"/>
    <xf numFmtId="167" fontId="23" fillId="0" borderId="13" xfId="28" applyNumberFormat="1" applyFont="1" applyBorder="1"/>
    <xf numFmtId="3" fontId="23" fillId="0" borderId="37" xfId="55" applyNumberFormat="1" applyFont="1" applyFill="1" applyBorder="1"/>
    <xf numFmtId="167" fontId="23" fillId="0" borderId="77" xfId="28" applyNumberFormat="1" applyFont="1" applyBorder="1"/>
    <xf numFmtId="167" fontId="23" fillId="0" borderId="88" xfId="28" applyNumberFormat="1" applyFont="1" applyBorder="1"/>
    <xf numFmtId="167" fontId="17" fillId="37" borderId="1" xfId="28" applyNumberFormat="1" applyFont="1" applyFill="1" applyBorder="1"/>
    <xf numFmtId="165" fontId="23" fillId="37" borderId="61" xfId="0" applyNumberFormat="1" applyFont="1" applyFill="1" applyBorder="1"/>
    <xf numFmtId="4" fontId="17" fillId="37" borderId="0" xfId="0" applyNumberFormat="1" applyFont="1" applyFill="1" applyBorder="1"/>
    <xf numFmtId="4" fontId="17" fillId="0" borderId="0" xfId="0" applyNumberFormat="1" applyFont="1" applyBorder="1"/>
    <xf numFmtId="4" fontId="25" fillId="37" borderId="0" xfId="0" applyNumberFormat="1" applyFont="1" applyFill="1" applyBorder="1"/>
    <xf numFmtId="39" fontId="17" fillId="0" borderId="0" xfId="0" applyNumberFormat="1" applyFont="1" applyBorder="1"/>
    <xf numFmtId="39" fontId="17" fillId="37" borderId="0" xfId="0" applyNumberFormat="1" applyFont="1" applyFill="1" applyBorder="1"/>
    <xf numFmtId="39" fontId="92" fillId="37" borderId="0" xfId="0" applyNumberFormat="1" applyFont="1" applyFill="1" applyBorder="1"/>
    <xf numFmtId="39" fontId="82" fillId="37" borderId="0" xfId="0" applyNumberFormat="1" applyFont="1" applyFill="1" applyBorder="1"/>
    <xf numFmtId="164" fontId="25" fillId="37" borderId="0" xfId="0" applyNumberFormat="1" applyFont="1" applyFill="1" applyBorder="1"/>
    <xf numFmtId="170" fontId="82" fillId="37" borderId="0" xfId="0" applyFont="1" applyFill="1" applyBorder="1"/>
    <xf numFmtId="167" fontId="25" fillId="43" borderId="15" xfId="28" quotePrefix="1" applyNumberFormat="1" applyFont="1" applyFill="1" applyBorder="1" applyAlignment="1">
      <alignment horizontal="center"/>
    </xf>
    <xf numFmtId="167" fontId="25" fillId="43" borderId="16" xfId="28" quotePrefix="1" applyNumberFormat="1" applyFont="1" applyFill="1" applyBorder="1" applyAlignment="1">
      <alignment horizontal="center"/>
    </xf>
    <xf numFmtId="165" fontId="25" fillId="43" borderId="16" xfId="28" applyFont="1" applyFill="1" applyBorder="1" applyAlignment="1">
      <alignment horizontal="center" wrapText="1"/>
    </xf>
    <xf numFmtId="167" fontId="25" fillId="43" borderId="16" xfId="28" applyNumberFormat="1" applyFont="1" applyFill="1" applyBorder="1" applyAlignment="1">
      <alignment horizontal="center" wrapText="1"/>
    </xf>
    <xf numFmtId="165" fontId="25" fillId="42" borderId="6" xfId="28" applyFont="1" applyFill="1" applyBorder="1" applyAlignment="1">
      <alignment horizontal="center" wrapText="1"/>
    </xf>
    <xf numFmtId="165" fontId="25" fillId="42" borderId="7" xfId="28" applyFont="1" applyFill="1" applyBorder="1" applyAlignment="1">
      <alignment horizontal="center" wrapText="1"/>
    </xf>
    <xf numFmtId="165" fontId="25" fillId="42" borderId="21" xfId="28" applyFont="1" applyFill="1" applyBorder="1" applyAlignment="1">
      <alignment horizontal="center" wrapText="1"/>
    </xf>
    <xf numFmtId="167" fontId="25" fillId="41" borderId="90" xfId="28" quotePrefix="1" applyNumberFormat="1" applyFont="1" applyFill="1" applyBorder="1" applyAlignment="1">
      <alignment horizontal="center"/>
    </xf>
    <xf numFmtId="167" fontId="25" fillId="42" borderId="29" xfId="28" quotePrefix="1" applyNumberFormat="1" applyFont="1" applyFill="1" applyBorder="1" applyAlignment="1">
      <alignment horizontal="center"/>
    </xf>
    <xf numFmtId="165" fontId="25" fillId="41" borderId="16" xfId="28" quotePrefix="1" applyFont="1" applyFill="1" applyBorder="1" applyAlignment="1">
      <alignment horizontal="center"/>
    </xf>
    <xf numFmtId="167" fontId="25" fillId="41" borderId="16" xfId="28" quotePrefix="1" applyNumberFormat="1" applyFont="1" applyFill="1" applyBorder="1" applyAlignment="1">
      <alignment horizontal="center"/>
    </xf>
    <xf numFmtId="167" fontId="25" fillId="0" borderId="91" xfId="28" applyNumberFormat="1" applyFont="1" applyBorder="1"/>
    <xf numFmtId="167" fontId="25" fillId="0" borderId="86" xfId="28" applyNumberFormat="1" applyFont="1" applyFill="1" applyBorder="1"/>
    <xf numFmtId="3" fontId="25" fillId="0" borderId="18" xfId="28" applyNumberFormat="1" applyFont="1" applyFill="1" applyBorder="1"/>
    <xf numFmtId="3" fontId="85" fillId="0" borderId="18" xfId="55" applyNumberFormat="1" applyFont="1" applyFill="1" applyBorder="1"/>
    <xf numFmtId="3" fontId="85" fillId="0" borderId="18" xfId="28" applyNumberFormat="1" applyFont="1" applyFill="1" applyBorder="1"/>
    <xf numFmtId="3" fontId="85" fillId="0" borderId="3" xfId="55" applyNumberFormat="1" applyFont="1" applyFill="1" applyBorder="1"/>
    <xf numFmtId="167" fontId="95" fillId="0" borderId="22" xfId="28" applyNumberFormat="1" applyFont="1" applyFill="1" applyBorder="1"/>
    <xf numFmtId="3" fontId="23" fillId="0" borderId="18" xfId="55" applyNumberFormat="1" applyFont="1" applyFill="1" applyBorder="1"/>
    <xf numFmtId="167" fontId="95" fillId="0" borderId="22" xfId="28" applyNumberFormat="1" applyFont="1" applyBorder="1" applyAlignment="1">
      <alignment horizontal="right"/>
    </xf>
    <xf numFmtId="167" fontId="95" fillId="0" borderId="27" xfId="28" applyNumberFormat="1" applyFont="1" applyBorder="1" applyAlignment="1">
      <alignment horizontal="right"/>
    </xf>
    <xf numFmtId="165" fontId="23" fillId="0" borderId="18" xfId="28" applyFont="1" applyFill="1" applyBorder="1"/>
    <xf numFmtId="167" fontId="95" fillId="0" borderId="20" xfId="28" applyNumberFormat="1" applyFont="1" applyFill="1" applyBorder="1"/>
    <xf numFmtId="167" fontId="25" fillId="0" borderId="22" xfId="28" applyNumberFormat="1" applyFont="1" applyFill="1" applyBorder="1" applyAlignment="1">
      <alignment horizontal="right"/>
    </xf>
    <xf numFmtId="167" fontId="25" fillId="0" borderId="27" xfId="28" applyNumberFormat="1" applyFont="1" applyFill="1" applyBorder="1" applyAlignment="1">
      <alignment horizontal="right"/>
    </xf>
    <xf numFmtId="168" fontId="25" fillId="0" borderId="22" xfId="28" applyNumberFormat="1" applyFont="1" applyBorder="1" applyAlignment="1">
      <alignment horizontal="right"/>
    </xf>
    <xf numFmtId="168" fontId="25" fillId="0" borderId="27" xfId="28" applyNumberFormat="1" applyFont="1" applyBorder="1" applyAlignment="1">
      <alignment horizontal="right"/>
    </xf>
    <xf numFmtId="168" fontId="25" fillId="0" borderId="92" xfId="28" applyNumberFormat="1" applyFont="1" applyBorder="1"/>
    <xf numFmtId="168" fontId="25" fillId="0" borderId="93" xfId="28" applyNumberFormat="1" applyFont="1" applyBorder="1"/>
    <xf numFmtId="3" fontId="23" fillId="0" borderId="21" xfId="28" applyNumberFormat="1" applyFont="1" applyFill="1" applyBorder="1"/>
    <xf numFmtId="170" fontId="23" fillId="0" borderId="0" xfId="0" quotePrefix="1" applyFont="1" applyBorder="1"/>
    <xf numFmtId="167" fontId="25" fillId="39" borderId="37" xfId="28" quotePrefix="1" applyNumberFormat="1" applyFont="1" applyFill="1" applyBorder="1" applyAlignment="1">
      <alignment horizontal="center"/>
    </xf>
    <xf numFmtId="165" fontId="25" fillId="39" borderId="37" xfId="28" applyFont="1" applyFill="1" applyBorder="1" applyAlignment="1">
      <alignment horizontal="center" wrapText="1"/>
    </xf>
    <xf numFmtId="170" fontId="70" fillId="0" borderId="12" xfId="0" applyFont="1" applyBorder="1"/>
    <xf numFmtId="165" fontId="70" fillId="0" borderId="12" xfId="0" applyNumberFormat="1" applyFont="1" applyBorder="1"/>
    <xf numFmtId="167" fontId="70" fillId="0" borderId="12" xfId="0" applyNumberFormat="1" applyFont="1" applyBorder="1"/>
    <xf numFmtId="167" fontId="56" fillId="37" borderId="12" xfId="0" applyNumberFormat="1" applyFont="1" applyFill="1" applyBorder="1"/>
    <xf numFmtId="167" fontId="23" fillId="37" borderId="60" xfId="0" applyNumberFormat="1" applyFont="1" applyFill="1" applyBorder="1"/>
    <xf numFmtId="167" fontId="69" fillId="37" borderId="68" xfId="0" applyNumberFormat="1" applyFont="1" applyFill="1" applyBorder="1"/>
    <xf numFmtId="167" fontId="70" fillId="37" borderId="12" xfId="0" applyNumberFormat="1" applyFont="1" applyFill="1" applyBorder="1"/>
    <xf numFmtId="167" fontId="70" fillId="0" borderId="12" xfId="28" applyNumberFormat="1" applyFont="1" applyBorder="1"/>
    <xf numFmtId="167" fontId="56" fillId="0" borderId="12" xfId="28" applyNumberFormat="1" applyFont="1" applyBorder="1"/>
    <xf numFmtId="167" fontId="69" fillId="0" borderId="25" xfId="0" applyNumberFormat="1" applyFont="1" applyBorder="1"/>
    <xf numFmtId="167" fontId="69" fillId="0" borderId="12" xfId="0" applyNumberFormat="1" applyFont="1" applyBorder="1"/>
    <xf numFmtId="167" fontId="25" fillId="0" borderId="12" xfId="0" applyNumberFormat="1" applyFont="1" applyBorder="1"/>
    <xf numFmtId="167" fontId="70" fillId="0" borderId="61" xfId="28" applyNumberFormat="1" applyFont="1" applyBorder="1"/>
    <xf numFmtId="167" fontId="69" fillId="37" borderId="53" xfId="0" applyNumberFormat="1" applyFont="1" applyFill="1" applyBorder="1"/>
    <xf numFmtId="167" fontId="69" fillId="0" borderId="53" xfId="0" applyNumberFormat="1" applyFont="1" applyBorder="1"/>
    <xf numFmtId="165" fontId="69" fillId="39" borderId="16" xfId="28" applyFont="1" applyFill="1" applyBorder="1" applyAlignment="1">
      <alignment horizontal="center" wrapText="1"/>
    </xf>
    <xf numFmtId="170" fontId="70" fillId="0" borderId="36" xfId="0" applyFont="1" applyBorder="1"/>
    <xf numFmtId="165" fontId="70" fillId="0" borderId="36" xfId="0" applyNumberFormat="1" applyFont="1" applyBorder="1"/>
    <xf numFmtId="167" fontId="23" fillId="37" borderId="36" xfId="0" applyNumberFormat="1" applyFont="1" applyFill="1" applyBorder="1"/>
    <xf numFmtId="167" fontId="70" fillId="0" borderId="36" xfId="0" applyNumberFormat="1" applyFont="1" applyBorder="1"/>
    <xf numFmtId="167" fontId="23" fillId="0" borderId="36" xfId="0" applyNumberFormat="1" applyFont="1" applyBorder="1"/>
    <xf numFmtId="167" fontId="56" fillId="37" borderId="36" xfId="0" applyNumberFormat="1" applyFont="1" applyFill="1" applyBorder="1"/>
    <xf numFmtId="167" fontId="23" fillId="37" borderId="15" xfId="0" applyNumberFormat="1" applyFont="1" applyFill="1" applyBorder="1"/>
    <xf numFmtId="167" fontId="69" fillId="37" borderId="80" xfId="0" applyNumberFormat="1" applyFont="1" applyFill="1" applyBorder="1"/>
    <xf numFmtId="167" fontId="70" fillId="37" borderId="36" xfId="0" applyNumberFormat="1" applyFont="1" applyFill="1" applyBorder="1"/>
    <xf numFmtId="167" fontId="70" fillId="0" borderId="36" xfId="28" applyNumberFormat="1" applyFont="1" applyBorder="1"/>
    <xf numFmtId="167" fontId="56" fillId="0" borderId="36" xfId="28" applyNumberFormat="1" applyFont="1" applyBorder="1"/>
    <xf numFmtId="167" fontId="69" fillId="0" borderId="14" xfId="0" applyNumberFormat="1" applyFont="1" applyBorder="1"/>
    <xf numFmtId="167" fontId="69" fillId="0" borderId="36" xfId="0" applyNumberFormat="1" applyFont="1" applyBorder="1"/>
    <xf numFmtId="167" fontId="25" fillId="0" borderId="14" xfId="0" applyNumberFormat="1" applyFont="1" applyBorder="1"/>
    <xf numFmtId="167" fontId="25" fillId="0" borderId="36" xfId="0" applyNumberFormat="1" applyFont="1" applyBorder="1"/>
    <xf numFmtId="167" fontId="70" fillId="0" borderId="15" xfId="28" applyNumberFormat="1" applyFont="1" applyBorder="1"/>
    <xf numFmtId="167" fontId="65" fillId="0" borderId="34" xfId="28" applyNumberFormat="1" applyFont="1" applyBorder="1"/>
    <xf numFmtId="167" fontId="65" fillId="0" borderId="13" xfId="28" applyNumberFormat="1" applyFont="1" applyBorder="1"/>
    <xf numFmtId="167" fontId="64" fillId="0" borderId="13" xfId="28" applyNumberFormat="1" applyFont="1" applyBorder="1"/>
    <xf numFmtId="3" fontId="65" fillId="0" borderId="13" xfId="28" applyNumberFormat="1" applyFont="1" applyFill="1" applyBorder="1"/>
    <xf numFmtId="3" fontId="64" fillId="0" borderId="94" xfId="55" applyNumberFormat="1" applyFont="1" applyFill="1" applyBorder="1"/>
    <xf numFmtId="3" fontId="64" fillId="0" borderId="13" xfId="28" applyNumberFormat="1" applyFont="1" applyFill="1" applyBorder="1"/>
    <xf numFmtId="167" fontId="64" fillId="0" borderId="13" xfId="28" applyNumberFormat="1" applyFont="1" applyFill="1" applyBorder="1"/>
    <xf numFmtId="167" fontId="65" fillId="0" borderId="58" xfId="28" applyNumberFormat="1" applyFont="1" applyBorder="1"/>
    <xf numFmtId="3" fontId="65" fillId="0" borderId="58" xfId="55" applyNumberFormat="1" applyFont="1" applyFill="1" applyBorder="1"/>
    <xf numFmtId="167" fontId="65" fillId="0" borderId="26" xfId="28" applyNumberFormat="1" applyFont="1" applyBorder="1"/>
    <xf numFmtId="167" fontId="65" fillId="0" borderId="3" xfId="28" applyNumberFormat="1" applyFont="1" applyBorder="1"/>
    <xf numFmtId="167" fontId="64" fillId="0" borderId="3" xfId="28" applyNumberFormat="1" applyFont="1" applyBorder="1"/>
    <xf numFmtId="3" fontId="64" fillId="0" borderId="3" xfId="55" applyNumberFormat="1" applyFont="1" applyFill="1" applyBorder="1"/>
    <xf numFmtId="3" fontId="65" fillId="0" borderId="3" xfId="28" applyNumberFormat="1" applyFont="1" applyFill="1" applyBorder="1"/>
    <xf numFmtId="3" fontId="64" fillId="0" borderId="52" xfId="55" applyNumberFormat="1" applyFont="1" applyFill="1" applyBorder="1"/>
    <xf numFmtId="167" fontId="65" fillId="0" borderId="27" xfId="28" applyNumberFormat="1" applyFont="1" applyBorder="1"/>
    <xf numFmtId="3" fontId="64" fillId="0" borderId="3" xfId="28" applyNumberFormat="1" applyFont="1" applyFill="1" applyBorder="1"/>
    <xf numFmtId="167" fontId="64" fillId="0" borderId="3" xfId="28" applyNumberFormat="1" applyFont="1" applyFill="1" applyBorder="1"/>
    <xf numFmtId="3" fontId="65" fillId="0" borderId="27" xfId="55" applyNumberFormat="1" applyFont="1" applyFill="1" applyBorder="1"/>
    <xf numFmtId="3" fontId="64" fillId="0" borderId="8" xfId="28" applyNumberFormat="1" applyFont="1" applyFill="1" applyBorder="1"/>
    <xf numFmtId="165" fontId="77" fillId="34" borderId="13" xfId="28" applyFont="1" applyFill="1" applyBorder="1" applyAlignment="1">
      <alignment horizontal="center" wrapText="1"/>
    </xf>
    <xf numFmtId="167" fontId="65" fillId="0" borderId="2" xfId="28" applyNumberFormat="1" applyFont="1" applyBorder="1"/>
    <xf numFmtId="3" fontId="65" fillId="0" borderId="2" xfId="28" applyNumberFormat="1" applyFont="1" applyFill="1" applyBorder="1"/>
    <xf numFmtId="3" fontId="64" fillId="0" borderId="11" xfId="55" applyNumberFormat="1" applyFont="1" applyFill="1" applyBorder="1"/>
    <xf numFmtId="167" fontId="64" fillId="0" borderId="2" xfId="28" applyNumberFormat="1" applyFont="1" applyFill="1" applyBorder="1"/>
    <xf numFmtId="3" fontId="65" fillId="0" borderId="4" xfId="55" applyNumberFormat="1" applyFont="1" applyFill="1" applyBorder="1"/>
    <xf numFmtId="165" fontId="25" fillId="34" borderId="35" xfId="28" applyFont="1" applyFill="1" applyBorder="1" applyAlignment="1">
      <alignment horizontal="center" wrapText="1"/>
    </xf>
    <xf numFmtId="167" fontId="77" fillId="34" borderId="3" xfId="28" applyNumberFormat="1" applyFont="1" applyFill="1" applyBorder="1" applyAlignment="1">
      <alignment horizontal="center" wrapText="1"/>
    </xf>
    <xf numFmtId="167" fontId="65" fillId="0" borderId="10" xfId="28" applyNumberFormat="1" applyFont="1" applyBorder="1"/>
    <xf numFmtId="3" fontId="65" fillId="37" borderId="35" xfId="28" applyNumberFormat="1" applyFont="1" applyFill="1" applyBorder="1"/>
    <xf numFmtId="3" fontId="65" fillId="37" borderId="26" xfId="28" applyNumberFormat="1" applyFont="1" applyFill="1" applyBorder="1"/>
    <xf numFmtId="3" fontId="64" fillId="0" borderId="7" xfId="28" applyNumberFormat="1" applyFont="1" applyFill="1" applyBorder="1"/>
    <xf numFmtId="170" fontId="99" fillId="44" borderId="16" xfId="0" applyFont="1" applyFill="1" applyBorder="1" applyAlignment="1">
      <alignment vertical="center"/>
    </xf>
    <xf numFmtId="165" fontId="99" fillId="44" borderId="29" xfId="28" applyFont="1" applyFill="1" applyBorder="1" applyAlignment="1">
      <alignment vertical="center" wrapText="1"/>
    </xf>
    <xf numFmtId="9" fontId="99" fillId="44" borderId="29" xfId="55" applyFont="1" applyFill="1" applyBorder="1" applyAlignment="1">
      <alignment vertical="center" wrapText="1"/>
    </xf>
    <xf numFmtId="170" fontId="102" fillId="0" borderId="15" xfId="0" applyFont="1" applyBorder="1" applyAlignment="1">
      <alignment vertical="center"/>
    </xf>
    <xf numFmtId="165" fontId="103" fillId="0" borderId="8" xfId="28" applyFont="1" applyBorder="1" applyAlignment="1">
      <alignment vertical="center"/>
    </xf>
    <xf numFmtId="9" fontId="103" fillId="0" borderId="8" xfId="55" applyFont="1" applyBorder="1" applyAlignment="1">
      <alignment vertical="center"/>
    </xf>
    <xf numFmtId="170" fontId="103" fillId="0" borderId="15" xfId="0" applyFont="1" applyBorder="1" applyAlignment="1">
      <alignment vertical="center"/>
    </xf>
    <xf numFmtId="165" fontId="103" fillId="0" borderId="8" xfId="28" applyFont="1" applyBorder="1" applyAlignment="1">
      <alignment horizontal="center" vertical="center"/>
    </xf>
    <xf numFmtId="9" fontId="103" fillId="0" borderId="8" xfId="55" applyFont="1" applyBorder="1" applyAlignment="1">
      <alignment horizontal="center" vertical="center"/>
    </xf>
    <xf numFmtId="170" fontId="99" fillId="0" borderId="15" xfId="0" applyFont="1" applyBorder="1" applyAlignment="1">
      <alignment vertical="center"/>
    </xf>
    <xf numFmtId="170" fontId="102" fillId="0" borderId="15" xfId="0" applyFont="1" applyBorder="1" applyAlignment="1">
      <alignment vertical="center" wrapText="1"/>
    </xf>
    <xf numFmtId="165" fontId="100" fillId="0" borderId="8" xfId="28" applyFont="1" applyBorder="1" applyAlignment="1">
      <alignment vertical="center"/>
    </xf>
    <xf numFmtId="9" fontId="100" fillId="0" borderId="8" xfId="55" applyFont="1" applyBorder="1" applyAlignment="1">
      <alignment vertical="center"/>
    </xf>
    <xf numFmtId="165" fontId="90" fillId="45" borderId="95" xfId="28" applyFont="1" applyFill="1" applyBorder="1" applyAlignment="1">
      <alignment horizontal="center" vertical="center"/>
    </xf>
    <xf numFmtId="165" fontId="90" fillId="45" borderId="96" xfId="28" applyFont="1" applyFill="1" applyBorder="1" applyAlignment="1">
      <alignment horizontal="center" vertical="center" wrapText="1"/>
    </xf>
    <xf numFmtId="165" fontId="104" fillId="45" borderId="96" xfId="28" applyFont="1" applyFill="1" applyBorder="1" applyAlignment="1">
      <alignment horizontal="center" vertical="center"/>
    </xf>
    <xf numFmtId="165" fontId="105" fillId="0" borderId="97" xfId="28" applyFont="1" applyBorder="1" applyAlignment="1">
      <alignment vertical="center"/>
    </xf>
    <xf numFmtId="165" fontId="101" fillId="46" borderId="98" xfId="28" applyFont="1" applyFill="1" applyBorder="1" applyAlignment="1">
      <alignment vertical="top"/>
    </xf>
    <xf numFmtId="165" fontId="104" fillId="0" borderId="98" xfId="28" applyFont="1" applyBorder="1" applyAlignment="1">
      <alignment horizontal="center" vertical="center"/>
    </xf>
    <xf numFmtId="174" fontId="104" fillId="0" borderId="98" xfId="55" applyNumberFormat="1" applyFont="1" applyBorder="1" applyAlignment="1">
      <alignment horizontal="center" vertical="center"/>
    </xf>
    <xf numFmtId="165" fontId="104" fillId="0" borderId="97" xfId="28" applyFont="1" applyBorder="1" applyAlignment="1">
      <alignment vertical="center"/>
    </xf>
    <xf numFmtId="165" fontId="90" fillId="0" borderId="97" xfId="28" applyFont="1" applyBorder="1" applyAlignment="1">
      <alignment vertical="center"/>
    </xf>
    <xf numFmtId="165" fontId="104" fillId="46" borderId="98" xfId="28" applyFont="1" applyFill="1" applyBorder="1" applyAlignment="1">
      <alignment horizontal="center" vertical="center"/>
    </xf>
    <xf numFmtId="43" fontId="0" fillId="0" borderId="0" xfId="0" applyNumberFormat="1"/>
    <xf numFmtId="165" fontId="17" fillId="37" borderId="12" xfId="28" applyFont="1" applyFill="1" applyBorder="1"/>
    <xf numFmtId="0" fontId="23" fillId="37" borderId="18" xfId="0" applyNumberFormat="1" applyFont="1" applyFill="1" applyBorder="1"/>
    <xf numFmtId="3" fontId="23" fillId="37" borderId="18" xfId="55" applyNumberFormat="1" applyFont="1" applyFill="1" applyBorder="1"/>
    <xf numFmtId="3" fontId="23" fillId="37" borderId="1" xfId="55" applyNumberFormat="1" applyFont="1" applyFill="1" applyBorder="1"/>
    <xf numFmtId="165" fontId="23" fillId="37" borderId="18" xfId="28" applyFont="1" applyFill="1" applyBorder="1"/>
    <xf numFmtId="168" fontId="23" fillId="37" borderId="1" xfId="28" applyNumberFormat="1" applyFont="1" applyFill="1" applyBorder="1"/>
    <xf numFmtId="168" fontId="65" fillId="0" borderId="58" xfId="28" applyNumberFormat="1" applyFont="1" applyBorder="1"/>
    <xf numFmtId="168" fontId="65" fillId="0" borderId="4" xfId="28" applyNumberFormat="1" applyFont="1" applyBorder="1"/>
    <xf numFmtId="168" fontId="65" fillId="0" borderId="27" xfId="28" applyNumberFormat="1" applyFont="1" applyBorder="1"/>
    <xf numFmtId="168" fontId="65" fillId="0" borderId="14" xfId="28" applyNumberFormat="1" applyFont="1" applyBorder="1"/>
    <xf numFmtId="168" fontId="65" fillId="37" borderId="53" xfId="28" applyNumberFormat="1" applyFont="1" applyFill="1" applyBorder="1"/>
    <xf numFmtId="168" fontId="65" fillId="37" borderId="27" xfId="28" applyNumberFormat="1" applyFont="1" applyFill="1" applyBorder="1"/>
    <xf numFmtId="41" fontId="23" fillId="0" borderId="0" xfId="28" applyNumberFormat="1" applyFont="1"/>
    <xf numFmtId="41" fontId="23" fillId="0" borderId="0" xfId="0" applyNumberFormat="1" applyFont="1"/>
    <xf numFmtId="41" fontId="25" fillId="0" borderId="0" xfId="28" applyNumberFormat="1" applyFont="1"/>
    <xf numFmtId="41" fontId="25" fillId="0" borderId="0" xfId="0" applyNumberFormat="1" applyFont="1"/>
    <xf numFmtId="9" fontId="25" fillId="0" borderId="0" xfId="55" applyFont="1" applyBorder="1"/>
    <xf numFmtId="9" fontId="23" fillId="0" borderId="0" xfId="55" applyFont="1"/>
    <xf numFmtId="9" fontId="56" fillId="0" borderId="0" xfId="55" applyFont="1" applyBorder="1"/>
    <xf numFmtId="41" fontId="25" fillId="0" borderId="58" xfId="28" applyNumberFormat="1" applyFont="1" applyBorder="1"/>
    <xf numFmtId="41" fontId="56" fillId="0" borderId="0" xfId="28" applyNumberFormat="1" applyFont="1"/>
    <xf numFmtId="41" fontId="56" fillId="0" borderId="0" xfId="28" applyNumberFormat="1" applyFont="1" applyBorder="1"/>
    <xf numFmtId="167" fontId="94" fillId="0" borderId="0" xfId="28" applyNumberFormat="1" applyFont="1" applyBorder="1"/>
    <xf numFmtId="41" fontId="56" fillId="0" borderId="0" xfId="14452" applyNumberFormat="1" applyFont="1"/>
    <xf numFmtId="41" fontId="23" fillId="0" borderId="0" xfId="14452" applyNumberFormat="1" applyFont="1"/>
    <xf numFmtId="41" fontId="56" fillId="0" borderId="0" xfId="55" applyNumberFormat="1" applyFont="1"/>
    <xf numFmtId="41" fontId="56" fillId="0" borderId="0" xfId="55" applyNumberFormat="1" applyFont="1" applyBorder="1"/>
    <xf numFmtId="41" fontId="0" fillId="0" borderId="0" xfId="0" applyNumberFormat="1"/>
    <xf numFmtId="41" fontId="92" fillId="0" borderId="0" xfId="0" applyNumberFormat="1" applyFont="1"/>
    <xf numFmtId="41" fontId="93" fillId="0" borderId="0" xfId="0" applyNumberFormat="1" applyFont="1"/>
    <xf numFmtId="165" fontId="23" fillId="0" borderId="0" xfId="28" applyFont="1"/>
    <xf numFmtId="165" fontId="23" fillId="0" borderId="0" xfId="28" applyFont="1" applyBorder="1"/>
    <xf numFmtId="165" fontId="25" fillId="0" borderId="0" xfId="28" applyFont="1"/>
    <xf numFmtId="165" fontId="25" fillId="0" borderId="0" xfId="28" applyFont="1" applyBorder="1"/>
    <xf numFmtId="165" fontId="23" fillId="0" borderId="0" xfId="28" applyFont="1" applyAlignment="1">
      <alignment wrapText="1"/>
    </xf>
    <xf numFmtId="165" fontId="56" fillId="0" borderId="0" xfId="28" applyFont="1" applyBorder="1"/>
    <xf numFmtId="165" fontId="56" fillId="0" borderId="0" xfId="28" applyFont="1"/>
    <xf numFmtId="165" fontId="85" fillId="0" borderId="0" xfId="28" applyFont="1"/>
    <xf numFmtId="165" fontId="94" fillId="0" borderId="0" xfId="28" applyFont="1" applyBorder="1"/>
    <xf numFmtId="167" fontId="25" fillId="0" borderId="15" xfId="28" applyNumberFormat="1" applyFont="1" applyBorder="1"/>
    <xf numFmtId="170" fontId="0" fillId="0" borderId="0" xfId="0" applyAlignment="1">
      <alignment horizontal="center"/>
    </xf>
    <xf numFmtId="170" fontId="72" fillId="0" borderId="0" xfId="0" applyFont="1" applyAlignment="1">
      <alignment horizontal="center"/>
    </xf>
    <xf numFmtId="165" fontId="25" fillId="40" borderId="17" xfId="28" applyFont="1" applyFill="1" applyBorder="1" applyAlignment="1">
      <alignment horizontal="center" wrapText="1"/>
    </xf>
    <xf numFmtId="165" fontId="25" fillId="40" borderId="38" xfId="28" applyFont="1" applyFill="1" applyBorder="1" applyAlignment="1">
      <alignment horizontal="center" wrapText="1"/>
    </xf>
    <xf numFmtId="165" fontId="25" fillId="40" borderId="29" xfId="28" applyFont="1" applyFill="1" applyBorder="1" applyAlignment="1">
      <alignment horizontal="center" wrapText="1"/>
    </xf>
    <xf numFmtId="170" fontId="77" fillId="38" borderId="34" xfId="0" applyFont="1" applyFill="1" applyBorder="1" applyAlignment="1">
      <alignment horizontal="center"/>
    </xf>
    <xf numFmtId="170" fontId="77" fillId="38" borderId="39" xfId="0" applyFont="1" applyFill="1" applyBorder="1" applyAlignment="1">
      <alignment horizontal="center"/>
    </xf>
    <xf numFmtId="170" fontId="77" fillId="38" borderId="13" xfId="0" applyFont="1" applyFill="1" applyBorder="1" applyAlignment="1">
      <alignment horizontal="center"/>
    </xf>
    <xf numFmtId="170" fontId="77" fillId="38" borderId="0" xfId="0" applyFont="1" applyFill="1" applyBorder="1" applyAlignment="1">
      <alignment horizontal="center"/>
    </xf>
    <xf numFmtId="170" fontId="77" fillId="38" borderId="37" xfId="0" applyFont="1" applyFill="1" applyBorder="1" applyAlignment="1">
      <alignment horizontal="center"/>
    </xf>
    <xf numFmtId="170" fontId="77" fillId="38" borderId="40" xfId="0" applyFont="1" applyFill="1" applyBorder="1" applyAlignment="1">
      <alignment horizontal="center"/>
    </xf>
    <xf numFmtId="165" fontId="77" fillId="38" borderId="17" xfId="28" applyFont="1" applyFill="1" applyBorder="1" applyAlignment="1">
      <alignment horizontal="center" wrapText="1"/>
    </xf>
    <xf numFmtId="165" fontId="77" fillId="38" borderId="38" xfId="28" applyFont="1" applyFill="1" applyBorder="1" applyAlignment="1">
      <alignment horizontal="center" wrapText="1"/>
    </xf>
    <xf numFmtId="165" fontId="77" fillId="38" borderId="29" xfId="28" applyFont="1" applyFill="1" applyBorder="1" applyAlignment="1">
      <alignment horizontal="center" wrapText="1"/>
    </xf>
    <xf numFmtId="167" fontId="32" fillId="0" borderId="0" xfId="0" applyNumberFormat="1" applyFont="1" applyAlignment="1">
      <alignment horizontal="center" wrapText="1"/>
    </xf>
    <xf numFmtId="170" fontId="32" fillId="0" borderId="0" xfId="0" applyFont="1" applyAlignment="1">
      <alignment horizontal="center" vertical="center"/>
    </xf>
    <xf numFmtId="170" fontId="25" fillId="38" borderId="17" xfId="0" applyFont="1" applyFill="1" applyBorder="1" applyAlignment="1">
      <alignment horizontal="center" wrapText="1"/>
    </xf>
    <xf numFmtId="170" fontId="25" fillId="38" borderId="38" xfId="0" applyFont="1" applyFill="1" applyBorder="1" applyAlignment="1">
      <alignment horizontal="center" wrapText="1"/>
    </xf>
    <xf numFmtId="170" fontId="25" fillId="38" borderId="29" xfId="0" applyFont="1" applyFill="1" applyBorder="1" applyAlignment="1">
      <alignment horizontal="center" wrapText="1"/>
    </xf>
    <xf numFmtId="167" fontId="30" fillId="0" borderId="0" xfId="0" applyNumberFormat="1" applyFont="1" applyAlignment="1">
      <alignment horizontal="center"/>
    </xf>
    <xf numFmtId="167" fontId="30" fillId="0" borderId="0" xfId="0" applyNumberFormat="1" applyFont="1" applyAlignment="1">
      <alignment horizontal="center" wrapText="1"/>
    </xf>
    <xf numFmtId="167" fontId="32" fillId="0" borderId="0" xfId="0" applyNumberFormat="1" applyFont="1" applyAlignment="1">
      <alignment horizontal="center"/>
    </xf>
    <xf numFmtId="170" fontId="32" fillId="0" borderId="0" xfId="0" applyFont="1" applyAlignment="1">
      <alignment horizontal="center"/>
    </xf>
    <xf numFmtId="170" fontId="25" fillId="2" borderId="34" xfId="0" applyFont="1" applyFill="1" applyBorder="1" applyAlignment="1">
      <alignment horizontal="center"/>
    </xf>
    <xf numFmtId="170" fontId="25" fillId="2" borderId="26" xfId="0" applyFont="1" applyFill="1" applyBorder="1" applyAlignment="1">
      <alignment horizontal="center"/>
    </xf>
    <xf numFmtId="170" fontId="25" fillId="2" borderId="13" xfId="0" applyFont="1" applyFill="1" applyBorder="1" applyAlignment="1">
      <alignment horizontal="center"/>
    </xf>
    <xf numFmtId="170" fontId="25" fillId="2" borderId="3" xfId="0" applyFont="1" applyFill="1" applyBorder="1" applyAlignment="1">
      <alignment horizontal="center"/>
    </xf>
    <xf numFmtId="170" fontId="25" fillId="2" borderId="37" xfId="0" applyFont="1" applyFill="1" applyBorder="1" applyAlignment="1">
      <alignment horizontal="center"/>
    </xf>
    <xf numFmtId="170" fontId="25" fillId="2" borderId="8" xfId="0" applyFont="1" applyFill="1" applyBorder="1" applyAlignment="1">
      <alignment horizontal="center"/>
    </xf>
    <xf numFmtId="165" fontId="25" fillId="34" borderId="17" xfId="28" applyFont="1" applyFill="1" applyBorder="1" applyAlignment="1">
      <alignment horizontal="center" wrapText="1"/>
    </xf>
    <xf numFmtId="165" fontId="25" fillId="34" borderId="38" xfId="28" applyFont="1" applyFill="1" applyBorder="1" applyAlignment="1">
      <alignment horizontal="center" wrapText="1"/>
    </xf>
    <xf numFmtId="170" fontId="30" fillId="0" borderId="0" xfId="0" applyFont="1" applyAlignment="1">
      <alignment horizontal="center"/>
    </xf>
    <xf numFmtId="170" fontId="25" fillId="2" borderId="39" xfId="0" applyFont="1" applyFill="1" applyBorder="1" applyAlignment="1">
      <alignment horizontal="center"/>
    </xf>
    <xf numFmtId="170" fontId="25" fillId="2" borderId="0" xfId="0" applyFont="1" applyFill="1" applyBorder="1" applyAlignment="1">
      <alignment horizontal="center"/>
    </xf>
    <xf numFmtId="170" fontId="25" fillId="2" borderId="40" xfId="0" applyFont="1" applyFill="1" applyBorder="1" applyAlignment="1">
      <alignment horizontal="center"/>
    </xf>
    <xf numFmtId="170" fontId="32" fillId="0" borderId="0" xfId="0" applyFont="1" applyFill="1" applyAlignment="1">
      <alignment horizontal="center"/>
    </xf>
    <xf numFmtId="170" fontId="20" fillId="0" borderId="0" xfId="0" applyFont="1" applyFill="1" applyAlignment="1">
      <alignment horizontal="center"/>
    </xf>
    <xf numFmtId="170" fontId="20" fillId="0" borderId="0" xfId="0" applyFont="1" applyAlignment="1">
      <alignment horizontal="center"/>
    </xf>
    <xf numFmtId="165" fontId="20" fillId="0" borderId="0" xfId="28" applyFont="1" applyAlignment="1">
      <alignment horizontal="center"/>
    </xf>
    <xf numFmtId="167" fontId="20" fillId="0" borderId="0" xfId="0" applyNumberFormat="1" applyFont="1" applyAlignment="1">
      <alignment horizontal="center"/>
    </xf>
    <xf numFmtId="165" fontId="25" fillId="34" borderId="29" xfId="28" applyFont="1" applyFill="1" applyBorder="1" applyAlignment="1">
      <alignment horizontal="center" wrapText="1"/>
    </xf>
    <xf numFmtId="170" fontId="32" fillId="37" borderId="0" xfId="0" applyFont="1" applyFill="1" applyAlignment="1">
      <alignment horizontal="center"/>
    </xf>
    <xf numFmtId="165" fontId="32" fillId="0" borderId="0" xfId="28" applyFont="1" applyAlignment="1">
      <alignment horizontal="center"/>
    </xf>
    <xf numFmtId="165" fontId="65" fillId="34" borderId="17" xfId="28" applyFont="1" applyFill="1" applyBorder="1" applyAlignment="1">
      <alignment horizontal="center" wrapText="1"/>
    </xf>
    <xf numFmtId="165" fontId="65" fillId="34" borderId="38" xfId="28" applyFont="1" applyFill="1" applyBorder="1" applyAlignment="1">
      <alignment horizontal="center" wrapText="1"/>
    </xf>
    <xf numFmtId="165" fontId="65" fillId="34" borderId="29" xfId="28" applyFont="1" applyFill="1" applyBorder="1" applyAlignment="1">
      <alignment horizontal="center" wrapText="1"/>
    </xf>
    <xf numFmtId="170" fontId="65" fillId="2" borderId="34" xfId="0" applyFont="1" applyFill="1" applyBorder="1" applyAlignment="1">
      <alignment horizontal="center"/>
    </xf>
    <xf numFmtId="170" fontId="65" fillId="2" borderId="26" xfId="0" applyFont="1" applyFill="1" applyBorder="1" applyAlignment="1">
      <alignment horizontal="center"/>
    </xf>
    <xf numFmtId="170" fontId="65" fillId="2" borderId="13" xfId="0" applyFont="1" applyFill="1" applyBorder="1" applyAlignment="1">
      <alignment horizontal="center"/>
    </xf>
    <xf numFmtId="170" fontId="65" fillId="2" borderId="3" xfId="0" applyFont="1" applyFill="1" applyBorder="1" applyAlignment="1">
      <alignment horizontal="center"/>
    </xf>
    <xf numFmtId="170" fontId="32" fillId="0" borderId="0" xfId="0" applyFont="1" applyFill="1" applyBorder="1" applyAlignment="1">
      <alignment horizontal="center"/>
    </xf>
    <xf numFmtId="167" fontId="98" fillId="37" borderId="0" xfId="0" applyNumberFormat="1" applyFont="1" applyFill="1" applyAlignment="1">
      <alignment horizontal="center"/>
    </xf>
    <xf numFmtId="167" fontId="98" fillId="37" borderId="12" xfId="0" applyNumberFormat="1" applyFont="1" applyFill="1" applyBorder="1" applyAlignment="1">
      <alignment horizontal="center"/>
    </xf>
    <xf numFmtId="167" fontId="32" fillId="37" borderId="0" xfId="0" applyNumberFormat="1" applyFont="1" applyFill="1" applyAlignment="1">
      <alignment horizontal="center"/>
    </xf>
    <xf numFmtId="170" fontId="25" fillId="34" borderId="34" xfId="0" applyFont="1" applyFill="1" applyBorder="1" applyAlignment="1">
      <alignment horizontal="center"/>
    </xf>
    <xf numFmtId="170" fontId="25" fillId="34" borderId="39" xfId="0" applyFont="1" applyFill="1" applyBorder="1" applyAlignment="1">
      <alignment horizontal="center"/>
    </xf>
    <xf numFmtId="170" fontId="25" fillId="34" borderId="13" xfId="0" applyFont="1" applyFill="1" applyBorder="1" applyAlignment="1">
      <alignment horizontal="center"/>
    </xf>
    <xf numFmtId="170" fontId="25" fillId="34" borderId="0" xfId="0" applyFont="1" applyFill="1" applyAlignment="1">
      <alignment horizontal="center"/>
    </xf>
    <xf numFmtId="170" fontId="25" fillId="37" borderId="81" xfId="0" applyFont="1" applyFill="1" applyBorder="1" applyAlignment="1">
      <alignment horizontal="left"/>
    </xf>
    <xf numFmtId="170" fontId="25" fillId="37" borderId="59" xfId="0" applyFont="1" applyFill="1" applyBorder="1" applyAlignment="1">
      <alignment horizontal="left"/>
    </xf>
    <xf numFmtId="165" fontId="69" fillId="39" borderId="17" xfId="28" applyFont="1" applyFill="1" applyBorder="1" applyAlignment="1">
      <alignment horizontal="center" wrapText="1"/>
    </xf>
    <xf numFmtId="165" fontId="69" fillId="39" borderId="38" xfId="28" applyFont="1" applyFill="1" applyBorder="1" applyAlignment="1">
      <alignment horizontal="center" wrapText="1"/>
    </xf>
    <xf numFmtId="165" fontId="25" fillId="40" borderId="82" xfId="28" applyFont="1" applyFill="1" applyBorder="1" applyAlignment="1">
      <alignment horizontal="center" wrapText="1"/>
    </xf>
    <xf numFmtId="165" fontId="25" fillId="40" borderId="78" xfId="28" applyFont="1" applyFill="1" applyBorder="1" applyAlignment="1">
      <alignment horizontal="center" wrapText="1"/>
    </xf>
    <xf numFmtId="170" fontId="69" fillId="39" borderId="81" xfId="0" applyFont="1" applyFill="1" applyBorder="1" applyAlignment="1">
      <alignment horizontal="center"/>
    </xf>
    <xf numFmtId="170" fontId="69" fillId="39" borderId="79" xfId="0" applyFont="1" applyFill="1" applyBorder="1" applyAlignment="1">
      <alignment horizontal="center"/>
    </xf>
    <xf numFmtId="170" fontId="69" fillId="39" borderId="12" xfId="0" applyFont="1" applyFill="1" applyBorder="1" applyAlignment="1">
      <alignment horizontal="center"/>
    </xf>
    <xf numFmtId="170" fontId="69" fillId="39" borderId="0" xfId="0" applyFont="1" applyFill="1" applyBorder="1" applyAlignment="1">
      <alignment horizontal="center"/>
    </xf>
    <xf numFmtId="170" fontId="69" fillId="0" borderId="81" xfId="0" applyFont="1" applyBorder="1" applyAlignment="1">
      <alignment horizontal="left"/>
    </xf>
    <xf numFmtId="170" fontId="69" fillId="0" borderId="79" xfId="0" applyFont="1" applyBorder="1" applyAlignment="1">
      <alignment horizontal="left"/>
    </xf>
  </cellXfs>
  <cellStyles count="14453">
    <cellStyle name="20% - Accent1" xfId="1" builtinId="30" customBuiltin="1"/>
    <cellStyle name="20% - Accent1 10" xfId="1570" xr:uid="{00000000-0005-0000-0000-000001000000}"/>
    <cellStyle name="20% - Accent1 10 2" xfId="4410" xr:uid="{00000000-0005-0000-0000-000001000000}"/>
    <cellStyle name="20% - Accent1 10 2 2" xfId="11567" xr:uid="{00000000-0005-0000-0000-000026060000}"/>
    <cellStyle name="20% - Accent1 10 3" xfId="8728" xr:uid="{00000000-0005-0000-0000-000026060000}"/>
    <cellStyle name="20% - Accent1 11" xfId="2992" xr:uid="{00000000-0005-0000-0000-0000B60B0000}"/>
    <cellStyle name="20% - Accent1 11 2" xfId="10149" xr:uid="{00000000-0005-0000-0000-0000B30B0000}"/>
    <cellStyle name="20% - Accent1 12" xfId="7309" xr:uid="{00000000-0005-0000-0000-0000931C0000}"/>
    <cellStyle name="20% - Accent1 13" xfId="13012" xr:uid="{00000000-0005-0000-0000-000031000000}"/>
    <cellStyle name="20% - Accent1 2" xfId="60" xr:uid="{00000000-0005-0000-0000-000002000000}"/>
    <cellStyle name="20% - Accent1 2 2" xfId="269" xr:uid="{00000000-0005-0000-0000-000003000000}"/>
    <cellStyle name="20% - Accent1 2 2 2" xfId="550" xr:uid="{00000000-0005-0000-0000-000004000000}"/>
    <cellStyle name="20% - Accent1 2 2 2 2" xfId="1016" xr:uid="{00000000-0005-0000-0000-000005000000}"/>
    <cellStyle name="20% - Accent1 2 2 2 2 2" xfId="2443" xr:uid="{00000000-0005-0000-0000-000006000000}"/>
    <cellStyle name="20% - Accent1 2 2 2 2 2 2" xfId="5283" xr:uid="{00000000-0005-0000-0000-000006000000}"/>
    <cellStyle name="20% - Accent1 2 2 2 2 2 2 2" xfId="12440" xr:uid="{00000000-0005-0000-0000-000004000000}"/>
    <cellStyle name="20% - Accent1 2 2 2 2 2 3" xfId="9601" xr:uid="{00000000-0005-0000-0000-000004000000}"/>
    <cellStyle name="20% - Accent1 2 2 2 2 3" xfId="3864" xr:uid="{00000000-0005-0000-0000-000005000000}"/>
    <cellStyle name="20% - Accent1 2 2 2 2 3 2" xfId="11021" xr:uid="{00000000-0005-0000-0000-000004000000}"/>
    <cellStyle name="20% - Accent1 2 2 2 2 4" xfId="6785" xr:uid="{00000000-0005-0000-0000-000003000000}"/>
    <cellStyle name="20% - Accent1 2 2 2 2 4 2" xfId="13914" xr:uid="{00000000-0005-0000-0000-000003000000}"/>
    <cellStyle name="20% - Accent1 2 2 2 2 5" xfId="8182" xr:uid="{00000000-0005-0000-0000-000004000000}"/>
    <cellStyle name="20% - Accent1 2 2 2 3" xfId="1480" xr:uid="{00000000-0005-0000-0000-000007000000}"/>
    <cellStyle name="20% - Accent1 2 2 2 3 2" xfId="2907" xr:uid="{00000000-0005-0000-0000-000008000000}"/>
    <cellStyle name="20% - Accent1 2 2 2 3 2 2" xfId="5747" xr:uid="{00000000-0005-0000-0000-000008000000}"/>
    <cellStyle name="20% - Accent1 2 2 2 3 2 2 2" xfId="12904" xr:uid="{00000000-0005-0000-0000-000005000000}"/>
    <cellStyle name="20% - Accent1 2 2 2 3 2 3" xfId="10065" xr:uid="{00000000-0005-0000-0000-000005000000}"/>
    <cellStyle name="20% - Accent1 2 2 2 3 3" xfId="4328" xr:uid="{00000000-0005-0000-0000-000007000000}"/>
    <cellStyle name="20% - Accent1 2 2 2 3 3 2" xfId="11485" xr:uid="{00000000-0005-0000-0000-000005000000}"/>
    <cellStyle name="20% - Accent1 2 2 2 3 4" xfId="7249" xr:uid="{00000000-0005-0000-0000-000004000000}"/>
    <cellStyle name="20% - Accent1 2 2 2 3 4 2" xfId="14378" xr:uid="{00000000-0005-0000-0000-000004000000}"/>
    <cellStyle name="20% - Accent1 2 2 2 3 5" xfId="8646" xr:uid="{00000000-0005-0000-0000-000005000000}"/>
    <cellStyle name="20% - Accent1 2 2 2 4" xfId="1977" xr:uid="{00000000-0005-0000-0000-000009000000}"/>
    <cellStyle name="20% - Accent1 2 2 2 4 2" xfId="4817" xr:uid="{00000000-0005-0000-0000-000009000000}"/>
    <cellStyle name="20% - Accent1 2 2 2 4 2 2" xfId="11974" xr:uid="{00000000-0005-0000-0000-000003000000}"/>
    <cellStyle name="20% - Accent1 2 2 2 4 3" xfId="9135" xr:uid="{00000000-0005-0000-0000-000003000000}"/>
    <cellStyle name="20% - Accent1 2 2 2 5" xfId="3398" xr:uid="{00000000-0005-0000-0000-000004000000}"/>
    <cellStyle name="20% - Accent1 2 2 2 5 2" xfId="10555" xr:uid="{00000000-0005-0000-0000-000003000000}"/>
    <cellStyle name="20% - Accent1 2 2 2 6" xfId="6270" xr:uid="{00000000-0005-0000-0000-000002000000}"/>
    <cellStyle name="20% - Accent1 2 2 2 6 2" xfId="13439" xr:uid="{00000000-0005-0000-0000-000002000000}"/>
    <cellStyle name="20% - Accent1 2 2 2 7" xfId="7716" xr:uid="{00000000-0005-0000-0000-000003000000}"/>
    <cellStyle name="20% - Accent1 2 2 3" xfId="783" xr:uid="{00000000-0005-0000-0000-00000A000000}"/>
    <cellStyle name="20% - Accent1 2 2 3 2" xfId="2210" xr:uid="{00000000-0005-0000-0000-00000B000000}"/>
    <cellStyle name="20% - Accent1 2 2 3 2 2" xfId="5050" xr:uid="{00000000-0005-0000-0000-00000B000000}"/>
    <cellStyle name="20% - Accent1 2 2 3 2 2 2" xfId="12207" xr:uid="{00000000-0005-0000-0000-000006000000}"/>
    <cellStyle name="20% - Accent1 2 2 3 2 3" xfId="9368" xr:uid="{00000000-0005-0000-0000-000006000000}"/>
    <cellStyle name="20% - Accent1 2 2 3 3" xfId="3631" xr:uid="{00000000-0005-0000-0000-00000A000000}"/>
    <cellStyle name="20% - Accent1 2 2 3 3 2" xfId="10788" xr:uid="{00000000-0005-0000-0000-000006000000}"/>
    <cellStyle name="20% - Accent1 2 2 3 4" xfId="6553" xr:uid="{00000000-0005-0000-0000-000005000000}"/>
    <cellStyle name="20% - Accent1 2 2 3 4 2" xfId="13682" xr:uid="{00000000-0005-0000-0000-000005000000}"/>
    <cellStyle name="20% - Accent1 2 2 3 5" xfId="7949" xr:uid="{00000000-0005-0000-0000-000006000000}"/>
    <cellStyle name="20% - Accent1 2 2 4" xfId="1247" xr:uid="{00000000-0005-0000-0000-00000C000000}"/>
    <cellStyle name="20% - Accent1 2 2 4 2" xfId="2674" xr:uid="{00000000-0005-0000-0000-00000D000000}"/>
    <cellStyle name="20% - Accent1 2 2 4 2 2" xfId="5514" xr:uid="{00000000-0005-0000-0000-00000D000000}"/>
    <cellStyle name="20% - Accent1 2 2 4 2 2 2" xfId="12671" xr:uid="{00000000-0005-0000-0000-000007000000}"/>
    <cellStyle name="20% - Accent1 2 2 4 2 3" xfId="9832" xr:uid="{00000000-0005-0000-0000-000007000000}"/>
    <cellStyle name="20% - Accent1 2 2 4 3" xfId="4095" xr:uid="{00000000-0005-0000-0000-00000C000000}"/>
    <cellStyle name="20% - Accent1 2 2 4 3 2" xfId="11252" xr:uid="{00000000-0005-0000-0000-000007000000}"/>
    <cellStyle name="20% - Accent1 2 2 4 4" xfId="7016" xr:uid="{00000000-0005-0000-0000-000006000000}"/>
    <cellStyle name="20% - Accent1 2 2 4 4 2" xfId="14145" xr:uid="{00000000-0005-0000-0000-000006000000}"/>
    <cellStyle name="20% - Accent1 2 2 4 5" xfId="8413" xr:uid="{00000000-0005-0000-0000-000007000000}"/>
    <cellStyle name="20% - Accent1 2 2 5" xfId="1744" xr:uid="{00000000-0005-0000-0000-00000E000000}"/>
    <cellStyle name="20% - Accent1 2 2 5 2" xfId="4584" xr:uid="{00000000-0005-0000-0000-00000E000000}"/>
    <cellStyle name="20% - Accent1 2 2 5 2 2" xfId="11741" xr:uid="{00000000-0005-0000-0000-000002000000}"/>
    <cellStyle name="20% - Accent1 2 2 5 3" xfId="8902" xr:uid="{00000000-0005-0000-0000-000002000000}"/>
    <cellStyle name="20% - Accent1 2 2 6" xfId="3165" xr:uid="{00000000-0005-0000-0000-000003000000}"/>
    <cellStyle name="20% - Accent1 2 2 6 2" xfId="10322" xr:uid="{00000000-0005-0000-0000-000002000000}"/>
    <cellStyle name="20% - Accent1 2 2 7" xfId="6037" xr:uid="{00000000-0005-0000-0000-000001000000}"/>
    <cellStyle name="20% - Accent1 2 2 7 2" xfId="13206" xr:uid="{00000000-0005-0000-0000-000001000000}"/>
    <cellStyle name="20% - Accent1 2 2 8" xfId="7483" xr:uid="{00000000-0005-0000-0000-000002000000}"/>
    <cellStyle name="20% - Accent1 2 3" xfId="406" xr:uid="{00000000-0005-0000-0000-00000F000000}"/>
    <cellStyle name="20% - Accent1 2 3 2" xfId="872" xr:uid="{00000000-0005-0000-0000-000010000000}"/>
    <cellStyle name="20% - Accent1 2 3 2 2" xfId="2299" xr:uid="{00000000-0005-0000-0000-000011000000}"/>
    <cellStyle name="20% - Accent1 2 3 2 2 2" xfId="5139" xr:uid="{00000000-0005-0000-0000-000011000000}"/>
    <cellStyle name="20% - Accent1 2 3 2 2 2 2" xfId="12296" xr:uid="{00000000-0005-0000-0000-000009000000}"/>
    <cellStyle name="20% - Accent1 2 3 2 2 3" xfId="9457" xr:uid="{00000000-0005-0000-0000-000009000000}"/>
    <cellStyle name="20% - Accent1 2 3 2 3" xfId="3720" xr:uid="{00000000-0005-0000-0000-000010000000}"/>
    <cellStyle name="20% - Accent1 2 3 2 3 2" xfId="10877" xr:uid="{00000000-0005-0000-0000-000009000000}"/>
    <cellStyle name="20% - Accent1 2 3 2 4" xfId="6642" xr:uid="{00000000-0005-0000-0000-000008000000}"/>
    <cellStyle name="20% - Accent1 2 3 2 4 2" xfId="13771" xr:uid="{00000000-0005-0000-0000-000008000000}"/>
    <cellStyle name="20% - Accent1 2 3 2 5" xfId="8038" xr:uid="{00000000-0005-0000-0000-000009000000}"/>
    <cellStyle name="20% - Accent1 2 3 3" xfId="1336" xr:uid="{00000000-0005-0000-0000-000012000000}"/>
    <cellStyle name="20% - Accent1 2 3 3 2" xfId="2763" xr:uid="{00000000-0005-0000-0000-000013000000}"/>
    <cellStyle name="20% - Accent1 2 3 3 2 2" xfId="5603" xr:uid="{00000000-0005-0000-0000-000013000000}"/>
    <cellStyle name="20% - Accent1 2 3 3 2 2 2" xfId="12760" xr:uid="{00000000-0005-0000-0000-00000A000000}"/>
    <cellStyle name="20% - Accent1 2 3 3 2 3" xfId="9921" xr:uid="{00000000-0005-0000-0000-00000A000000}"/>
    <cellStyle name="20% - Accent1 2 3 3 3" xfId="4184" xr:uid="{00000000-0005-0000-0000-000012000000}"/>
    <cellStyle name="20% - Accent1 2 3 3 3 2" xfId="11341" xr:uid="{00000000-0005-0000-0000-00000A000000}"/>
    <cellStyle name="20% - Accent1 2 3 3 4" xfId="7105" xr:uid="{00000000-0005-0000-0000-000009000000}"/>
    <cellStyle name="20% - Accent1 2 3 3 4 2" xfId="14234" xr:uid="{00000000-0005-0000-0000-000009000000}"/>
    <cellStyle name="20% - Accent1 2 3 3 5" xfId="8502" xr:uid="{00000000-0005-0000-0000-00000A000000}"/>
    <cellStyle name="20% - Accent1 2 3 4" xfId="1833" xr:uid="{00000000-0005-0000-0000-000014000000}"/>
    <cellStyle name="20% - Accent1 2 3 4 2" xfId="4673" xr:uid="{00000000-0005-0000-0000-000014000000}"/>
    <cellStyle name="20% - Accent1 2 3 4 2 2" xfId="11830" xr:uid="{00000000-0005-0000-0000-000008000000}"/>
    <cellStyle name="20% - Accent1 2 3 4 3" xfId="8991" xr:uid="{00000000-0005-0000-0000-000008000000}"/>
    <cellStyle name="20% - Accent1 2 3 5" xfId="3254" xr:uid="{00000000-0005-0000-0000-00000F000000}"/>
    <cellStyle name="20% - Accent1 2 3 5 2" xfId="10411" xr:uid="{00000000-0005-0000-0000-000008000000}"/>
    <cellStyle name="20% - Accent1 2 3 6" xfId="6126" xr:uid="{00000000-0005-0000-0000-000003000000}"/>
    <cellStyle name="20% - Accent1 2 3 6 2" xfId="13295" xr:uid="{00000000-0005-0000-0000-000003000000}"/>
    <cellStyle name="20% - Accent1 2 3 7" xfId="7572" xr:uid="{00000000-0005-0000-0000-000008000000}"/>
    <cellStyle name="20% - Accent1 2 4" xfId="639" xr:uid="{00000000-0005-0000-0000-000015000000}"/>
    <cellStyle name="20% - Accent1 2 4 2" xfId="2066" xr:uid="{00000000-0005-0000-0000-000016000000}"/>
    <cellStyle name="20% - Accent1 2 4 2 2" xfId="4906" xr:uid="{00000000-0005-0000-0000-000016000000}"/>
    <cellStyle name="20% - Accent1 2 4 2 2 2" xfId="12063" xr:uid="{00000000-0005-0000-0000-00000B000000}"/>
    <cellStyle name="20% - Accent1 2 4 2 3" xfId="9224" xr:uid="{00000000-0005-0000-0000-00000B000000}"/>
    <cellStyle name="20% - Accent1 2 4 3" xfId="3487" xr:uid="{00000000-0005-0000-0000-000015000000}"/>
    <cellStyle name="20% - Accent1 2 4 3 2" xfId="10644" xr:uid="{00000000-0005-0000-0000-00000B000000}"/>
    <cellStyle name="20% - Accent1 2 4 4" xfId="6409" xr:uid="{00000000-0005-0000-0000-00000A000000}"/>
    <cellStyle name="20% - Accent1 2 4 4 2" xfId="13538" xr:uid="{00000000-0005-0000-0000-00000A000000}"/>
    <cellStyle name="20% - Accent1 2 4 5" xfId="7805" xr:uid="{00000000-0005-0000-0000-00000B000000}"/>
    <cellStyle name="20% - Accent1 2 5" xfId="1103" xr:uid="{00000000-0005-0000-0000-000017000000}"/>
    <cellStyle name="20% - Accent1 2 5 2" xfId="2530" xr:uid="{00000000-0005-0000-0000-000018000000}"/>
    <cellStyle name="20% - Accent1 2 5 2 2" xfId="5370" xr:uid="{00000000-0005-0000-0000-000018000000}"/>
    <cellStyle name="20% - Accent1 2 5 2 2 2" xfId="12527" xr:uid="{00000000-0005-0000-0000-00000C000000}"/>
    <cellStyle name="20% - Accent1 2 5 2 3" xfId="9688" xr:uid="{00000000-0005-0000-0000-00000C000000}"/>
    <cellStyle name="20% - Accent1 2 5 3" xfId="3951" xr:uid="{00000000-0005-0000-0000-000017000000}"/>
    <cellStyle name="20% - Accent1 2 5 3 2" xfId="11108" xr:uid="{00000000-0005-0000-0000-00000C000000}"/>
    <cellStyle name="20% - Accent1 2 5 4" xfId="6872" xr:uid="{00000000-0005-0000-0000-00000B000000}"/>
    <cellStyle name="20% - Accent1 2 5 4 2" xfId="14001" xr:uid="{00000000-0005-0000-0000-00000B000000}"/>
    <cellStyle name="20% - Accent1 2 5 5" xfId="8269" xr:uid="{00000000-0005-0000-0000-00000C000000}"/>
    <cellStyle name="20% - Accent1 2 6" xfId="1599" xr:uid="{00000000-0005-0000-0000-000019000000}"/>
    <cellStyle name="20% - Accent1 2 6 2" xfId="4439" xr:uid="{00000000-0005-0000-0000-000019000000}"/>
    <cellStyle name="20% - Accent1 2 6 2 2" xfId="11596" xr:uid="{00000000-0005-0000-0000-000001000000}"/>
    <cellStyle name="20% - Accent1 2 6 3" xfId="8757" xr:uid="{00000000-0005-0000-0000-000001000000}"/>
    <cellStyle name="20% - Accent1 2 7" xfId="3021" xr:uid="{00000000-0005-0000-0000-000002000000}"/>
    <cellStyle name="20% - Accent1 2 7 2" xfId="10178" xr:uid="{00000000-0005-0000-0000-000001000000}"/>
    <cellStyle name="20% - Accent1 2 8" xfId="5893" xr:uid="{00000000-0005-0000-0000-000000000000}"/>
    <cellStyle name="20% - Accent1 2 8 2" xfId="13062" xr:uid="{00000000-0005-0000-0000-000000000000}"/>
    <cellStyle name="20% - Accent1 2 9" xfId="7338" xr:uid="{00000000-0005-0000-0000-000001000000}"/>
    <cellStyle name="20% - Accent1 3" xfId="105" xr:uid="{00000000-0005-0000-0000-00001A000000}"/>
    <cellStyle name="20% - Accent1 3 2" xfId="268" xr:uid="{00000000-0005-0000-0000-00001B000000}"/>
    <cellStyle name="20% - Accent1 3 2 2" xfId="549" xr:uid="{00000000-0005-0000-0000-00001C000000}"/>
    <cellStyle name="20% - Accent1 3 2 2 2" xfId="1015" xr:uid="{00000000-0005-0000-0000-00001D000000}"/>
    <cellStyle name="20% - Accent1 3 2 2 2 2" xfId="2442" xr:uid="{00000000-0005-0000-0000-00001E000000}"/>
    <cellStyle name="20% - Accent1 3 2 2 2 2 2" xfId="5282" xr:uid="{00000000-0005-0000-0000-00001E000000}"/>
    <cellStyle name="20% - Accent1 3 2 2 2 2 2 2" xfId="12439" xr:uid="{00000000-0005-0000-0000-000010000000}"/>
    <cellStyle name="20% - Accent1 3 2 2 2 2 3" xfId="9600" xr:uid="{00000000-0005-0000-0000-000010000000}"/>
    <cellStyle name="20% - Accent1 3 2 2 2 3" xfId="3863" xr:uid="{00000000-0005-0000-0000-00001D000000}"/>
    <cellStyle name="20% - Accent1 3 2 2 2 3 2" xfId="11020" xr:uid="{00000000-0005-0000-0000-000010000000}"/>
    <cellStyle name="20% - Accent1 3 2 2 2 4" xfId="6784" xr:uid="{00000000-0005-0000-0000-00000F000000}"/>
    <cellStyle name="20% - Accent1 3 2 2 2 4 2" xfId="13913" xr:uid="{00000000-0005-0000-0000-00000F000000}"/>
    <cellStyle name="20% - Accent1 3 2 2 2 5" xfId="8181" xr:uid="{00000000-0005-0000-0000-000010000000}"/>
    <cellStyle name="20% - Accent1 3 2 2 3" xfId="1479" xr:uid="{00000000-0005-0000-0000-00001F000000}"/>
    <cellStyle name="20% - Accent1 3 2 2 3 2" xfId="2906" xr:uid="{00000000-0005-0000-0000-000020000000}"/>
    <cellStyle name="20% - Accent1 3 2 2 3 2 2" xfId="5746" xr:uid="{00000000-0005-0000-0000-000020000000}"/>
    <cellStyle name="20% - Accent1 3 2 2 3 2 2 2" xfId="12903" xr:uid="{00000000-0005-0000-0000-000011000000}"/>
    <cellStyle name="20% - Accent1 3 2 2 3 2 3" xfId="10064" xr:uid="{00000000-0005-0000-0000-000011000000}"/>
    <cellStyle name="20% - Accent1 3 2 2 3 3" xfId="4327" xr:uid="{00000000-0005-0000-0000-00001F000000}"/>
    <cellStyle name="20% - Accent1 3 2 2 3 3 2" xfId="11484" xr:uid="{00000000-0005-0000-0000-000011000000}"/>
    <cellStyle name="20% - Accent1 3 2 2 3 4" xfId="7248" xr:uid="{00000000-0005-0000-0000-000010000000}"/>
    <cellStyle name="20% - Accent1 3 2 2 3 4 2" xfId="14377" xr:uid="{00000000-0005-0000-0000-000010000000}"/>
    <cellStyle name="20% - Accent1 3 2 2 3 5" xfId="8645" xr:uid="{00000000-0005-0000-0000-000011000000}"/>
    <cellStyle name="20% - Accent1 3 2 2 4" xfId="1976" xr:uid="{00000000-0005-0000-0000-000021000000}"/>
    <cellStyle name="20% - Accent1 3 2 2 4 2" xfId="4816" xr:uid="{00000000-0005-0000-0000-000021000000}"/>
    <cellStyle name="20% - Accent1 3 2 2 4 2 2" xfId="11973" xr:uid="{00000000-0005-0000-0000-00000F000000}"/>
    <cellStyle name="20% - Accent1 3 2 2 4 3" xfId="9134" xr:uid="{00000000-0005-0000-0000-00000F000000}"/>
    <cellStyle name="20% - Accent1 3 2 2 5" xfId="3397" xr:uid="{00000000-0005-0000-0000-00001C000000}"/>
    <cellStyle name="20% - Accent1 3 2 2 5 2" xfId="10554" xr:uid="{00000000-0005-0000-0000-00000F000000}"/>
    <cellStyle name="20% - Accent1 3 2 2 6" xfId="6269" xr:uid="{00000000-0005-0000-0000-000006000000}"/>
    <cellStyle name="20% - Accent1 3 2 2 6 2" xfId="13438" xr:uid="{00000000-0005-0000-0000-000006000000}"/>
    <cellStyle name="20% - Accent1 3 2 2 7" xfId="7715" xr:uid="{00000000-0005-0000-0000-00000F000000}"/>
    <cellStyle name="20% - Accent1 3 2 3" xfId="782" xr:uid="{00000000-0005-0000-0000-000022000000}"/>
    <cellStyle name="20% - Accent1 3 2 3 2" xfId="2209" xr:uid="{00000000-0005-0000-0000-000023000000}"/>
    <cellStyle name="20% - Accent1 3 2 3 2 2" xfId="5049" xr:uid="{00000000-0005-0000-0000-000023000000}"/>
    <cellStyle name="20% - Accent1 3 2 3 2 2 2" xfId="12206" xr:uid="{00000000-0005-0000-0000-000012000000}"/>
    <cellStyle name="20% - Accent1 3 2 3 2 3" xfId="9367" xr:uid="{00000000-0005-0000-0000-000012000000}"/>
    <cellStyle name="20% - Accent1 3 2 3 3" xfId="3630" xr:uid="{00000000-0005-0000-0000-000022000000}"/>
    <cellStyle name="20% - Accent1 3 2 3 3 2" xfId="10787" xr:uid="{00000000-0005-0000-0000-000012000000}"/>
    <cellStyle name="20% - Accent1 3 2 3 4" xfId="6552" xr:uid="{00000000-0005-0000-0000-000011000000}"/>
    <cellStyle name="20% - Accent1 3 2 3 4 2" xfId="13681" xr:uid="{00000000-0005-0000-0000-000011000000}"/>
    <cellStyle name="20% - Accent1 3 2 3 5" xfId="7948" xr:uid="{00000000-0005-0000-0000-000012000000}"/>
    <cellStyle name="20% - Accent1 3 2 4" xfId="1246" xr:uid="{00000000-0005-0000-0000-000024000000}"/>
    <cellStyle name="20% - Accent1 3 2 4 2" xfId="2673" xr:uid="{00000000-0005-0000-0000-000025000000}"/>
    <cellStyle name="20% - Accent1 3 2 4 2 2" xfId="5513" xr:uid="{00000000-0005-0000-0000-000025000000}"/>
    <cellStyle name="20% - Accent1 3 2 4 2 2 2" xfId="12670" xr:uid="{00000000-0005-0000-0000-000013000000}"/>
    <cellStyle name="20% - Accent1 3 2 4 2 3" xfId="9831" xr:uid="{00000000-0005-0000-0000-000013000000}"/>
    <cellStyle name="20% - Accent1 3 2 4 3" xfId="4094" xr:uid="{00000000-0005-0000-0000-000024000000}"/>
    <cellStyle name="20% - Accent1 3 2 4 3 2" xfId="11251" xr:uid="{00000000-0005-0000-0000-000013000000}"/>
    <cellStyle name="20% - Accent1 3 2 4 4" xfId="7015" xr:uid="{00000000-0005-0000-0000-000012000000}"/>
    <cellStyle name="20% - Accent1 3 2 4 4 2" xfId="14144" xr:uid="{00000000-0005-0000-0000-000012000000}"/>
    <cellStyle name="20% - Accent1 3 2 4 5" xfId="8412" xr:uid="{00000000-0005-0000-0000-000013000000}"/>
    <cellStyle name="20% - Accent1 3 2 5" xfId="1743" xr:uid="{00000000-0005-0000-0000-000026000000}"/>
    <cellStyle name="20% - Accent1 3 2 5 2" xfId="4583" xr:uid="{00000000-0005-0000-0000-000026000000}"/>
    <cellStyle name="20% - Accent1 3 2 5 2 2" xfId="11740" xr:uid="{00000000-0005-0000-0000-00000E000000}"/>
    <cellStyle name="20% - Accent1 3 2 5 3" xfId="8901" xr:uid="{00000000-0005-0000-0000-00000E000000}"/>
    <cellStyle name="20% - Accent1 3 2 6" xfId="3164" xr:uid="{00000000-0005-0000-0000-00001B000000}"/>
    <cellStyle name="20% - Accent1 3 2 6 2" xfId="10321" xr:uid="{00000000-0005-0000-0000-00000E000000}"/>
    <cellStyle name="20% - Accent1 3 2 7" xfId="6036" xr:uid="{00000000-0005-0000-0000-000005000000}"/>
    <cellStyle name="20% - Accent1 3 2 7 2" xfId="13205" xr:uid="{00000000-0005-0000-0000-000005000000}"/>
    <cellStyle name="20% - Accent1 3 2 8" xfId="7482" xr:uid="{00000000-0005-0000-0000-00000E000000}"/>
    <cellStyle name="20% - Accent1 3 3" xfId="441" xr:uid="{00000000-0005-0000-0000-000027000000}"/>
    <cellStyle name="20% - Accent1 3 3 2" xfId="907" xr:uid="{00000000-0005-0000-0000-000028000000}"/>
    <cellStyle name="20% - Accent1 3 3 2 2" xfId="2334" xr:uid="{00000000-0005-0000-0000-000029000000}"/>
    <cellStyle name="20% - Accent1 3 3 2 2 2" xfId="5174" xr:uid="{00000000-0005-0000-0000-000029000000}"/>
    <cellStyle name="20% - Accent1 3 3 2 2 2 2" xfId="12331" xr:uid="{00000000-0005-0000-0000-000015000000}"/>
    <cellStyle name="20% - Accent1 3 3 2 2 3" xfId="9492" xr:uid="{00000000-0005-0000-0000-000015000000}"/>
    <cellStyle name="20% - Accent1 3 3 2 3" xfId="3755" xr:uid="{00000000-0005-0000-0000-000028000000}"/>
    <cellStyle name="20% - Accent1 3 3 2 3 2" xfId="10912" xr:uid="{00000000-0005-0000-0000-000015000000}"/>
    <cellStyle name="20% - Accent1 3 3 2 4" xfId="6677" xr:uid="{00000000-0005-0000-0000-000014000000}"/>
    <cellStyle name="20% - Accent1 3 3 2 4 2" xfId="13806" xr:uid="{00000000-0005-0000-0000-000014000000}"/>
    <cellStyle name="20% - Accent1 3 3 2 5" xfId="8073" xr:uid="{00000000-0005-0000-0000-000015000000}"/>
    <cellStyle name="20% - Accent1 3 3 3" xfId="1371" xr:uid="{00000000-0005-0000-0000-00002A000000}"/>
    <cellStyle name="20% - Accent1 3 3 3 2" xfId="2798" xr:uid="{00000000-0005-0000-0000-00002B000000}"/>
    <cellStyle name="20% - Accent1 3 3 3 2 2" xfId="5638" xr:uid="{00000000-0005-0000-0000-00002B000000}"/>
    <cellStyle name="20% - Accent1 3 3 3 2 2 2" xfId="12795" xr:uid="{00000000-0005-0000-0000-000016000000}"/>
    <cellStyle name="20% - Accent1 3 3 3 2 3" xfId="9956" xr:uid="{00000000-0005-0000-0000-000016000000}"/>
    <cellStyle name="20% - Accent1 3 3 3 3" xfId="4219" xr:uid="{00000000-0005-0000-0000-00002A000000}"/>
    <cellStyle name="20% - Accent1 3 3 3 3 2" xfId="11376" xr:uid="{00000000-0005-0000-0000-000016000000}"/>
    <cellStyle name="20% - Accent1 3 3 3 4" xfId="7140" xr:uid="{00000000-0005-0000-0000-000015000000}"/>
    <cellStyle name="20% - Accent1 3 3 3 4 2" xfId="14269" xr:uid="{00000000-0005-0000-0000-000015000000}"/>
    <cellStyle name="20% - Accent1 3 3 3 5" xfId="8537" xr:uid="{00000000-0005-0000-0000-000016000000}"/>
    <cellStyle name="20% - Accent1 3 3 4" xfId="1868" xr:uid="{00000000-0005-0000-0000-00002C000000}"/>
    <cellStyle name="20% - Accent1 3 3 4 2" xfId="4708" xr:uid="{00000000-0005-0000-0000-00002C000000}"/>
    <cellStyle name="20% - Accent1 3 3 4 2 2" xfId="11865" xr:uid="{00000000-0005-0000-0000-000014000000}"/>
    <cellStyle name="20% - Accent1 3 3 4 3" xfId="9026" xr:uid="{00000000-0005-0000-0000-000014000000}"/>
    <cellStyle name="20% - Accent1 3 3 5" xfId="3289" xr:uid="{00000000-0005-0000-0000-000027000000}"/>
    <cellStyle name="20% - Accent1 3 3 5 2" xfId="10446" xr:uid="{00000000-0005-0000-0000-000014000000}"/>
    <cellStyle name="20% - Accent1 3 3 6" xfId="6161" xr:uid="{00000000-0005-0000-0000-000007000000}"/>
    <cellStyle name="20% - Accent1 3 3 6 2" xfId="13330" xr:uid="{00000000-0005-0000-0000-000007000000}"/>
    <cellStyle name="20% - Accent1 3 3 7" xfId="7607" xr:uid="{00000000-0005-0000-0000-000014000000}"/>
    <cellStyle name="20% - Accent1 3 4" xfId="674" xr:uid="{00000000-0005-0000-0000-00002D000000}"/>
    <cellStyle name="20% - Accent1 3 4 2" xfId="2101" xr:uid="{00000000-0005-0000-0000-00002E000000}"/>
    <cellStyle name="20% - Accent1 3 4 2 2" xfId="4941" xr:uid="{00000000-0005-0000-0000-00002E000000}"/>
    <cellStyle name="20% - Accent1 3 4 2 2 2" xfId="12098" xr:uid="{00000000-0005-0000-0000-000017000000}"/>
    <cellStyle name="20% - Accent1 3 4 2 3" xfId="9259" xr:uid="{00000000-0005-0000-0000-000017000000}"/>
    <cellStyle name="20% - Accent1 3 4 3" xfId="3522" xr:uid="{00000000-0005-0000-0000-00002D000000}"/>
    <cellStyle name="20% - Accent1 3 4 3 2" xfId="10679" xr:uid="{00000000-0005-0000-0000-000017000000}"/>
    <cellStyle name="20% - Accent1 3 4 4" xfId="6444" xr:uid="{00000000-0005-0000-0000-000016000000}"/>
    <cellStyle name="20% - Accent1 3 4 4 2" xfId="13573" xr:uid="{00000000-0005-0000-0000-000016000000}"/>
    <cellStyle name="20% - Accent1 3 4 5" xfId="7840" xr:uid="{00000000-0005-0000-0000-000017000000}"/>
    <cellStyle name="20% - Accent1 3 5" xfId="1138" xr:uid="{00000000-0005-0000-0000-00002F000000}"/>
    <cellStyle name="20% - Accent1 3 5 2" xfId="2565" xr:uid="{00000000-0005-0000-0000-000030000000}"/>
    <cellStyle name="20% - Accent1 3 5 2 2" xfId="5405" xr:uid="{00000000-0005-0000-0000-000030000000}"/>
    <cellStyle name="20% - Accent1 3 5 2 2 2" xfId="12562" xr:uid="{00000000-0005-0000-0000-000018000000}"/>
    <cellStyle name="20% - Accent1 3 5 2 3" xfId="9723" xr:uid="{00000000-0005-0000-0000-000018000000}"/>
    <cellStyle name="20% - Accent1 3 5 3" xfId="3986" xr:uid="{00000000-0005-0000-0000-00002F000000}"/>
    <cellStyle name="20% - Accent1 3 5 3 2" xfId="11143" xr:uid="{00000000-0005-0000-0000-000018000000}"/>
    <cellStyle name="20% - Accent1 3 5 4" xfId="6907" xr:uid="{00000000-0005-0000-0000-000017000000}"/>
    <cellStyle name="20% - Accent1 3 5 4 2" xfId="14036" xr:uid="{00000000-0005-0000-0000-000017000000}"/>
    <cellStyle name="20% - Accent1 3 5 5" xfId="8304" xr:uid="{00000000-0005-0000-0000-000018000000}"/>
    <cellStyle name="20% - Accent1 3 6" xfId="1635" xr:uid="{00000000-0005-0000-0000-000031000000}"/>
    <cellStyle name="20% - Accent1 3 6 2" xfId="4475" xr:uid="{00000000-0005-0000-0000-000031000000}"/>
    <cellStyle name="20% - Accent1 3 6 2 2" xfId="11632" xr:uid="{00000000-0005-0000-0000-00000D000000}"/>
    <cellStyle name="20% - Accent1 3 6 3" xfId="8793" xr:uid="{00000000-0005-0000-0000-00000D000000}"/>
    <cellStyle name="20% - Accent1 3 7" xfId="3056" xr:uid="{00000000-0005-0000-0000-00001A000000}"/>
    <cellStyle name="20% - Accent1 3 7 2" xfId="10213" xr:uid="{00000000-0005-0000-0000-00000D000000}"/>
    <cellStyle name="20% - Accent1 3 8" xfId="5928" xr:uid="{00000000-0005-0000-0000-000004000000}"/>
    <cellStyle name="20% - Accent1 3 8 2" xfId="13097" xr:uid="{00000000-0005-0000-0000-000004000000}"/>
    <cellStyle name="20% - Accent1 3 9" xfId="7373" xr:uid="{00000000-0005-0000-0000-00000D000000}"/>
    <cellStyle name="20% - Accent1 4" xfId="162" xr:uid="{00000000-0005-0000-0000-000032000000}"/>
    <cellStyle name="20% - Accent1 4 2" xfId="270" xr:uid="{00000000-0005-0000-0000-000033000000}"/>
    <cellStyle name="20% - Accent1 4 2 2" xfId="551" xr:uid="{00000000-0005-0000-0000-000034000000}"/>
    <cellStyle name="20% - Accent1 4 2 2 2" xfId="1017" xr:uid="{00000000-0005-0000-0000-000035000000}"/>
    <cellStyle name="20% - Accent1 4 2 2 2 2" xfId="2444" xr:uid="{00000000-0005-0000-0000-000036000000}"/>
    <cellStyle name="20% - Accent1 4 2 2 2 2 2" xfId="5284" xr:uid="{00000000-0005-0000-0000-000036000000}"/>
    <cellStyle name="20% - Accent1 4 2 2 2 2 2 2" xfId="12441" xr:uid="{00000000-0005-0000-0000-00001C000000}"/>
    <cellStyle name="20% - Accent1 4 2 2 2 2 3" xfId="9602" xr:uid="{00000000-0005-0000-0000-00001C000000}"/>
    <cellStyle name="20% - Accent1 4 2 2 2 3" xfId="3865" xr:uid="{00000000-0005-0000-0000-000035000000}"/>
    <cellStyle name="20% - Accent1 4 2 2 2 3 2" xfId="11022" xr:uid="{00000000-0005-0000-0000-00001C000000}"/>
    <cellStyle name="20% - Accent1 4 2 2 2 4" xfId="6786" xr:uid="{00000000-0005-0000-0000-00001B000000}"/>
    <cellStyle name="20% - Accent1 4 2 2 2 4 2" xfId="13915" xr:uid="{00000000-0005-0000-0000-00001B000000}"/>
    <cellStyle name="20% - Accent1 4 2 2 2 5" xfId="8183" xr:uid="{00000000-0005-0000-0000-00001C000000}"/>
    <cellStyle name="20% - Accent1 4 2 2 3" xfId="1481" xr:uid="{00000000-0005-0000-0000-000037000000}"/>
    <cellStyle name="20% - Accent1 4 2 2 3 2" xfId="2908" xr:uid="{00000000-0005-0000-0000-000038000000}"/>
    <cellStyle name="20% - Accent1 4 2 2 3 2 2" xfId="5748" xr:uid="{00000000-0005-0000-0000-000038000000}"/>
    <cellStyle name="20% - Accent1 4 2 2 3 2 2 2" xfId="12905" xr:uid="{00000000-0005-0000-0000-00001D000000}"/>
    <cellStyle name="20% - Accent1 4 2 2 3 2 3" xfId="10066" xr:uid="{00000000-0005-0000-0000-00001D000000}"/>
    <cellStyle name="20% - Accent1 4 2 2 3 3" xfId="4329" xr:uid="{00000000-0005-0000-0000-000037000000}"/>
    <cellStyle name="20% - Accent1 4 2 2 3 3 2" xfId="11486" xr:uid="{00000000-0005-0000-0000-00001D000000}"/>
    <cellStyle name="20% - Accent1 4 2 2 3 4" xfId="7250" xr:uid="{00000000-0005-0000-0000-00001C000000}"/>
    <cellStyle name="20% - Accent1 4 2 2 3 4 2" xfId="14379" xr:uid="{00000000-0005-0000-0000-00001C000000}"/>
    <cellStyle name="20% - Accent1 4 2 2 3 5" xfId="8647" xr:uid="{00000000-0005-0000-0000-00001D000000}"/>
    <cellStyle name="20% - Accent1 4 2 2 4" xfId="1978" xr:uid="{00000000-0005-0000-0000-000039000000}"/>
    <cellStyle name="20% - Accent1 4 2 2 4 2" xfId="4818" xr:uid="{00000000-0005-0000-0000-000039000000}"/>
    <cellStyle name="20% - Accent1 4 2 2 4 2 2" xfId="11975" xr:uid="{00000000-0005-0000-0000-00001B000000}"/>
    <cellStyle name="20% - Accent1 4 2 2 4 3" xfId="9136" xr:uid="{00000000-0005-0000-0000-00001B000000}"/>
    <cellStyle name="20% - Accent1 4 2 2 5" xfId="3399" xr:uid="{00000000-0005-0000-0000-000034000000}"/>
    <cellStyle name="20% - Accent1 4 2 2 5 2" xfId="10556" xr:uid="{00000000-0005-0000-0000-00001B000000}"/>
    <cellStyle name="20% - Accent1 4 2 2 6" xfId="6271" xr:uid="{00000000-0005-0000-0000-00000A000000}"/>
    <cellStyle name="20% - Accent1 4 2 2 6 2" xfId="13440" xr:uid="{00000000-0005-0000-0000-00000A000000}"/>
    <cellStyle name="20% - Accent1 4 2 2 7" xfId="7717" xr:uid="{00000000-0005-0000-0000-00001B000000}"/>
    <cellStyle name="20% - Accent1 4 2 3" xfId="784" xr:uid="{00000000-0005-0000-0000-00003A000000}"/>
    <cellStyle name="20% - Accent1 4 2 3 2" xfId="2211" xr:uid="{00000000-0005-0000-0000-00003B000000}"/>
    <cellStyle name="20% - Accent1 4 2 3 2 2" xfId="5051" xr:uid="{00000000-0005-0000-0000-00003B000000}"/>
    <cellStyle name="20% - Accent1 4 2 3 2 2 2" xfId="12208" xr:uid="{00000000-0005-0000-0000-00001E000000}"/>
    <cellStyle name="20% - Accent1 4 2 3 2 3" xfId="9369" xr:uid="{00000000-0005-0000-0000-00001E000000}"/>
    <cellStyle name="20% - Accent1 4 2 3 3" xfId="3632" xr:uid="{00000000-0005-0000-0000-00003A000000}"/>
    <cellStyle name="20% - Accent1 4 2 3 3 2" xfId="10789" xr:uid="{00000000-0005-0000-0000-00001E000000}"/>
    <cellStyle name="20% - Accent1 4 2 3 4" xfId="6554" xr:uid="{00000000-0005-0000-0000-00001D000000}"/>
    <cellStyle name="20% - Accent1 4 2 3 4 2" xfId="13683" xr:uid="{00000000-0005-0000-0000-00001D000000}"/>
    <cellStyle name="20% - Accent1 4 2 3 5" xfId="7950" xr:uid="{00000000-0005-0000-0000-00001E000000}"/>
    <cellStyle name="20% - Accent1 4 2 4" xfId="1248" xr:uid="{00000000-0005-0000-0000-00003C000000}"/>
    <cellStyle name="20% - Accent1 4 2 4 2" xfId="2675" xr:uid="{00000000-0005-0000-0000-00003D000000}"/>
    <cellStyle name="20% - Accent1 4 2 4 2 2" xfId="5515" xr:uid="{00000000-0005-0000-0000-00003D000000}"/>
    <cellStyle name="20% - Accent1 4 2 4 2 2 2" xfId="12672" xr:uid="{00000000-0005-0000-0000-00001F000000}"/>
    <cellStyle name="20% - Accent1 4 2 4 2 3" xfId="9833" xr:uid="{00000000-0005-0000-0000-00001F000000}"/>
    <cellStyle name="20% - Accent1 4 2 4 3" xfId="4096" xr:uid="{00000000-0005-0000-0000-00003C000000}"/>
    <cellStyle name="20% - Accent1 4 2 4 3 2" xfId="11253" xr:uid="{00000000-0005-0000-0000-00001F000000}"/>
    <cellStyle name="20% - Accent1 4 2 4 4" xfId="7017" xr:uid="{00000000-0005-0000-0000-00001E000000}"/>
    <cellStyle name="20% - Accent1 4 2 4 4 2" xfId="14146" xr:uid="{00000000-0005-0000-0000-00001E000000}"/>
    <cellStyle name="20% - Accent1 4 2 4 5" xfId="8414" xr:uid="{00000000-0005-0000-0000-00001F000000}"/>
    <cellStyle name="20% - Accent1 4 2 5" xfId="1745" xr:uid="{00000000-0005-0000-0000-00003E000000}"/>
    <cellStyle name="20% - Accent1 4 2 5 2" xfId="4585" xr:uid="{00000000-0005-0000-0000-00003E000000}"/>
    <cellStyle name="20% - Accent1 4 2 5 2 2" xfId="11742" xr:uid="{00000000-0005-0000-0000-00001A000000}"/>
    <cellStyle name="20% - Accent1 4 2 5 3" xfId="8903" xr:uid="{00000000-0005-0000-0000-00001A000000}"/>
    <cellStyle name="20% - Accent1 4 2 6" xfId="3166" xr:uid="{00000000-0005-0000-0000-000033000000}"/>
    <cellStyle name="20% - Accent1 4 2 6 2" xfId="10323" xr:uid="{00000000-0005-0000-0000-00001A000000}"/>
    <cellStyle name="20% - Accent1 4 2 7" xfId="6038" xr:uid="{00000000-0005-0000-0000-000009000000}"/>
    <cellStyle name="20% - Accent1 4 2 7 2" xfId="13207" xr:uid="{00000000-0005-0000-0000-000009000000}"/>
    <cellStyle name="20% - Accent1 4 2 8" xfId="7484" xr:uid="{00000000-0005-0000-0000-00001A000000}"/>
    <cellStyle name="20% - Accent1 4 3" xfId="481" xr:uid="{00000000-0005-0000-0000-00003F000000}"/>
    <cellStyle name="20% - Accent1 4 3 2" xfId="947" xr:uid="{00000000-0005-0000-0000-000040000000}"/>
    <cellStyle name="20% - Accent1 4 3 2 2" xfId="2374" xr:uid="{00000000-0005-0000-0000-000041000000}"/>
    <cellStyle name="20% - Accent1 4 3 2 2 2" xfId="5214" xr:uid="{00000000-0005-0000-0000-000041000000}"/>
    <cellStyle name="20% - Accent1 4 3 2 2 2 2" xfId="12371" xr:uid="{00000000-0005-0000-0000-000021000000}"/>
    <cellStyle name="20% - Accent1 4 3 2 2 3" xfId="9532" xr:uid="{00000000-0005-0000-0000-000021000000}"/>
    <cellStyle name="20% - Accent1 4 3 2 3" xfId="3795" xr:uid="{00000000-0005-0000-0000-000040000000}"/>
    <cellStyle name="20% - Accent1 4 3 2 3 2" xfId="10952" xr:uid="{00000000-0005-0000-0000-000021000000}"/>
    <cellStyle name="20% - Accent1 4 3 2 4" xfId="6717" xr:uid="{00000000-0005-0000-0000-000020000000}"/>
    <cellStyle name="20% - Accent1 4 3 2 4 2" xfId="13846" xr:uid="{00000000-0005-0000-0000-000020000000}"/>
    <cellStyle name="20% - Accent1 4 3 2 5" xfId="8113" xr:uid="{00000000-0005-0000-0000-000021000000}"/>
    <cellStyle name="20% - Accent1 4 3 3" xfId="1411" xr:uid="{00000000-0005-0000-0000-000042000000}"/>
    <cellStyle name="20% - Accent1 4 3 3 2" xfId="2838" xr:uid="{00000000-0005-0000-0000-000043000000}"/>
    <cellStyle name="20% - Accent1 4 3 3 2 2" xfId="5678" xr:uid="{00000000-0005-0000-0000-000043000000}"/>
    <cellStyle name="20% - Accent1 4 3 3 2 2 2" xfId="12835" xr:uid="{00000000-0005-0000-0000-000022000000}"/>
    <cellStyle name="20% - Accent1 4 3 3 2 3" xfId="9996" xr:uid="{00000000-0005-0000-0000-000022000000}"/>
    <cellStyle name="20% - Accent1 4 3 3 3" xfId="4259" xr:uid="{00000000-0005-0000-0000-000042000000}"/>
    <cellStyle name="20% - Accent1 4 3 3 3 2" xfId="11416" xr:uid="{00000000-0005-0000-0000-000022000000}"/>
    <cellStyle name="20% - Accent1 4 3 3 4" xfId="7180" xr:uid="{00000000-0005-0000-0000-000021000000}"/>
    <cellStyle name="20% - Accent1 4 3 3 4 2" xfId="14309" xr:uid="{00000000-0005-0000-0000-000021000000}"/>
    <cellStyle name="20% - Accent1 4 3 3 5" xfId="8577" xr:uid="{00000000-0005-0000-0000-000022000000}"/>
    <cellStyle name="20% - Accent1 4 3 4" xfId="1908" xr:uid="{00000000-0005-0000-0000-000044000000}"/>
    <cellStyle name="20% - Accent1 4 3 4 2" xfId="4748" xr:uid="{00000000-0005-0000-0000-000044000000}"/>
    <cellStyle name="20% - Accent1 4 3 4 2 2" xfId="11905" xr:uid="{00000000-0005-0000-0000-000020000000}"/>
    <cellStyle name="20% - Accent1 4 3 4 3" xfId="9066" xr:uid="{00000000-0005-0000-0000-000020000000}"/>
    <cellStyle name="20% - Accent1 4 3 5" xfId="3329" xr:uid="{00000000-0005-0000-0000-00003F000000}"/>
    <cellStyle name="20% - Accent1 4 3 5 2" xfId="10486" xr:uid="{00000000-0005-0000-0000-000020000000}"/>
    <cellStyle name="20% - Accent1 4 3 6" xfId="6201" xr:uid="{00000000-0005-0000-0000-00000B000000}"/>
    <cellStyle name="20% - Accent1 4 3 6 2" xfId="13370" xr:uid="{00000000-0005-0000-0000-00000B000000}"/>
    <cellStyle name="20% - Accent1 4 3 7" xfId="7647" xr:uid="{00000000-0005-0000-0000-000020000000}"/>
    <cellStyle name="20% - Accent1 4 4" xfId="714" xr:uid="{00000000-0005-0000-0000-000045000000}"/>
    <cellStyle name="20% - Accent1 4 4 2" xfId="2141" xr:uid="{00000000-0005-0000-0000-000046000000}"/>
    <cellStyle name="20% - Accent1 4 4 2 2" xfId="4981" xr:uid="{00000000-0005-0000-0000-000046000000}"/>
    <cellStyle name="20% - Accent1 4 4 2 2 2" xfId="12138" xr:uid="{00000000-0005-0000-0000-000023000000}"/>
    <cellStyle name="20% - Accent1 4 4 2 3" xfId="9299" xr:uid="{00000000-0005-0000-0000-000023000000}"/>
    <cellStyle name="20% - Accent1 4 4 3" xfId="3562" xr:uid="{00000000-0005-0000-0000-000045000000}"/>
    <cellStyle name="20% - Accent1 4 4 3 2" xfId="10719" xr:uid="{00000000-0005-0000-0000-000023000000}"/>
    <cellStyle name="20% - Accent1 4 4 4" xfId="6484" xr:uid="{00000000-0005-0000-0000-000022000000}"/>
    <cellStyle name="20% - Accent1 4 4 4 2" xfId="13613" xr:uid="{00000000-0005-0000-0000-000022000000}"/>
    <cellStyle name="20% - Accent1 4 4 5" xfId="7880" xr:uid="{00000000-0005-0000-0000-000023000000}"/>
    <cellStyle name="20% - Accent1 4 5" xfId="1178" xr:uid="{00000000-0005-0000-0000-000047000000}"/>
    <cellStyle name="20% - Accent1 4 5 2" xfId="2605" xr:uid="{00000000-0005-0000-0000-000048000000}"/>
    <cellStyle name="20% - Accent1 4 5 2 2" xfId="5445" xr:uid="{00000000-0005-0000-0000-000048000000}"/>
    <cellStyle name="20% - Accent1 4 5 2 2 2" xfId="12602" xr:uid="{00000000-0005-0000-0000-000024000000}"/>
    <cellStyle name="20% - Accent1 4 5 2 3" xfId="9763" xr:uid="{00000000-0005-0000-0000-000024000000}"/>
    <cellStyle name="20% - Accent1 4 5 3" xfId="4026" xr:uid="{00000000-0005-0000-0000-000047000000}"/>
    <cellStyle name="20% - Accent1 4 5 3 2" xfId="11183" xr:uid="{00000000-0005-0000-0000-000024000000}"/>
    <cellStyle name="20% - Accent1 4 5 4" xfId="6947" xr:uid="{00000000-0005-0000-0000-000023000000}"/>
    <cellStyle name="20% - Accent1 4 5 4 2" xfId="14076" xr:uid="{00000000-0005-0000-0000-000023000000}"/>
    <cellStyle name="20% - Accent1 4 5 5" xfId="8344" xr:uid="{00000000-0005-0000-0000-000024000000}"/>
    <cellStyle name="20% - Accent1 4 6" xfId="1675" xr:uid="{00000000-0005-0000-0000-000049000000}"/>
    <cellStyle name="20% - Accent1 4 6 2" xfId="4515" xr:uid="{00000000-0005-0000-0000-000049000000}"/>
    <cellStyle name="20% - Accent1 4 6 2 2" xfId="11672" xr:uid="{00000000-0005-0000-0000-000019000000}"/>
    <cellStyle name="20% - Accent1 4 6 3" xfId="8833" xr:uid="{00000000-0005-0000-0000-000019000000}"/>
    <cellStyle name="20% - Accent1 4 7" xfId="3096" xr:uid="{00000000-0005-0000-0000-000032000000}"/>
    <cellStyle name="20% - Accent1 4 7 2" xfId="10253" xr:uid="{00000000-0005-0000-0000-000019000000}"/>
    <cellStyle name="20% - Accent1 4 8" xfId="5968" xr:uid="{00000000-0005-0000-0000-000008000000}"/>
    <cellStyle name="20% - Accent1 4 8 2" xfId="13137" xr:uid="{00000000-0005-0000-0000-000008000000}"/>
    <cellStyle name="20% - Accent1 4 9" xfId="7413" xr:uid="{00000000-0005-0000-0000-000019000000}"/>
    <cellStyle name="20% - Accent1 5" xfId="186" xr:uid="{00000000-0005-0000-0000-00004A000000}"/>
    <cellStyle name="20% - Accent1 5 2" xfId="494" xr:uid="{00000000-0005-0000-0000-00004B000000}"/>
    <cellStyle name="20% - Accent1 5 2 2" xfId="960" xr:uid="{00000000-0005-0000-0000-00004C000000}"/>
    <cellStyle name="20% - Accent1 5 2 2 2" xfId="2387" xr:uid="{00000000-0005-0000-0000-00004D000000}"/>
    <cellStyle name="20% - Accent1 5 2 2 2 2" xfId="5227" xr:uid="{00000000-0005-0000-0000-00004D000000}"/>
    <cellStyle name="20% - Accent1 5 2 2 2 2 2" xfId="12384" xr:uid="{00000000-0005-0000-0000-000027000000}"/>
    <cellStyle name="20% - Accent1 5 2 2 2 3" xfId="9545" xr:uid="{00000000-0005-0000-0000-000027000000}"/>
    <cellStyle name="20% - Accent1 5 2 2 3" xfId="3808" xr:uid="{00000000-0005-0000-0000-00004C000000}"/>
    <cellStyle name="20% - Accent1 5 2 2 3 2" xfId="10965" xr:uid="{00000000-0005-0000-0000-000027000000}"/>
    <cellStyle name="20% - Accent1 5 2 2 4" xfId="6730" xr:uid="{00000000-0005-0000-0000-000026000000}"/>
    <cellStyle name="20% - Accent1 5 2 2 4 2" xfId="13859" xr:uid="{00000000-0005-0000-0000-000026000000}"/>
    <cellStyle name="20% - Accent1 5 2 2 5" xfId="8126" xr:uid="{00000000-0005-0000-0000-000027000000}"/>
    <cellStyle name="20% - Accent1 5 2 3" xfId="1424" xr:uid="{00000000-0005-0000-0000-00004E000000}"/>
    <cellStyle name="20% - Accent1 5 2 3 2" xfId="2851" xr:uid="{00000000-0005-0000-0000-00004F000000}"/>
    <cellStyle name="20% - Accent1 5 2 3 2 2" xfId="5691" xr:uid="{00000000-0005-0000-0000-00004F000000}"/>
    <cellStyle name="20% - Accent1 5 2 3 2 2 2" xfId="12848" xr:uid="{00000000-0005-0000-0000-000028000000}"/>
    <cellStyle name="20% - Accent1 5 2 3 2 3" xfId="10009" xr:uid="{00000000-0005-0000-0000-000028000000}"/>
    <cellStyle name="20% - Accent1 5 2 3 3" xfId="4272" xr:uid="{00000000-0005-0000-0000-00004E000000}"/>
    <cellStyle name="20% - Accent1 5 2 3 3 2" xfId="11429" xr:uid="{00000000-0005-0000-0000-000028000000}"/>
    <cellStyle name="20% - Accent1 5 2 3 4" xfId="7193" xr:uid="{00000000-0005-0000-0000-000027000000}"/>
    <cellStyle name="20% - Accent1 5 2 3 4 2" xfId="14322" xr:uid="{00000000-0005-0000-0000-000027000000}"/>
    <cellStyle name="20% - Accent1 5 2 3 5" xfId="8590" xr:uid="{00000000-0005-0000-0000-000028000000}"/>
    <cellStyle name="20% - Accent1 5 2 4" xfId="1921" xr:uid="{00000000-0005-0000-0000-000050000000}"/>
    <cellStyle name="20% - Accent1 5 2 4 2" xfId="4761" xr:uid="{00000000-0005-0000-0000-000050000000}"/>
    <cellStyle name="20% - Accent1 5 2 4 2 2" xfId="11918" xr:uid="{00000000-0005-0000-0000-000026000000}"/>
    <cellStyle name="20% - Accent1 5 2 4 3" xfId="9079" xr:uid="{00000000-0005-0000-0000-000026000000}"/>
    <cellStyle name="20% - Accent1 5 2 5" xfId="3342" xr:uid="{00000000-0005-0000-0000-00004B000000}"/>
    <cellStyle name="20% - Accent1 5 2 5 2" xfId="10499" xr:uid="{00000000-0005-0000-0000-000026000000}"/>
    <cellStyle name="20% - Accent1 5 2 6" xfId="6214" xr:uid="{00000000-0005-0000-0000-00000D000000}"/>
    <cellStyle name="20% - Accent1 5 2 6 2" xfId="13383" xr:uid="{00000000-0005-0000-0000-00000D000000}"/>
    <cellStyle name="20% - Accent1 5 2 7" xfId="7660" xr:uid="{00000000-0005-0000-0000-000026000000}"/>
    <cellStyle name="20% - Accent1 5 3" xfId="727" xr:uid="{00000000-0005-0000-0000-000051000000}"/>
    <cellStyle name="20% - Accent1 5 3 2" xfId="2154" xr:uid="{00000000-0005-0000-0000-000052000000}"/>
    <cellStyle name="20% - Accent1 5 3 2 2" xfId="4994" xr:uid="{00000000-0005-0000-0000-000052000000}"/>
    <cellStyle name="20% - Accent1 5 3 2 2 2" xfId="12151" xr:uid="{00000000-0005-0000-0000-000029000000}"/>
    <cellStyle name="20% - Accent1 5 3 2 3" xfId="9312" xr:uid="{00000000-0005-0000-0000-000029000000}"/>
    <cellStyle name="20% - Accent1 5 3 3" xfId="3575" xr:uid="{00000000-0005-0000-0000-000051000000}"/>
    <cellStyle name="20% - Accent1 5 3 3 2" xfId="10732" xr:uid="{00000000-0005-0000-0000-000029000000}"/>
    <cellStyle name="20% - Accent1 5 3 4" xfId="6497" xr:uid="{00000000-0005-0000-0000-000028000000}"/>
    <cellStyle name="20% - Accent1 5 3 4 2" xfId="13626" xr:uid="{00000000-0005-0000-0000-000028000000}"/>
    <cellStyle name="20% - Accent1 5 3 5" xfId="7893" xr:uid="{00000000-0005-0000-0000-000029000000}"/>
    <cellStyle name="20% - Accent1 5 4" xfId="1191" xr:uid="{00000000-0005-0000-0000-000053000000}"/>
    <cellStyle name="20% - Accent1 5 4 2" xfId="2618" xr:uid="{00000000-0005-0000-0000-000054000000}"/>
    <cellStyle name="20% - Accent1 5 4 2 2" xfId="5458" xr:uid="{00000000-0005-0000-0000-000054000000}"/>
    <cellStyle name="20% - Accent1 5 4 2 2 2" xfId="12615" xr:uid="{00000000-0005-0000-0000-00002A000000}"/>
    <cellStyle name="20% - Accent1 5 4 2 3" xfId="9776" xr:uid="{00000000-0005-0000-0000-00002A000000}"/>
    <cellStyle name="20% - Accent1 5 4 3" xfId="4039" xr:uid="{00000000-0005-0000-0000-000053000000}"/>
    <cellStyle name="20% - Accent1 5 4 3 2" xfId="11196" xr:uid="{00000000-0005-0000-0000-00002A000000}"/>
    <cellStyle name="20% - Accent1 5 4 4" xfId="6960" xr:uid="{00000000-0005-0000-0000-000029000000}"/>
    <cellStyle name="20% - Accent1 5 4 4 2" xfId="14089" xr:uid="{00000000-0005-0000-0000-000029000000}"/>
    <cellStyle name="20% - Accent1 5 4 5" xfId="8357" xr:uid="{00000000-0005-0000-0000-00002A000000}"/>
    <cellStyle name="20% - Accent1 5 5" xfId="1688" xr:uid="{00000000-0005-0000-0000-000055000000}"/>
    <cellStyle name="20% - Accent1 5 5 2" xfId="4528" xr:uid="{00000000-0005-0000-0000-000055000000}"/>
    <cellStyle name="20% - Accent1 5 5 2 2" xfId="11685" xr:uid="{00000000-0005-0000-0000-000025000000}"/>
    <cellStyle name="20% - Accent1 5 5 3" xfId="8846" xr:uid="{00000000-0005-0000-0000-000025000000}"/>
    <cellStyle name="20% - Accent1 5 6" xfId="3109" xr:uid="{00000000-0005-0000-0000-00004A000000}"/>
    <cellStyle name="20% - Accent1 5 6 2" xfId="10266" xr:uid="{00000000-0005-0000-0000-000025000000}"/>
    <cellStyle name="20% - Accent1 5 7" xfId="5981" xr:uid="{00000000-0005-0000-0000-00000C000000}"/>
    <cellStyle name="20% - Accent1 5 7 2" xfId="13150" xr:uid="{00000000-0005-0000-0000-00000C000000}"/>
    <cellStyle name="20% - Accent1 5 8" xfId="7426" xr:uid="{00000000-0005-0000-0000-000025000000}"/>
    <cellStyle name="20% - Accent1 6" xfId="347" xr:uid="{00000000-0005-0000-0000-000056000000}"/>
    <cellStyle name="20% - Accent1 6 2" xfId="843" xr:uid="{00000000-0005-0000-0000-000057000000}"/>
    <cellStyle name="20% - Accent1 6 2 2" xfId="2270" xr:uid="{00000000-0005-0000-0000-000058000000}"/>
    <cellStyle name="20% - Accent1 6 2 2 2" xfId="5110" xr:uid="{00000000-0005-0000-0000-000058000000}"/>
    <cellStyle name="20% - Accent1 6 2 2 2 2" xfId="12267" xr:uid="{00000000-0005-0000-0000-00002C000000}"/>
    <cellStyle name="20% - Accent1 6 2 2 3" xfId="9428" xr:uid="{00000000-0005-0000-0000-00002C000000}"/>
    <cellStyle name="20% - Accent1 6 2 3" xfId="3691" xr:uid="{00000000-0005-0000-0000-000057000000}"/>
    <cellStyle name="20% - Accent1 6 2 3 2" xfId="10848" xr:uid="{00000000-0005-0000-0000-00002C000000}"/>
    <cellStyle name="20% - Accent1 6 2 4" xfId="6613" xr:uid="{00000000-0005-0000-0000-00002B000000}"/>
    <cellStyle name="20% - Accent1 6 2 4 2" xfId="13742" xr:uid="{00000000-0005-0000-0000-00002B000000}"/>
    <cellStyle name="20% - Accent1 6 2 5" xfId="8009" xr:uid="{00000000-0005-0000-0000-00002C000000}"/>
    <cellStyle name="20% - Accent1 6 3" xfId="1307" xr:uid="{00000000-0005-0000-0000-000059000000}"/>
    <cellStyle name="20% - Accent1 6 3 2" xfId="2734" xr:uid="{00000000-0005-0000-0000-00005A000000}"/>
    <cellStyle name="20% - Accent1 6 3 2 2" xfId="5574" xr:uid="{00000000-0005-0000-0000-00005A000000}"/>
    <cellStyle name="20% - Accent1 6 3 2 2 2" xfId="12731" xr:uid="{00000000-0005-0000-0000-00002D000000}"/>
    <cellStyle name="20% - Accent1 6 3 2 3" xfId="9892" xr:uid="{00000000-0005-0000-0000-00002D000000}"/>
    <cellStyle name="20% - Accent1 6 3 3" xfId="4155" xr:uid="{00000000-0005-0000-0000-000059000000}"/>
    <cellStyle name="20% - Accent1 6 3 3 2" xfId="11312" xr:uid="{00000000-0005-0000-0000-00002D000000}"/>
    <cellStyle name="20% - Accent1 6 3 4" xfId="7076" xr:uid="{00000000-0005-0000-0000-00002C000000}"/>
    <cellStyle name="20% - Accent1 6 3 4 2" xfId="14205" xr:uid="{00000000-0005-0000-0000-00002C000000}"/>
    <cellStyle name="20% - Accent1 6 3 5" xfId="8473" xr:uid="{00000000-0005-0000-0000-00002D000000}"/>
    <cellStyle name="20% - Accent1 6 4" xfId="1804" xr:uid="{00000000-0005-0000-0000-00005B000000}"/>
    <cellStyle name="20% - Accent1 6 4 2" xfId="4644" xr:uid="{00000000-0005-0000-0000-00005B000000}"/>
    <cellStyle name="20% - Accent1 6 4 2 2" xfId="11801" xr:uid="{00000000-0005-0000-0000-00002B000000}"/>
    <cellStyle name="20% - Accent1 6 4 3" xfId="8962" xr:uid="{00000000-0005-0000-0000-00002B000000}"/>
    <cellStyle name="20% - Accent1 6 5" xfId="3225" xr:uid="{00000000-0005-0000-0000-000056000000}"/>
    <cellStyle name="20% - Accent1 6 5 2" xfId="10382" xr:uid="{00000000-0005-0000-0000-00002B000000}"/>
    <cellStyle name="20% - Accent1 6 6" xfId="6097" xr:uid="{00000000-0005-0000-0000-00000E000000}"/>
    <cellStyle name="20% - Accent1 6 6 2" xfId="13266" xr:uid="{00000000-0005-0000-0000-00000E000000}"/>
    <cellStyle name="20% - Accent1 6 7" xfId="7543" xr:uid="{00000000-0005-0000-0000-00002B000000}"/>
    <cellStyle name="20% - Accent1 7" xfId="610" xr:uid="{00000000-0005-0000-0000-00005C000000}"/>
    <cellStyle name="20% - Accent1 7 2" xfId="2037" xr:uid="{00000000-0005-0000-0000-00005D000000}"/>
    <cellStyle name="20% - Accent1 7 2 2" xfId="4877" xr:uid="{00000000-0005-0000-0000-00005D000000}"/>
    <cellStyle name="20% - Accent1 7 2 2 2" xfId="12034" xr:uid="{00000000-0005-0000-0000-00002E000000}"/>
    <cellStyle name="20% - Accent1 7 2 3" xfId="9195" xr:uid="{00000000-0005-0000-0000-00002E000000}"/>
    <cellStyle name="20% - Accent1 7 3" xfId="3458" xr:uid="{00000000-0005-0000-0000-00005C000000}"/>
    <cellStyle name="20% - Accent1 7 3 2" xfId="10615" xr:uid="{00000000-0005-0000-0000-00002E000000}"/>
    <cellStyle name="20% - Accent1 7 4" xfId="5834" xr:uid="{00000000-0005-0000-0000-00000F000000}"/>
    <cellStyle name="20% - Accent1 7 4 2" xfId="13033" xr:uid="{00000000-0005-0000-0000-00000F000000}"/>
    <cellStyle name="20% - Accent1 7 5" xfId="7776" xr:uid="{00000000-0005-0000-0000-00002E000000}"/>
    <cellStyle name="20% - Accent1 8" xfId="1074" xr:uid="{00000000-0005-0000-0000-00005E000000}"/>
    <cellStyle name="20% - Accent1 8 2" xfId="2501" xr:uid="{00000000-0005-0000-0000-00005F000000}"/>
    <cellStyle name="20% - Accent1 8 2 2" xfId="5341" xr:uid="{00000000-0005-0000-0000-00005F000000}"/>
    <cellStyle name="20% - Accent1 8 2 2 2" xfId="12498" xr:uid="{00000000-0005-0000-0000-00002F000000}"/>
    <cellStyle name="20% - Accent1 8 2 3" xfId="9659" xr:uid="{00000000-0005-0000-0000-00002F000000}"/>
    <cellStyle name="20% - Accent1 8 3" xfId="3922" xr:uid="{00000000-0005-0000-0000-00005E000000}"/>
    <cellStyle name="20% - Accent1 8 3 2" xfId="11079" xr:uid="{00000000-0005-0000-0000-00002F000000}"/>
    <cellStyle name="20% - Accent1 8 4" xfId="6843" xr:uid="{00000000-0005-0000-0000-00002E000000}"/>
    <cellStyle name="20% - Accent1 8 4 2" xfId="13972" xr:uid="{00000000-0005-0000-0000-00002E000000}"/>
    <cellStyle name="20% - Accent1 8 5" xfId="8240" xr:uid="{00000000-0005-0000-0000-00002F000000}"/>
    <cellStyle name="20% - Accent1 9" xfId="1552" xr:uid="{00000000-0005-0000-0000-000060000000}"/>
    <cellStyle name="20% - Accent1 9 2" xfId="2971" xr:uid="{00000000-0005-0000-0000-000061000000}"/>
    <cellStyle name="20% - Accent1 9 2 2" xfId="5811" xr:uid="{00000000-0005-0000-0000-000061000000}"/>
    <cellStyle name="20% - Accent1 9 2 2 2" xfId="12968" xr:uid="{00000000-0005-0000-0000-000012060000}"/>
    <cellStyle name="20% - Accent1 9 2 3" xfId="10129" xr:uid="{00000000-0005-0000-0000-000012060000}"/>
    <cellStyle name="20% - Accent1 9 3" xfId="4392" xr:uid="{00000000-0005-0000-0000-000060000000}"/>
    <cellStyle name="20% - Accent1 9 3 2" xfId="11549" xr:uid="{00000000-0005-0000-0000-000012060000}"/>
    <cellStyle name="20% - Accent1 9 4" xfId="6351" xr:uid="{00000000-0005-0000-0000-00002F000000}"/>
    <cellStyle name="20% - Accent1 9 4 2" xfId="13503" xr:uid="{00000000-0005-0000-0000-00002F000000}"/>
    <cellStyle name="20% - Accent1 9 5" xfId="8710" xr:uid="{00000000-0005-0000-0000-000012060000}"/>
    <cellStyle name="20% - Accent2" xfId="2" builtinId="34" customBuiltin="1"/>
    <cellStyle name="20% - Accent2 10" xfId="1571" xr:uid="{00000000-0005-0000-0000-000063000000}"/>
    <cellStyle name="20% - Accent2 10 2" xfId="4411" xr:uid="{00000000-0005-0000-0000-000063000000}"/>
    <cellStyle name="20% - Accent2 10 2 2" xfId="11568" xr:uid="{00000000-0005-0000-0000-000057060000}"/>
    <cellStyle name="20% - Accent2 10 3" xfId="8729" xr:uid="{00000000-0005-0000-0000-000057060000}"/>
    <cellStyle name="20% - Accent2 11" xfId="2993" xr:uid="{00000000-0005-0000-0000-0000180C0000}"/>
    <cellStyle name="20% - Accent2 11 2" xfId="10150" xr:uid="{00000000-0005-0000-0000-0000150C0000}"/>
    <cellStyle name="20% - Accent2 12" xfId="7310" xr:uid="{00000000-0005-0000-0000-0000571D0000}"/>
    <cellStyle name="20% - Accent2 13" xfId="13025" xr:uid="{00000000-0005-0000-0000-0000E9010000}"/>
    <cellStyle name="20% - Accent2 2" xfId="61" xr:uid="{00000000-0005-0000-0000-000064000000}"/>
    <cellStyle name="20% - Accent2 2 2" xfId="266" xr:uid="{00000000-0005-0000-0000-000065000000}"/>
    <cellStyle name="20% - Accent2 2 2 2" xfId="547" xr:uid="{00000000-0005-0000-0000-000066000000}"/>
    <cellStyle name="20% - Accent2 2 2 2 2" xfId="1013" xr:uid="{00000000-0005-0000-0000-000067000000}"/>
    <cellStyle name="20% - Accent2 2 2 2 2 2" xfId="2440" xr:uid="{00000000-0005-0000-0000-000068000000}"/>
    <cellStyle name="20% - Accent2 2 2 2 2 2 2" xfId="5280" xr:uid="{00000000-0005-0000-0000-000068000000}"/>
    <cellStyle name="20% - Accent2 2 2 2 2 2 2 2" xfId="12437" xr:uid="{00000000-0005-0000-0000-000034000000}"/>
    <cellStyle name="20% - Accent2 2 2 2 2 2 3" xfId="9598" xr:uid="{00000000-0005-0000-0000-000034000000}"/>
    <cellStyle name="20% - Accent2 2 2 2 2 3" xfId="3861" xr:uid="{00000000-0005-0000-0000-000067000000}"/>
    <cellStyle name="20% - Accent2 2 2 2 2 3 2" xfId="11018" xr:uid="{00000000-0005-0000-0000-000034000000}"/>
    <cellStyle name="20% - Accent2 2 2 2 2 4" xfId="6782" xr:uid="{00000000-0005-0000-0000-000033000000}"/>
    <cellStyle name="20% - Accent2 2 2 2 2 4 2" xfId="13911" xr:uid="{00000000-0005-0000-0000-000033000000}"/>
    <cellStyle name="20% - Accent2 2 2 2 2 5" xfId="8179" xr:uid="{00000000-0005-0000-0000-000034000000}"/>
    <cellStyle name="20% - Accent2 2 2 2 3" xfId="1477" xr:uid="{00000000-0005-0000-0000-000069000000}"/>
    <cellStyle name="20% - Accent2 2 2 2 3 2" xfId="2904" xr:uid="{00000000-0005-0000-0000-00006A000000}"/>
    <cellStyle name="20% - Accent2 2 2 2 3 2 2" xfId="5744" xr:uid="{00000000-0005-0000-0000-00006A000000}"/>
    <cellStyle name="20% - Accent2 2 2 2 3 2 2 2" xfId="12901" xr:uid="{00000000-0005-0000-0000-000035000000}"/>
    <cellStyle name="20% - Accent2 2 2 2 3 2 3" xfId="10062" xr:uid="{00000000-0005-0000-0000-000035000000}"/>
    <cellStyle name="20% - Accent2 2 2 2 3 3" xfId="4325" xr:uid="{00000000-0005-0000-0000-000069000000}"/>
    <cellStyle name="20% - Accent2 2 2 2 3 3 2" xfId="11482" xr:uid="{00000000-0005-0000-0000-000035000000}"/>
    <cellStyle name="20% - Accent2 2 2 2 3 4" xfId="7246" xr:uid="{00000000-0005-0000-0000-000034000000}"/>
    <cellStyle name="20% - Accent2 2 2 2 3 4 2" xfId="14375" xr:uid="{00000000-0005-0000-0000-000034000000}"/>
    <cellStyle name="20% - Accent2 2 2 2 3 5" xfId="8643" xr:uid="{00000000-0005-0000-0000-000035000000}"/>
    <cellStyle name="20% - Accent2 2 2 2 4" xfId="1974" xr:uid="{00000000-0005-0000-0000-00006B000000}"/>
    <cellStyle name="20% - Accent2 2 2 2 4 2" xfId="4814" xr:uid="{00000000-0005-0000-0000-00006B000000}"/>
    <cellStyle name="20% - Accent2 2 2 2 4 2 2" xfId="11971" xr:uid="{00000000-0005-0000-0000-000033000000}"/>
    <cellStyle name="20% - Accent2 2 2 2 4 3" xfId="9132" xr:uid="{00000000-0005-0000-0000-000033000000}"/>
    <cellStyle name="20% - Accent2 2 2 2 5" xfId="3395" xr:uid="{00000000-0005-0000-0000-000066000000}"/>
    <cellStyle name="20% - Accent2 2 2 2 5 2" xfId="10552" xr:uid="{00000000-0005-0000-0000-000033000000}"/>
    <cellStyle name="20% - Accent2 2 2 2 6" xfId="6267" xr:uid="{00000000-0005-0000-0000-000012000000}"/>
    <cellStyle name="20% - Accent2 2 2 2 6 2" xfId="13436" xr:uid="{00000000-0005-0000-0000-000012000000}"/>
    <cellStyle name="20% - Accent2 2 2 2 7" xfId="7713" xr:uid="{00000000-0005-0000-0000-000033000000}"/>
    <cellStyle name="20% - Accent2 2 2 3" xfId="780" xr:uid="{00000000-0005-0000-0000-00006C000000}"/>
    <cellStyle name="20% - Accent2 2 2 3 2" xfId="2207" xr:uid="{00000000-0005-0000-0000-00006D000000}"/>
    <cellStyle name="20% - Accent2 2 2 3 2 2" xfId="5047" xr:uid="{00000000-0005-0000-0000-00006D000000}"/>
    <cellStyle name="20% - Accent2 2 2 3 2 2 2" xfId="12204" xr:uid="{00000000-0005-0000-0000-000036000000}"/>
    <cellStyle name="20% - Accent2 2 2 3 2 3" xfId="9365" xr:uid="{00000000-0005-0000-0000-000036000000}"/>
    <cellStyle name="20% - Accent2 2 2 3 3" xfId="3628" xr:uid="{00000000-0005-0000-0000-00006C000000}"/>
    <cellStyle name="20% - Accent2 2 2 3 3 2" xfId="10785" xr:uid="{00000000-0005-0000-0000-000036000000}"/>
    <cellStyle name="20% - Accent2 2 2 3 4" xfId="6550" xr:uid="{00000000-0005-0000-0000-000035000000}"/>
    <cellStyle name="20% - Accent2 2 2 3 4 2" xfId="13679" xr:uid="{00000000-0005-0000-0000-000035000000}"/>
    <cellStyle name="20% - Accent2 2 2 3 5" xfId="7946" xr:uid="{00000000-0005-0000-0000-000036000000}"/>
    <cellStyle name="20% - Accent2 2 2 4" xfId="1244" xr:uid="{00000000-0005-0000-0000-00006E000000}"/>
    <cellStyle name="20% - Accent2 2 2 4 2" xfId="2671" xr:uid="{00000000-0005-0000-0000-00006F000000}"/>
    <cellStyle name="20% - Accent2 2 2 4 2 2" xfId="5511" xr:uid="{00000000-0005-0000-0000-00006F000000}"/>
    <cellStyle name="20% - Accent2 2 2 4 2 2 2" xfId="12668" xr:uid="{00000000-0005-0000-0000-000037000000}"/>
    <cellStyle name="20% - Accent2 2 2 4 2 3" xfId="9829" xr:uid="{00000000-0005-0000-0000-000037000000}"/>
    <cellStyle name="20% - Accent2 2 2 4 3" xfId="4092" xr:uid="{00000000-0005-0000-0000-00006E000000}"/>
    <cellStyle name="20% - Accent2 2 2 4 3 2" xfId="11249" xr:uid="{00000000-0005-0000-0000-000037000000}"/>
    <cellStyle name="20% - Accent2 2 2 4 4" xfId="7013" xr:uid="{00000000-0005-0000-0000-000036000000}"/>
    <cellStyle name="20% - Accent2 2 2 4 4 2" xfId="14142" xr:uid="{00000000-0005-0000-0000-000036000000}"/>
    <cellStyle name="20% - Accent2 2 2 4 5" xfId="8410" xr:uid="{00000000-0005-0000-0000-000037000000}"/>
    <cellStyle name="20% - Accent2 2 2 5" xfId="1741" xr:uid="{00000000-0005-0000-0000-000070000000}"/>
    <cellStyle name="20% - Accent2 2 2 5 2" xfId="4581" xr:uid="{00000000-0005-0000-0000-000070000000}"/>
    <cellStyle name="20% - Accent2 2 2 5 2 2" xfId="11738" xr:uid="{00000000-0005-0000-0000-000032000000}"/>
    <cellStyle name="20% - Accent2 2 2 5 3" xfId="8899" xr:uid="{00000000-0005-0000-0000-000032000000}"/>
    <cellStyle name="20% - Accent2 2 2 6" xfId="3162" xr:uid="{00000000-0005-0000-0000-000065000000}"/>
    <cellStyle name="20% - Accent2 2 2 6 2" xfId="10319" xr:uid="{00000000-0005-0000-0000-000032000000}"/>
    <cellStyle name="20% - Accent2 2 2 7" xfId="6034" xr:uid="{00000000-0005-0000-0000-000011000000}"/>
    <cellStyle name="20% - Accent2 2 2 7 2" xfId="13203" xr:uid="{00000000-0005-0000-0000-000011000000}"/>
    <cellStyle name="20% - Accent2 2 2 8" xfId="7480" xr:uid="{00000000-0005-0000-0000-000032000000}"/>
    <cellStyle name="20% - Accent2 2 3" xfId="407" xr:uid="{00000000-0005-0000-0000-000071000000}"/>
    <cellStyle name="20% - Accent2 2 3 2" xfId="873" xr:uid="{00000000-0005-0000-0000-000072000000}"/>
    <cellStyle name="20% - Accent2 2 3 2 2" xfId="2300" xr:uid="{00000000-0005-0000-0000-000073000000}"/>
    <cellStyle name="20% - Accent2 2 3 2 2 2" xfId="5140" xr:uid="{00000000-0005-0000-0000-000073000000}"/>
    <cellStyle name="20% - Accent2 2 3 2 2 2 2" xfId="12297" xr:uid="{00000000-0005-0000-0000-000039000000}"/>
    <cellStyle name="20% - Accent2 2 3 2 2 3" xfId="9458" xr:uid="{00000000-0005-0000-0000-000039000000}"/>
    <cellStyle name="20% - Accent2 2 3 2 3" xfId="3721" xr:uid="{00000000-0005-0000-0000-000072000000}"/>
    <cellStyle name="20% - Accent2 2 3 2 3 2" xfId="10878" xr:uid="{00000000-0005-0000-0000-000039000000}"/>
    <cellStyle name="20% - Accent2 2 3 2 4" xfId="6643" xr:uid="{00000000-0005-0000-0000-000038000000}"/>
    <cellStyle name="20% - Accent2 2 3 2 4 2" xfId="13772" xr:uid="{00000000-0005-0000-0000-000038000000}"/>
    <cellStyle name="20% - Accent2 2 3 2 5" xfId="8039" xr:uid="{00000000-0005-0000-0000-000039000000}"/>
    <cellStyle name="20% - Accent2 2 3 3" xfId="1337" xr:uid="{00000000-0005-0000-0000-000074000000}"/>
    <cellStyle name="20% - Accent2 2 3 3 2" xfId="2764" xr:uid="{00000000-0005-0000-0000-000075000000}"/>
    <cellStyle name="20% - Accent2 2 3 3 2 2" xfId="5604" xr:uid="{00000000-0005-0000-0000-000075000000}"/>
    <cellStyle name="20% - Accent2 2 3 3 2 2 2" xfId="12761" xr:uid="{00000000-0005-0000-0000-00003A000000}"/>
    <cellStyle name="20% - Accent2 2 3 3 2 3" xfId="9922" xr:uid="{00000000-0005-0000-0000-00003A000000}"/>
    <cellStyle name="20% - Accent2 2 3 3 3" xfId="4185" xr:uid="{00000000-0005-0000-0000-000074000000}"/>
    <cellStyle name="20% - Accent2 2 3 3 3 2" xfId="11342" xr:uid="{00000000-0005-0000-0000-00003A000000}"/>
    <cellStyle name="20% - Accent2 2 3 3 4" xfId="7106" xr:uid="{00000000-0005-0000-0000-000039000000}"/>
    <cellStyle name="20% - Accent2 2 3 3 4 2" xfId="14235" xr:uid="{00000000-0005-0000-0000-000039000000}"/>
    <cellStyle name="20% - Accent2 2 3 3 5" xfId="8503" xr:uid="{00000000-0005-0000-0000-00003A000000}"/>
    <cellStyle name="20% - Accent2 2 3 4" xfId="1834" xr:uid="{00000000-0005-0000-0000-000076000000}"/>
    <cellStyle name="20% - Accent2 2 3 4 2" xfId="4674" xr:uid="{00000000-0005-0000-0000-000076000000}"/>
    <cellStyle name="20% - Accent2 2 3 4 2 2" xfId="11831" xr:uid="{00000000-0005-0000-0000-000038000000}"/>
    <cellStyle name="20% - Accent2 2 3 4 3" xfId="8992" xr:uid="{00000000-0005-0000-0000-000038000000}"/>
    <cellStyle name="20% - Accent2 2 3 5" xfId="3255" xr:uid="{00000000-0005-0000-0000-000071000000}"/>
    <cellStyle name="20% - Accent2 2 3 5 2" xfId="10412" xr:uid="{00000000-0005-0000-0000-000038000000}"/>
    <cellStyle name="20% - Accent2 2 3 6" xfId="6127" xr:uid="{00000000-0005-0000-0000-000013000000}"/>
    <cellStyle name="20% - Accent2 2 3 6 2" xfId="13296" xr:uid="{00000000-0005-0000-0000-000013000000}"/>
    <cellStyle name="20% - Accent2 2 3 7" xfId="7573" xr:uid="{00000000-0005-0000-0000-000038000000}"/>
    <cellStyle name="20% - Accent2 2 4" xfId="640" xr:uid="{00000000-0005-0000-0000-000077000000}"/>
    <cellStyle name="20% - Accent2 2 4 2" xfId="2067" xr:uid="{00000000-0005-0000-0000-000078000000}"/>
    <cellStyle name="20% - Accent2 2 4 2 2" xfId="4907" xr:uid="{00000000-0005-0000-0000-000078000000}"/>
    <cellStyle name="20% - Accent2 2 4 2 2 2" xfId="12064" xr:uid="{00000000-0005-0000-0000-00003B000000}"/>
    <cellStyle name="20% - Accent2 2 4 2 3" xfId="9225" xr:uid="{00000000-0005-0000-0000-00003B000000}"/>
    <cellStyle name="20% - Accent2 2 4 3" xfId="3488" xr:uid="{00000000-0005-0000-0000-000077000000}"/>
    <cellStyle name="20% - Accent2 2 4 3 2" xfId="10645" xr:uid="{00000000-0005-0000-0000-00003B000000}"/>
    <cellStyle name="20% - Accent2 2 4 4" xfId="6410" xr:uid="{00000000-0005-0000-0000-00003A000000}"/>
    <cellStyle name="20% - Accent2 2 4 4 2" xfId="13539" xr:uid="{00000000-0005-0000-0000-00003A000000}"/>
    <cellStyle name="20% - Accent2 2 4 5" xfId="7806" xr:uid="{00000000-0005-0000-0000-00003B000000}"/>
    <cellStyle name="20% - Accent2 2 5" xfId="1104" xr:uid="{00000000-0005-0000-0000-000079000000}"/>
    <cellStyle name="20% - Accent2 2 5 2" xfId="2531" xr:uid="{00000000-0005-0000-0000-00007A000000}"/>
    <cellStyle name="20% - Accent2 2 5 2 2" xfId="5371" xr:uid="{00000000-0005-0000-0000-00007A000000}"/>
    <cellStyle name="20% - Accent2 2 5 2 2 2" xfId="12528" xr:uid="{00000000-0005-0000-0000-00003C000000}"/>
    <cellStyle name="20% - Accent2 2 5 2 3" xfId="9689" xr:uid="{00000000-0005-0000-0000-00003C000000}"/>
    <cellStyle name="20% - Accent2 2 5 3" xfId="3952" xr:uid="{00000000-0005-0000-0000-000079000000}"/>
    <cellStyle name="20% - Accent2 2 5 3 2" xfId="11109" xr:uid="{00000000-0005-0000-0000-00003C000000}"/>
    <cellStyle name="20% - Accent2 2 5 4" xfId="6873" xr:uid="{00000000-0005-0000-0000-00003B000000}"/>
    <cellStyle name="20% - Accent2 2 5 4 2" xfId="14002" xr:uid="{00000000-0005-0000-0000-00003B000000}"/>
    <cellStyle name="20% - Accent2 2 5 5" xfId="8270" xr:uid="{00000000-0005-0000-0000-00003C000000}"/>
    <cellStyle name="20% - Accent2 2 6" xfId="1600" xr:uid="{00000000-0005-0000-0000-00007B000000}"/>
    <cellStyle name="20% - Accent2 2 6 2" xfId="4440" xr:uid="{00000000-0005-0000-0000-00007B000000}"/>
    <cellStyle name="20% - Accent2 2 6 2 2" xfId="11597" xr:uid="{00000000-0005-0000-0000-000031000000}"/>
    <cellStyle name="20% - Accent2 2 6 3" xfId="8758" xr:uid="{00000000-0005-0000-0000-000031000000}"/>
    <cellStyle name="20% - Accent2 2 7" xfId="3022" xr:uid="{00000000-0005-0000-0000-000064000000}"/>
    <cellStyle name="20% - Accent2 2 7 2" xfId="10179" xr:uid="{00000000-0005-0000-0000-000031000000}"/>
    <cellStyle name="20% - Accent2 2 8" xfId="5894" xr:uid="{00000000-0005-0000-0000-000010000000}"/>
    <cellStyle name="20% - Accent2 2 8 2" xfId="13063" xr:uid="{00000000-0005-0000-0000-000010000000}"/>
    <cellStyle name="20% - Accent2 2 9" xfId="7339" xr:uid="{00000000-0005-0000-0000-000031000000}"/>
    <cellStyle name="20% - Accent2 3" xfId="106" xr:uid="{00000000-0005-0000-0000-00007C000000}"/>
    <cellStyle name="20% - Accent2 3 2" xfId="265" xr:uid="{00000000-0005-0000-0000-00007D000000}"/>
    <cellStyle name="20% - Accent2 3 2 2" xfId="546" xr:uid="{00000000-0005-0000-0000-00007E000000}"/>
    <cellStyle name="20% - Accent2 3 2 2 2" xfId="1012" xr:uid="{00000000-0005-0000-0000-00007F000000}"/>
    <cellStyle name="20% - Accent2 3 2 2 2 2" xfId="2439" xr:uid="{00000000-0005-0000-0000-000080000000}"/>
    <cellStyle name="20% - Accent2 3 2 2 2 2 2" xfId="5279" xr:uid="{00000000-0005-0000-0000-000080000000}"/>
    <cellStyle name="20% - Accent2 3 2 2 2 2 2 2" xfId="12436" xr:uid="{00000000-0005-0000-0000-000040000000}"/>
    <cellStyle name="20% - Accent2 3 2 2 2 2 3" xfId="9597" xr:uid="{00000000-0005-0000-0000-000040000000}"/>
    <cellStyle name="20% - Accent2 3 2 2 2 3" xfId="3860" xr:uid="{00000000-0005-0000-0000-00007F000000}"/>
    <cellStyle name="20% - Accent2 3 2 2 2 3 2" xfId="11017" xr:uid="{00000000-0005-0000-0000-000040000000}"/>
    <cellStyle name="20% - Accent2 3 2 2 2 4" xfId="6781" xr:uid="{00000000-0005-0000-0000-00003F000000}"/>
    <cellStyle name="20% - Accent2 3 2 2 2 4 2" xfId="13910" xr:uid="{00000000-0005-0000-0000-00003F000000}"/>
    <cellStyle name="20% - Accent2 3 2 2 2 5" xfId="8178" xr:uid="{00000000-0005-0000-0000-000040000000}"/>
    <cellStyle name="20% - Accent2 3 2 2 3" xfId="1476" xr:uid="{00000000-0005-0000-0000-000081000000}"/>
    <cellStyle name="20% - Accent2 3 2 2 3 2" xfId="2903" xr:uid="{00000000-0005-0000-0000-000082000000}"/>
    <cellStyle name="20% - Accent2 3 2 2 3 2 2" xfId="5743" xr:uid="{00000000-0005-0000-0000-000082000000}"/>
    <cellStyle name="20% - Accent2 3 2 2 3 2 2 2" xfId="12900" xr:uid="{00000000-0005-0000-0000-000041000000}"/>
    <cellStyle name="20% - Accent2 3 2 2 3 2 3" xfId="10061" xr:uid="{00000000-0005-0000-0000-000041000000}"/>
    <cellStyle name="20% - Accent2 3 2 2 3 3" xfId="4324" xr:uid="{00000000-0005-0000-0000-000081000000}"/>
    <cellStyle name="20% - Accent2 3 2 2 3 3 2" xfId="11481" xr:uid="{00000000-0005-0000-0000-000041000000}"/>
    <cellStyle name="20% - Accent2 3 2 2 3 4" xfId="7245" xr:uid="{00000000-0005-0000-0000-000040000000}"/>
    <cellStyle name="20% - Accent2 3 2 2 3 4 2" xfId="14374" xr:uid="{00000000-0005-0000-0000-000040000000}"/>
    <cellStyle name="20% - Accent2 3 2 2 3 5" xfId="8642" xr:uid="{00000000-0005-0000-0000-000041000000}"/>
    <cellStyle name="20% - Accent2 3 2 2 4" xfId="1973" xr:uid="{00000000-0005-0000-0000-000083000000}"/>
    <cellStyle name="20% - Accent2 3 2 2 4 2" xfId="4813" xr:uid="{00000000-0005-0000-0000-000083000000}"/>
    <cellStyle name="20% - Accent2 3 2 2 4 2 2" xfId="11970" xr:uid="{00000000-0005-0000-0000-00003F000000}"/>
    <cellStyle name="20% - Accent2 3 2 2 4 3" xfId="9131" xr:uid="{00000000-0005-0000-0000-00003F000000}"/>
    <cellStyle name="20% - Accent2 3 2 2 5" xfId="3394" xr:uid="{00000000-0005-0000-0000-00007E000000}"/>
    <cellStyle name="20% - Accent2 3 2 2 5 2" xfId="10551" xr:uid="{00000000-0005-0000-0000-00003F000000}"/>
    <cellStyle name="20% - Accent2 3 2 2 6" xfId="6266" xr:uid="{00000000-0005-0000-0000-000016000000}"/>
    <cellStyle name="20% - Accent2 3 2 2 6 2" xfId="13435" xr:uid="{00000000-0005-0000-0000-000016000000}"/>
    <cellStyle name="20% - Accent2 3 2 2 7" xfId="7712" xr:uid="{00000000-0005-0000-0000-00003F000000}"/>
    <cellStyle name="20% - Accent2 3 2 3" xfId="779" xr:uid="{00000000-0005-0000-0000-000084000000}"/>
    <cellStyle name="20% - Accent2 3 2 3 2" xfId="2206" xr:uid="{00000000-0005-0000-0000-000085000000}"/>
    <cellStyle name="20% - Accent2 3 2 3 2 2" xfId="5046" xr:uid="{00000000-0005-0000-0000-000085000000}"/>
    <cellStyle name="20% - Accent2 3 2 3 2 2 2" xfId="12203" xr:uid="{00000000-0005-0000-0000-000042000000}"/>
    <cellStyle name="20% - Accent2 3 2 3 2 3" xfId="9364" xr:uid="{00000000-0005-0000-0000-000042000000}"/>
    <cellStyle name="20% - Accent2 3 2 3 3" xfId="3627" xr:uid="{00000000-0005-0000-0000-000084000000}"/>
    <cellStyle name="20% - Accent2 3 2 3 3 2" xfId="10784" xr:uid="{00000000-0005-0000-0000-000042000000}"/>
    <cellStyle name="20% - Accent2 3 2 3 4" xfId="6549" xr:uid="{00000000-0005-0000-0000-000041000000}"/>
    <cellStyle name="20% - Accent2 3 2 3 4 2" xfId="13678" xr:uid="{00000000-0005-0000-0000-000041000000}"/>
    <cellStyle name="20% - Accent2 3 2 3 5" xfId="7945" xr:uid="{00000000-0005-0000-0000-000042000000}"/>
    <cellStyle name="20% - Accent2 3 2 4" xfId="1243" xr:uid="{00000000-0005-0000-0000-000086000000}"/>
    <cellStyle name="20% - Accent2 3 2 4 2" xfId="2670" xr:uid="{00000000-0005-0000-0000-000087000000}"/>
    <cellStyle name="20% - Accent2 3 2 4 2 2" xfId="5510" xr:uid="{00000000-0005-0000-0000-000087000000}"/>
    <cellStyle name="20% - Accent2 3 2 4 2 2 2" xfId="12667" xr:uid="{00000000-0005-0000-0000-000043000000}"/>
    <cellStyle name="20% - Accent2 3 2 4 2 3" xfId="9828" xr:uid="{00000000-0005-0000-0000-000043000000}"/>
    <cellStyle name="20% - Accent2 3 2 4 3" xfId="4091" xr:uid="{00000000-0005-0000-0000-000086000000}"/>
    <cellStyle name="20% - Accent2 3 2 4 3 2" xfId="11248" xr:uid="{00000000-0005-0000-0000-000043000000}"/>
    <cellStyle name="20% - Accent2 3 2 4 4" xfId="7012" xr:uid="{00000000-0005-0000-0000-000042000000}"/>
    <cellStyle name="20% - Accent2 3 2 4 4 2" xfId="14141" xr:uid="{00000000-0005-0000-0000-000042000000}"/>
    <cellStyle name="20% - Accent2 3 2 4 5" xfId="8409" xr:uid="{00000000-0005-0000-0000-000043000000}"/>
    <cellStyle name="20% - Accent2 3 2 5" xfId="1740" xr:uid="{00000000-0005-0000-0000-000088000000}"/>
    <cellStyle name="20% - Accent2 3 2 5 2" xfId="4580" xr:uid="{00000000-0005-0000-0000-000088000000}"/>
    <cellStyle name="20% - Accent2 3 2 5 2 2" xfId="11737" xr:uid="{00000000-0005-0000-0000-00003E000000}"/>
    <cellStyle name="20% - Accent2 3 2 5 3" xfId="8898" xr:uid="{00000000-0005-0000-0000-00003E000000}"/>
    <cellStyle name="20% - Accent2 3 2 6" xfId="3161" xr:uid="{00000000-0005-0000-0000-00007D000000}"/>
    <cellStyle name="20% - Accent2 3 2 6 2" xfId="10318" xr:uid="{00000000-0005-0000-0000-00003E000000}"/>
    <cellStyle name="20% - Accent2 3 2 7" xfId="6033" xr:uid="{00000000-0005-0000-0000-000015000000}"/>
    <cellStyle name="20% - Accent2 3 2 7 2" xfId="13202" xr:uid="{00000000-0005-0000-0000-000015000000}"/>
    <cellStyle name="20% - Accent2 3 2 8" xfId="7479" xr:uid="{00000000-0005-0000-0000-00003E000000}"/>
    <cellStyle name="20% - Accent2 3 3" xfId="442" xr:uid="{00000000-0005-0000-0000-000089000000}"/>
    <cellStyle name="20% - Accent2 3 3 2" xfId="908" xr:uid="{00000000-0005-0000-0000-00008A000000}"/>
    <cellStyle name="20% - Accent2 3 3 2 2" xfId="2335" xr:uid="{00000000-0005-0000-0000-00008B000000}"/>
    <cellStyle name="20% - Accent2 3 3 2 2 2" xfId="5175" xr:uid="{00000000-0005-0000-0000-00008B000000}"/>
    <cellStyle name="20% - Accent2 3 3 2 2 2 2" xfId="12332" xr:uid="{00000000-0005-0000-0000-000045000000}"/>
    <cellStyle name="20% - Accent2 3 3 2 2 3" xfId="9493" xr:uid="{00000000-0005-0000-0000-000045000000}"/>
    <cellStyle name="20% - Accent2 3 3 2 3" xfId="3756" xr:uid="{00000000-0005-0000-0000-00008A000000}"/>
    <cellStyle name="20% - Accent2 3 3 2 3 2" xfId="10913" xr:uid="{00000000-0005-0000-0000-000045000000}"/>
    <cellStyle name="20% - Accent2 3 3 2 4" xfId="6678" xr:uid="{00000000-0005-0000-0000-000044000000}"/>
    <cellStyle name="20% - Accent2 3 3 2 4 2" xfId="13807" xr:uid="{00000000-0005-0000-0000-000044000000}"/>
    <cellStyle name="20% - Accent2 3 3 2 5" xfId="8074" xr:uid="{00000000-0005-0000-0000-000045000000}"/>
    <cellStyle name="20% - Accent2 3 3 3" xfId="1372" xr:uid="{00000000-0005-0000-0000-00008C000000}"/>
    <cellStyle name="20% - Accent2 3 3 3 2" xfId="2799" xr:uid="{00000000-0005-0000-0000-00008D000000}"/>
    <cellStyle name="20% - Accent2 3 3 3 2 2" xfId="5639" xr:uid="{00000000-0005-0000-0000-00008D000000}"/>
    <cellStyle name="20% - Accent2 3 3 3 2 2 2" xfId="12796" xr:uid="{00000000-0005-0000-0000-000046000000}"/>
    <cellStyle name="20% - Accent2 3 3 3 2 3" xfId="9957" xr:uid="{00000000-0005-0000-0000-000046000000}"/>
    <cellStyle name="20% - Accent2 3 3 3 3" xfId="4220" xr:uid="{00000000-0005-0000-0000-00008C000000}"/>
    <cellStyle name="20% - Accent2 3 3 3 3 2" xfId="11377" xr:uid="{00000000-0005-0000-0000-000046000000}"/>
    <cellStyle name="20% - Accent2 3 3 3 4" xfId="7141" xr:uid="{00000000-0005-0000-0000-000045000000}"/>
    <cellStyle name="20% - Accent2 3 3 3 4 2" xfId="14270" xr:uid="{00000000-0005-0000-0000-000045000000}"/>
    <cellStyle name="20% - Accent2 3 3 3 5" xfId="8538" xr:uid="{00000000-0005-0000-0000-000046000000}"/>
    <cellStyle name="20% - Accent2 3 3 4" xfId="1869" xr:uid="{00000000-0005-0000-0000-00008E000000}"/>
    <cellStyle name="20% - Accent2 3 3 4 2" xfId="4709" xr:uid="{00000000-0005-0000-0000-00008E000000}"/>
    <cellStyle name="20% - Accent2 3 3 4 2 2" xfId="11866" xr:uid="{00000000-0005-0000-0000-000044000000}"/>
    <cellStyle name="20% - Accent2 3 3 4 3" xfId="9027" xr:uid="{00000000-0005-0000-0000-000044000000}"/>
    <cellStyle name="20% - Accent2 3 3 5" xfId="3290" xr:uid="{00000000-0005-0000-0000-000089000000}"/>
    <cellStyle name="20% - Accent2 3 3 5 2" xfId="10447" xr:uid="{00000000-0005-0000-0000-000044000000}"/>
    <cellStyle name="20% - Accent2 3 3 6" xfId="6162" xr:uid="{00000000-0005-0000-0000-000017000000}"/>
    <cellStyle name="20% - Accent2 3 3 6 2" xfId="13331" xr:uid="{00000000-0005-0000-0000-000017000000}"/>
    <cellStyle name="20% - Accent2 3 3 7" xfId="7608" xr:uid="{00000000-0005-0000-0000-000044000000}"/>
    <cellStyle name="20% - Accent2 3 4" xfId="675" xr:uid="{00000000-0005-0000-0000-00008F000000}"/>
    <cellStyle name="20% - Accent2 3 4 2" xfId="2102" xr:uid="{00000000-0005-0000-0000-000090000000}"/>
    <cellStyle name="20% - Accent2 3 4 2 2" xfId="4942" xr:uid="{00000000-0005-0000-0000-000090000000}"/>
    <cellStyle name="20% - Accent2 3 4 2 2 2" xfId="12099" xr:uid="{00000000-0005-0000-0000-000047000000}"/>
    <cellStyle name="20% - Accent2 3 4 2 3" xfId="9260" xr:uid="{00000000-0005-0000-0000-000047000000}"/>
    <cellStyle name="20% - Accent2 3 4 3" xfId="3523" xr:uid="{00000000-0005-0000-0000-00008F000000}"/>
    <cellStyle name="20% - Accent2 3 4 3 2" xfId="10680" xr:uid="{00000000-0005-0000-0000-000047000000}"/>
    <cellStyle name="20% - Accent2 3 4 4" xfId="6445" xr:uid="{00000000-0005-0000-0000-000046000000}"/>
    <cellStyle name="20% - Accent2 3 4 4 2" xfId="13574" xr:uid="{00000000-0005-0000-0000-000046000000}"/>
    <cellStyle name="20% - Accent2 3 4 5" xfId="7841" xr:uid="{00000000-0005-0000-0000-000047000000}"/>
    <cellStyle name="20% - Accent2 3 5" xfId="1139" xr:uid="{00000000-0005-0000-0000-000091000000}"/>
    <cellStyle name="20% - Accent2 3 5 2" xfId="2566" xr:uid="{00000000-0005-0000-0000-000092000000}"/>
    <cellStyle name="20% - Accent2 3 5 2 2" xfId="5406" xr:uid="{00000000-0005-0000-0000-000092000000}"/>
    <cellStyle name="20% - Accent2 3 5 2 2 2" xfId="12563" xr:uid="{00000000-0005-0000-0000-000048000000}"/>
    <cellStyle name="20% - Accent2 3 5 2 3" xfId="9724" xr:uid="{00000000-0005-0000-0000-000048000000}"/>
    <cellStyle name="20% - Accent2 3 5 3" xfId="3987" xr:uid="{00000000-0005-0000-0000-000091000000}"/>
    <cellStyle name="20% - Accent2 3 5 3 2" xfId="11144" xr:uid="{00000000-0005-0000-0000-000048000000}"/>
    <cellStyle name="20% - Accent2 3 5 4" xfId="6908" xr:uid="{00000000-0005-0000-0000-000047000000}"/>
    <cellStyle name="20% - Accent2 3 5 4 2" xfId="14037" xr:uid="{00000000-0005-0000-0000-000047000000}"/>
    <cellStyle name="20% - Accent2 3 5 5" xfId="8305" xr:uid="{00000000-0005-0000-0000-000048000000}"/>
    <cellStyle name="20% - Accent2 3 6" xfId="1636" xr:uid="{00000000-0005-0000-0000-000093000000}"/>
    <cellStyle name="20% - Accent2 3 6 2" xfId="4476" xr:uid="{00000000-0005-0000-0000-000093000000}"/>
    <cellStyle name="20% - Accent2 3 6 2 2" xfId="11633" xr:uid="{00000000-0005-0000-0000-00003D000000}"/>
    <cellStyle name="20% - Accent2 3 6 3" xfId="8794" xr:uid="{00000000-0005-0000-0000-00003D000000}"/>
    <cellStyle name="20% - Accent2 3 7" xfId="3057" xr:uid="{00000000-0005-0000-0000-00007C000000}"/>
    <cellStyle name="20% - Accent2 3 7 2" xfId="10214" xr:uid="{00000000-0005-0000-0000-00003D000000}"/>
    <cellStyle name="20% - Accent2 3 8" xfId="5929" xr:uid="{00000000-0005-0000-0000-000014000000}"/>
    <cellStyle name="20% - Accent2 3 8 2" xfId="13098" xr:uid="{00000000-0005-0000-0000-000014000000}"/>
    <cellStyle name="20% - Accent2 3 9" xfId="7374" xr:uid="{00000000-0005-0000-0000-00003D000000}"/>
    <cellStyle name="20% - Accent2 4" xfId="166" xr:uid="{00000000-0005-0000-0000-000094000000}"/>
    <cellStyle name="20% - Accent2 4 2" xfId="267" xr:uid="{00000000-0005-0000-0000-000095000000}"/>
    <cellStyle name="20% - Accent2 4 2 2" xfId="548" xr:uid="{00000000-0005-0000-0000-000096000000}"/>
    <cellStyle name="20% - Accent2 4 2 2 2" xfId="1014" xr:uid="{00000000-0005-0000-0000-000097000000}"/>
    <cellStyle name="20% - Accent2 4 2 2 2 2" xfId="2441" xr:uid="{00000000-0005-0000-0000-000098000000}"/>
    <cellStyle name="20% - Accent2 4 2 2 2 2 2" xfId="5281" xr:uid="{00000000-0005-0000-0000-000098000000}"/>
    <cellStyle name="20% - Accent2 4 2 2 2 2 2 2" xfId="12438" xr:uid="{00000000-0005-0000-0000-00004C000000}"/>
    <cellStyle name="20% - Accent2 4 2 2 2 2 3" xfId="9599" xr:uid="{00000000-0005-0000-0000-00004C000000}"/>
    <cellStyle name="20% - Accent2 4 2 2 2 3" xfId="3862" xr:uid="{00000000-0005-0000-0000-000097000000}"/>
    <cellStyle name="20% - Accent2 4 2 2 2 3 2" xfId="11019" xr:uid="{00000000-0005-0000-0000-00004C000000}"/>
    <cellStyle name="20% - Accent2 4 2 2 2 4" xfId="6783" xr:uid="{00000000-0005-0000-0000-00004B000000}"/>
    <cellStyle name="20% - Accent2 4 2 2 2 4 2" xfId="13912" xr:uid="{00000000-0005-0000-0000-00004B000000}"/>
    <cellStyle name="20% - Accent2 4 2 2 2 5" xfId="8180" xr:uid="{00000000-0005-0000-0000-00004C000000}"/>
    <cellStyle name="20% - Accent2 4 2 2 3" xfId="1478" xr:uid="{00000000-0005-0000-0000-000099000000}"/>
    <cellStyle name="20% - Accent2 4 2 2 3 2" xfId="2905" xr:uid="{00000000-0005-0000-0000-00009A000000}"/>
    <cellStyle name="20% - Accent2 4 2 2 3 2 2" xfId="5745" xr:uid="{00000000-0005-0000-0000-00009A000000}"/>
    <cellStyle name="20% - Accent2 4 2 2 3 2 2 2" xfId="12902" xr:uid="{00000000-0005-0000-0000-00004D000000}"/>
    <cellStyle name="20% - Accent2 4 2 2 3 2 3" xfId="10063" xr:uid="{00000000-0005-0000-0000-00004D000000}"/>
    <cellStyle name="20% - Accent2 4 2 2 3 3" xfId="4326" xr:uid="{00000000-0005-0000-0000-000099000000}"/>
    <cellStyle name="20% - Accent2 4 2 2 3 3 2" xfId="11483" xr:uid="{00000000-0005-0000-0000-00004D000000}"/>
    <cellStyle name="20% - Accent2 4 2 2 3 4" xfId="7247" xr:uid="{00000000-0005-0000-0000-00004C000000}"/>
    <cellStyle name="20% - Accent2 4 2 2 3 4 2" xfId="14376" xr:uid="{00000000-0005-0000-0000-00004C000000}"/>
    <cellStyle name="20% - Accent2 4 2 2 3 5" xfId="8644" xr:uid="{00000000-0005-0000-0000-00004D000000}"/>
    <cellStyle name="20% - Accent2 4 2 2 4" xfId="1975" xr:uid="{00000000-0005-0000-0000-00009B000000}"/>
    <cellStyle name="20% - Accent2 4 2 2 4 2" xfId="4815" xr:uid="{00000000-0005-0000-0000-00009B000000}"/>
    <cellStyle name="20% - Accent2 4 2 2 4 2 2" xfId="11972" xr:uid="{00000000-0005-0000-0000-00004B000000}"/>
    <cellStyle name="20% - Accent2 4 2 2 4 3" xfId="9133" xr:uid="{00000000-0005-0000-0000-00004B000000}"/>
    <cellStyle name="20% - Accent2 4 2 2 5" xfId="3396" xr:uid="{00000000-0005-0000-0000-000096000000}"/>
    <cellStyle name="20% - Accent2 4 2 2 5 2" xfId="10553" xr:uid="{00000000-0005-0000-0000-00004B000000}"/>
    <cellStyle name="20% - Accent2 4 2 2 6" xfId="6268" xr:uid="{00000000-0005-0000-0000-00001A000000}"/>
    <cellStyle name="20% - Accent2 4 2 2 6 2" xfId="13437" xr:uid="{00000000-0005-0000-0000-00001A000000}"/>
    <cellStyle name="20% - Accent2 4 2 2 7" xfId="7714" xr:uid="{00000000-0005-0000-0000-00004B000000}"/>
    <cellStyle name="20% - Accent2 4 2 3" xfId="781" xr:uid="{00000000-0005-0000-0000-00009C000000}"/>
    <cellStyle name="20% - Accent2 4 2 3 2" xfId="2208" xr:uid="{00000000-0005-0000-0000-00009D000000}"/>
    <cellStyle name="20% - Accent2 4 2 3 2 2" xfId="5048" xr:uid="{00000000-0005-0000-0000-00009D000000}"/>
    <cellStyle name="20% - Accent2 4 2 3 2 2 2" xfId="12205" xr:uid="{00000000-0005-0000-0000-00004E000000}"/>
    <cellStyle name="20% - Accent2 4 2 3 2 3" xfId="9366" xr:uid="{00000000-0005-0000-0000-00004E000000}"/>
    <cellStyle name="20% - Accent2 4 2 3 3" xfId="3629" xr:uid="{00000000-0005-0000-0000-00009C000000}"/>
    <cellStyle name="20% - Accent2 4 2 3 3 2" xfId="10786" xr:uid="{00000000-0005-0000-0000-00004E000000}"/>
    <cellStyle name="20% - Accent2 4 2 3 4" xfId="6551" xr:uid="{00000000-0005-0000-0000-00004D000000}"/>
    <cellStyle name="20% - Accent2 4 2 3 4 2" xfId="13680" xr:uid="{00000000-0005-0000-0000-00004D000000}"/>
    <cellStyle name="20% - Accent2 4 2 3 5" xfId="7947" xr:uid="{00000000-0005-0000-0000-00004E000000}"/>
    <cellStyle name="20% - Accent2 4 2 4" xfId="1245" xr:uid="{00000000-0005-0000-0000-00009E000000}"/>
    <cellStyle name="20% - Accent2 4 2 4 2" xfId="2672" xr:uid="{00000000-0005-0000-0000-00009F000000}"/>
    <cellStyle name="20% - Accent2 4 2 4 2 2" xfId="5512" xr:uid="{00000000-0005-0000-0000-00009F000000}"/>
    <cellStyle name="20% - Accent2 4 2 4 2 2 2" xfId="12669" xr:uid="{00000000-0005-0000-0000-00004F000000}"/>
    <cellStyle name="20% - Accent2 4 2 4 2 3" xfId="9830" xr:uid="{00000000-0005-0000-0000-00004F000000}"/>
    <cellStyle name="20% - Accent2 4 2 4 3" xfId="4093" xr:uid="{00000000-0005-0000-0000-00009E000000}"/>
    <cellStyle name="20% - Accent2 4 2 4 3 2" xfId="11250" xr:uid="{00000000-0005-0000-0000-00004F000000}"/>
    <cellStyle name="20% - Accent2 4 2 4 4" xfId="7014" xr:uid="{00000000-0005-0000-0000-00004E000000}"/>
    <cellStyle name="20% - Accent2 4 2 4 4 2" xfId="14143" xr:uid="{00000000-0005-0000-0000-00004E000000}"/>
    <cellStyle name="20% - Accent2 4 2 4 5" xfId="8411" xr:uid="{00000000-0005-0000-0000-00004F000000}"/>
    <cellStyle name="20% - Accent2 4 2 5" xfId="1742" xr:uid="{00000000-0005-0000-0000-0000A0000000}"/>
    <cellStyle name="20% - Accent2 4 2 5 2" xfId="4582" xr:uid="{00000000-0005-0000-0000-0000A0000000}"/>
    <cellStyle name="20% - Accent2 4 2 5 2 2" xfId="11739" xr:uid="{00000000-0005-0000-0000-00004A000000}"/>
    <cellStyle name="20% - Accent2 4 2 5 3" xfId="8900" xr:uid="{00000000-0005-0000-0000-00004A000000}"/>
    <cellStyle name="20% - Accent2 4 2 6" xfId="3163" xr:uid="{00000000-0005-0000-0000-000095000000}"/>
    <cellStyle name="20% - Accent2 4 2 6 2" xfId="10320" xr:uid="{00000000-0005-0000-0000-00004A000000}"/>
    <cellStyle name="20% - Accent2 4 2 7" xfId="6035" xr:uid="{00000000-0005-0000-0000-000019000000}"/>
    <cellStyle name="20% - Accent2 4 2 7 2" xfId="13204" xr:uid="{00000000-0005-0000-0000-000019000000}"/>
    <cellStyle name="20% - Accent2 4 2 8" xfId="7481" xr:uid="{00000000-0005-0000-0000-00004A000000}"/>
    <cellStyle name="20% - Accent2 4 3" xfId="483" xr:uid="{00000000-0005-0000-0000-0000A1000000}"/>
    <cellStyle name="20% - Accent2 4 3 2" xfId="949" xr:uid="{00000000-0005-0000-0000-0000A2000000}"/>
    <cellStyle name="20% - Accent2 4 3 2 2" xfId="2376" xr:uid="{00000000-0005-0000-0000-0000A3000000}"/>
    <cellStyle name="20% - Accent2 4 3 2 2 2" xfId="5216" xr:uid="{00000000-0005-0000-0000-0000A3000000}"/>
    <cellStyle name="20% - Accent2 4 3 2 2 2 2" xfId="12373" xr:uid="{00000000-0005-0000-0000-000051000000}"/>
    <cellStyle name="20% - Accent2 4 3 2 2 3" xfId="9534" xr:uid="{00000000-0005-0000-0000-000051000000}"/>
    <cellStyle name="20% - Accent2 4 3 2 3" xfId="3797" xr:uid="{00000000-0005-0000-0000-0000A2000000}"/>
    <cellStyle name="20% - Accent2 4 3 2 3 2" xfId="10954" xr:uid="{00000000-0005-0000-0000-000051000000}"/>
    <cellStyle name="20% - Accent2 4 3 2 4" xfId="6719" xr:uid="{00000000-0005-0000-0000-000050000000}"/>
    <cellStyle name="20% - Accent2 4 3 2 4 2" xfId="13848" xr:uid="{00000000-0005-0000-0000-000050000000}"/>
    <cellStyle name="20% - Accent2 4 3 2 5" xfId="8115" xr:uid="{00000000-0005-0000-0000-000051000000}"/>
    <cellStyle name="20% - Accent2 4 3 3" xfId="1413" xr:uid="{00000000-0005-0000-0000-0000A4000000}"/>
    <cellStyle name="20% - Accent2 4 3 3 2" xfId="2840" xr:uid="{00000000-0005-0000-0000-0000A5000000}"/>
    <cellStyle name="20% - Accent2 4 3 3 2 2" xfId="5680" xr:uid="{00000000-0005-0000-0000-0000A5000000}"/>
    <cellStyle name="20% - Accent2 4 3 3 2 2 2" xfId="12837" xr:uid="{00000000-0005-0000-0000-000052000000}"/>
    <cellStyle name="20% - Accent2 4 3 3 2 3" xfId="9998" xr:uid="{00000000-0005-0000-0000-000052000000}"/>
    <cellStyle name="20% - Accent2 4 3 3 3" xfId="4261" xr:uid="{00000000-0005-0000-0000-0000A4000000}"/>
    <cellStyle name="20% - Accent2 4 3 3 3 2" xfId="11418" xr:uid="{00000000-0005-0000-0000-000052000000}"/>
    <cellStyle name="20% - Accent2 4 3 3 4" xfId="7182" xr:uid="{00000000-0005-0000-0000-000051000000}"/>
    <cellStyle name="20% - Accent2 4 3 3 4 2" xfId="14311" xr:uid="{00000000-0005-0000-0000-000051000000}"/>
    <cellStyle name="20% - Accent2 4 3 3 5" xfId="8579" xr:uid="{00000000-0005-0000-0000-000052000000}"/>
    <cellStyle name="20% - Accent2 4 3 4" xfId="1910" xr:uid="{00000000-0005-0000-0000-0000A6000000}"/>
    <cellStyle name="20% - Accent2 4 3 4 2" xfId="4750" xr:uid="{00000000-0005-0000-0000-0000A6000000}"/>
    <cellStyle name="20% - Accent2 4 3 4 2 2" xfId="11907" xr:uid="{00000000-0005-0000-0000-000050000000}"/>
    <cellStyle name="20% - Accent2 4 3 4 3" xfId="9068" xr:uid="{00000000-0005-0000-0000-000050000000}"/>
    <cellStyle name="20% - Accent2 4 3 5" xfId="3331" xr:uid="{00000000-0005-0000-0000-0000A1000000}"/>
    <cellStyle name="20% - Accent2 4 3 5 2" xfId="10488" xr:uid="{00000000-0005-0000-0000-000050000000}"/>
    <cellStyle name="20% - Accent2 4 3 6" xfId="6203" xr:uid="{00000000-0005-0000-0000-00001B000000}"/>
    <cellStyle name="20% - Accent2 4 3 6 2" xfId="13372" xr:uid="{00000000-0005-0000-0000-00001B000000}"/>
    <cellStyle name="20% - Accent2 4 3 7" xfId="7649" xr:uid="{00000000-0005-0000-0000-000050000000}"/>
    <cellStyle name="20% - Accent2 4 4" xfId="716" xr:uid="{00000000-0005-0000-0000-0000A7000000}"/>
    <cellStyle name="20% - Accent2 4 4 2" xfId="2143" xr:uid="{00000000-0005-0000-0000-0000A8000000}"/>
    <cellStyle name="20% - Accent2 4 4 2 2" xfId="4983" xr:uid="{00000000-0005-0000-0000-0000A8000000}"/>
    <cellStyle name="20% - Accent2 4 4 2 2 2" xfId="12140" xr:uid="{00000000-0005-0000-0000-000053000000}"/>
    <cellStyle name="20% - Accent2 4 4 2 3" xfId="9301" xr:uid="{00000000-0005-0000-0000-000053000000}"/>
    <cellStyle name="20% - Accent2 4 4 3" xfId="3564" xr:uid="{00000000-0005-0000-0000-0000A7000000}"/>
    <cellStyle name="20% - Accent2 4 4 3 2" xfId="10721" xr:uid="{00000000-0005-0000-0000-000053000000}"/>
    <cellStyle name="20% - Accent2 4 4 4" xfId="6486" xr:uid="{00000000-0005-0000-0000-000052000000}"/>
    <cellStyle name="20% - Accent2 4 4 4 2" xfId="13615" xr:uid="{00000000-0005-0000-0000-000052000000}"/>
    <cellStyle name="20% - Accent2 4 4 5" xfId="7882" xr:uid="{00000000-0005-0000-0000-000053000000}"/>
    <cellStyle name="20% - Accent2 4 5" xfId="1180" xr:uid="{00000000-0005-0000-0000-0000A9000000}"/>
    <cellStyle name="20% - Accent2 4 5 2" xfId="2607" xr:uid="{00000000-0005-0000-0000-0000AA000000}"/>
    <cellStyle name="20% - Accent2 4 5 2 2" xfId="5447" xr:uid="{00000000-0005-0000-0000-0000AA000000}"/>
    <cellStyle name="20% - Accent2 4 5 2 2 2" xfId="12604" xr:uid="{00000000-0005-0000-0000-000054000000}"/>
    <cellStyle name="20% - Accent2 4 5 2 3" xfId="9765" xr:uid="{00000000-0005-0000-0000-000054000000}"/>
    <cellStyle name="20% - Accent2 4 5 3" xfId="4028" xr:uid="{00000000-0005-0000-0000-0000A9000000}"/>
    <cellStyle name="20% - Accent2 4 5 3 2" xfId="11185" xr:uid="{00000000-0005-0000-0000-000054000000}"/>
    <cellStyle name="20% - Accent2 4 5 4" xfId="6949" xr:uid="{00000000-0005-0000-0000-000053000000}"/>
    <cellStyle name="20% - Accent2 4 5 4 2" xfId="14078" xr:uid="{00000000-0005-0000-0000-000053000000}"/>
    <cellStyle name="20% - Accent2 4 5 5" xfId="8346" xr:uid="{00000000-0005-0000-0000-000054000000}"/>
    <cellStyle name="20% - Accent2 4 6" xfId="1677" xr:uid="{00000000-0005-0000-0000-0000AB000000}"/>
    <cellStyle name="20% - Accent2 4 6 2" xfId="4517" xr:uid="{00000000-0005-0000-0000-0000AB000000}"/>
    <cellStyle name="20% - Accent2 4 6 2 2" xfId="11674" xr:uid="{00000000-0005-0000-0000-000049000000}"/>
    <cellStyle name="20% - Accent2 4 6 3" xfId="8835" xr:uid="{00000000-0005-0000-0000-000049000000}"/>
    <cellStyle name="20% - Accent2 4 7" xfId="3098" xr:uid="{00000000-0005-0000-0000-000094000000}"/>
    <cellStyle name="20% - Accent2 4 7 2" xfId="10255" xr:uid="{00000000-0005-0000-0000-000049000000}"/>
    <cellStyle name="20% - Accent2 4 8" xfId="5970" xr:uid="{00000000-0005-0000-0000-000018000000}"/>
    <cellStyle name="20% - Accent2 4 8 2" xfId="13139" xr:uid="{00000000-0005-0000-0000-000018000000}"/>
    <cellStyle name="20% - Accent2 4 9" xfId="7415" xr:uid="{00000000-0005-0000-0000-000049000000}"/>
    <cellStyle name="20% - Accent2 5" xfId="188" xr:uid="{00000000-0005-0000-0000-0000AC000000}"/>
    <cellStyle name="20% - Accent2 5 2" xfId="496" xr:uid="{00000000-0005-0000-0000-0000AD000000}"/>
    <cellStyle name="20% - Accent2 5 2 2" xfId="962" xr:uid="{00000000-0005-0000-0000-0000AE000000}"/>
    <cellStyle name="20% - Accent2 5 2 2 2" xfId="2389" xr:uid="{00000000-0005-0000-0000-0000AF000000}"/>
    <cellStyle name="20% - Accent2 5 2 2 2 2" xfId="5229" xr:uid="{00000000-0005-0000-0000-0000AF000000}"/>
    <cellStyle name="20% - Accent2 5 2 2 2 2 2" xfId="12386" xr:uid="{00000000-0005-0000-0000-000057000000}"/>
    <cellStyle name="20% - Accent2 5 2 2 2 3" xfId="9547" xr:uid="{00000000-0005-0000-0000-000057000000}"/>
    <cellStyle name="20% - Accent2 5 2 2 3" xfId="3810" xr:uid="{00000000-0005-0000-0000-0000AE000000}"/>
    <cellStyle name="20% - Accent2 5 2 2 3 2" xfId="10967" xr:uid="{00000000-0005-0000-0000-000057000000}"/>
    <cellStyle name="20% - Accent2 5 2 2 4" xfId="6732" xr:uid="{00000000-0005-0000-0000-000056000000}"/>
    <cellStyle name="20% - Accent2 5 2 2 4 2" xfId="13861" xr:uid="{00000000-0005-0000-0000-000056000000}"/>
    <cellStyle name="20% - Accent2 5 2 2 5" xfId="8128" xr:uid="{00000000-0005-0000-0000-000057000000}"/>
    <cellStyle name="20% - Accent2 5 2 3" xfId="1426" xr:uid="{00000000-0005-0000-0000-0000B0000000}"/>
    <cellStyle name="20% - Accent2 5 2 3 2" xfId="2853" xr:uid="{00000000-0005-0000-0000-0000B1000000}"/>
    <cellStyle name="20% - Accent2 5 2 3 2 2" xfId="5693" xr:uid="{00000000-0005-0000-0000-0000B1000000}"/>
    <cellStyle name="20% - Accent2 5 2 3 2 2 2" xfId="12850" xr:uid="{00000000-0005-0000-0000-000058000000}"/>
    <cellStyle name="20% - Accent2 5 2 3 2 3" xfId="10011" xr:uid="{00000000-0005-0000-0000-000058000000}"/>
    <cellStyle name="20% - Accent2 5 2 3 3" xfId="4274" xr:uid="{00000000-0005-0000-0000-0000B0000000}"/>
    <cellStyle name="20% - Accent2 5 2 3 3 2" xfId="11431" xr:uid="{00000000-0005-0000-0000-000058000000}"/>
    <cellStyle name="20% - Accent2 5 2 3 4" xfId="7195" xr:uid="{00000000-0005-0000-0000-000057000000}"/>
    <cellStyle name="20% - Accent2 5 2 3 4 2" xfId="14324" xr:uid="{00000000-0005-0000-0000-000057000000}"/>
    <cellStyle name="20% - Accent2 5 2 3 5" xfId="8592" xr:uid="{00000000-0005-0000-0000-000058000000}"/>
    <cellStyle name="20% - Accent2 5 2 4" xfId="1923" xr:uid="{00000000-0005-0000-0000-0000B2000000}"/>
    <cellStyle name="20% - Accent2 5 2 4 2" xfId="4763" xr:uid="{00000000-0005-0000-0000-0000B2000000}"/>
    <cellStyle name="20% - Accent2 5 2 4 2 2" xfId="11920" xr:uid="{00000000-0005-0000-0000-000056000000}"/>
    <cellStyle name="20% - Accent2 5 2 4 3" xfId="9081" xr:uid="{00000000-0005-0000-0000-000056000000}"/>
    <cellStyle name="20% - Accent2 5 2 5" xfId="3344" xr:uid="{00000000-0005-0000-0000-0000AD000000}"/>
    <cellStyle name="20% - Accent2 5 2 5 2" xfId="10501" xr:uid="{00000000-0005-0000-0000-000056000000}"/>
    <cellStyle name="20% - Accent2 5 2 6" xfId="6216" xr:uid="{00000000-0005-0000-0000-00001D000000}"/>
    <cellStyle name="20% - Accent2 5 2 6 2" xfId="13385" xr:uid="{00000000-0005-0000-0000-00001D000000}"/>
    <cellStyle name="20% - Accent2 5 2 7" xfId="7662" xr:uid="{00000000-0005-0000-0000-000056000000}"/>
    <cellStyle name="20% - Accent2 5 3" xfId="729" xr:uid="{00000000-0005-0000-0000-0000B3000000}"/>
    <cellStyle name="20% - Accent2 5 3 2" xfId="2156" xr:uid="{00000000-0005-0000-0000-0000B4000000}"/>
    <cellStyle name="20% - Accent2 5 3 2 2" xfId="4996" xr:uid="{00000000-0005-0000-0000-0000B4000000}"/>
    <cellStyle name="20% - Accent2 5 3 2 2 2" xfId="12153" xr:uid="{00000000-0005-0000-0000-000059000000}"/>
    <cellStyle name="20% - Accent2 5 3 2 3" xfId="9314" xr:uid="{00000000-0005-0000-0000-000059000000}"/>
    <cellStyle name="20% - Accent2 5 3 3" xfId="3577" xr:uid="{00000000-0005-0000-0000-0000B3000000}"/>
    <cellStyle name="20% - Accent2 5 3 3 2" xfId="10734" xr:uid="{00000000-0005-0000-0000-000059000000}"/>
    <cellStyle name="20% - Accent2 5 3 4" xfId="6499" xr:uid="{00000000-0005-0000-0000-000058000000}"/>
    <cellStyle name="20% - Accent2 5 3 4 2" xfId="13628" xr:uid="{00000000-0005-0000-0000-000058000000}"/>
    <cellStyle name="20% - Accent2 5 3 5" xfId="7895" xr:uid="{00000000-0005-0000-0000-000059000000}"/>
    <cellStyle name="20% - Accent2 5 4" xfId="1193" xr:uid="{00000000-0005-0000-0000-0000B5000000}"/>
    <cellStyle name="20% - Accent2 5 4 2" xfId="2620" xr:uid="{00000000-0005-0000-0000-0000B6000000}"/>
    <cellStyle name="20% - Accent2 5 4 2 2" xfId="5460" xr:uid="{00000000-0005-0000-0000-0000B6000000}"/>
    <cellStyle name="20% - Accent2 5 4 2 2 2" xfId="12617" xr:uid="{00000000-0005-0000-0000-00005A000000}"/>
    <cellStyle name="20% - Accent2 5 4 2 3" xfId="9778" xr:uid="{00000000-0005-0000-0000-00005A000000}"/>
    <cellStyle name="20% - Accent2 5 4 3" xfId="4041" xr:uid="{00000000-0005-0000-0000-0000B5000000}"/>
    <cellStyle name="20% - Accent2 5 4 3 2" xfId="11198" xr:uid="{00000000-0005-0000-0000-00005A000000}"/>
    <cellStyle name="20% - Accent2 5 4 4" xfId="6962" xr:uid="{00000000-0005-0000-0000-000059000000}"/>
    <cellStyle name="20% - Accent2 5 4 4 2" xfId="14091" xr:uid="{00000000-0005-0000-0000-000059000000}"/>
    <cellStyle name="20% - Accent2 5 4 5" xfId="8359" xr:uid="{00000000-0005-0000-0000-00005A000000}"/>
    <cellStyle name="20% - Accent2 5 5" xfId="1690" xr:uid="{00000000-0005-0000-0000-0000B7000000}"/>
    <cellStyle name="20% - Accent2 5 5 2" xfId="4530" xr:uid="{00000000-0005-0000-0000-0000B7000000}"/>
    <cellStyle name="20% - Accent2 5 5 2 2" xfId="11687" xr:uid="{00000000-0005-0000-0000-000055000000}"/>
    <cellStyle name="20% - Accent2 5 5 3" xfId="8848" xr:uid="{00000000-0005-0000-0000-000055000000}"/>
    <cellStyle name="20% - Accent2 5 6" xfId="3111" xr:uid="{00000000-0005-0000-0000-0000AC000000}"/>
    <cellStyle name="20% - Accent2 5 6 2" xfId="10268" xr:uid="{00000000-0005-0000-0000-000055000000}"/>
    <cellStyle name="20% - Accent2 5 7" xfId="5983" xr:uid="{00000000-0005-0000-0000-00001C000000}"/>
    <cellStyle name="20% - Accent2 5 7 2" xfId="13152" xr:uid="{00000000-0005-0000-0000-00001C000000}"/>
    <cellStyle name="20% - Accent2 5 8" xfId="7428" xr:uid="{00000000-0005-0000-0000-000055000000}"/>
    <cellStyle name="20% - Accent2 6" xfId="348" xr:uid="{00000000-0005-0000-0000-0000B8000000}"/>
    <cellStyle name="20% - Accent2 6 2" xfId="844" xr:uid="{00000000-0005-0000-0000-0000B9000000}"/>
    <cellStyle name="20% - Accent2 6 2 2" xfId="2271" xr:uid="{00000000-0005-0000-0000-0000BA000000}"/>
    <cellStyle name="20% - Accent2 6 2 2 2" xfId="5111" xr:uid="{00000000-0005-0000-0000-0000BA000000}"/>
    <cellStyle name="20% - Accent2 6 2 2 2 2" xfId="12268" xr:uid="{00000000-0005-0000-0000-00005C000000}"/>
    <cellStyle name="20% - Accent2 6 2 2 3" xfId="9429" xr:uid="{00000000-0005-0000-0000-00005C000000}"/>
    <cellStyle name="20% - Accent2 6 2 3" xfId="3692" xr:uid="{00000000-0005-0000-0000-0000B9000000}"/>
    <cellStyle name="20% - Accent2 6 2 3 2" xfId="10849" xr:uid="{00000000-0005-0000-0000-00005C000000}"/>
    <cellStyle name="20% - Accent2 6 2 4" xfId="6614" xr:uid="{00000000-0005-0000-0000-00005B000000}"/>
    <cellStyle name="20% - Accent2 6 2 4 2" xfId="13743" xr:uid="{00000000-0005-0000-0000-00005B000000}"/>
    <cellStyle name="20% - Accent2 6 2 5" xfId="8010" xr:uid="{00000000-0005-0000-0000-00005C000000}"/>
    <cellStyle name="20% - Accent2 6 3" xfId="1308" xr:uid="{00000000-0005-0000-0000-0000BB000000}"/>
    <cellStyle name="20% - Accent2 6 3 2" xfId="2735" xr:uid="{00000000-0005-0000-0000-0000BC000000}"/>
    <cellStyle name="20% - Accent2 6 3 2 2" xfId="5575" xr:uid="{00000000-0005-0000-0000-0000BC000000}"/>
    <cellStyle name="20% - Accent2 6 3 2 2 2" xfId="12732" xr:uid="{00000000-0005-0000-0000-00005D000000}"/>
    <cellStyle name="20% - Accent2 6 3 2 3" xfId="9893" xr:uid="{00000000-0005-0000-0000-00005D000000}"/>
    <cellStyle name="20% - Accent2 6 3 3" xfId="4156" xr:uid="{00000000-0005-0000-0000-0000BB000000}"/>
    <cellStyle name="20% - Accent2 6 3 3 2" xfId="11313" xr:uid="{00000000-0005-0000-0000-00005D000000}"/>
    <cellStyle name="20% - Accent2 6 3 4" xfId="7077" xr:uid="{00000000-0005-0000-0000-00005C000000}"/>
    <cellStyle name="20% - Accent2 6 3 4 2" xfId="14206" xr:uid="{00000000-0005-0000-0000-00005C000000}"/>
    <cellStyle name="20% - Accent2 6 3 5" xfId="8474" xr:uid="{00000000-0005-0000-0000-00005D000000}"/>
    <cellStyle name="20% - Accent2 6 4" xfId="1805" xr:uid="{00000000-0005-0000-0000-0000BD000000}"/>
    <cellStyle name="20% - Accent2 6 4 2" xfId="4645" xr:uid="{00000000-0005-0000-0000-0000BD000000}"/>
    <cellStyle name="20% - Accent2 6 4 2 2" xfId="11802" xr:uid="{00000000-0005-0000-0000-00005B000000}"/>
    <cellStyle name="20% - Accent2 6 4 3" xfId="8963" xr:uid="{00000000-0005-0000-0000-00005B000000}"/>
    <cellStyle name="20% - Accent2 6 5" xfId="3226" xr:uid="{00000000-0005-0000-0000-0000B8000000}"/>
    <cellStyle name="20% - Accent2 6 5 2" xfId="10383" xr:uid="{00000000-0005-0000-0000-00005B000000}"/>
    <cellStyle name="20% - Accent2 6 6" xfId="6098" xr:uid="{00000000-0005-0000-0000-00001E000000}"/>
    <cellStyle name="20% - Accent2 6 6 2" xfId="13267" xr:uid="{00000000-0005-0000-0000-00001E000000}"/>
    <cellStyle name="20% - Accent2 6 7" xfId="7544" xr:uid="{00000000-0005-0000-0000-00005B000000}"/>
    <cellStyle name="20% - Accent2 7" xfId="611" xr:uid="{00000000-0005-0000-0000-0000BE000000}"/>
    <cellStyle name="20% - Accent2 7 2" xfId="2038" xr:uid="{00000000-0005-0000-0000-0000BF000000}"/>
    <cellStyle name="20% - Accent2 7 2 2" xfId="4878" xr:uid="{00000000-0005-0000-0000-0000BF000000}"/>
    <cellStyle name="20% - Accent2 7 2 2 2" xfId="12035" xr:uid="{00000000-0005-0000-0000-00005E000000}"/>
    <cellStyle name="20% - Accent2 7 2 3" xfId="9196" xr:uid="{00000000-0005-0000-0000-00005E000000}"/>
    <cellStyle name="20% - Accent2 7 3" xfId="3459" xr:uid="{00000000-0005-0000-0000-0000BE000000}"/>
    <cellStyle name="20% - Accent2 7 3 2" xfId="10616" xr:uid="{00000000-0005-0000-0000-00005E000000}"/>
    <cellStyle name="20% - Accent2 7 4" xfId="5835" xr:uid="{00000000-0005-0000-0000-00001F000000}"/>
    <cellStyle name="20% - Accent2 7 4 2" xfId="13034" xr:uid="{00000000-0005-0000-0000-00001F000000}"/>
    <cellStyle name="20% - Accent2 7 5" xfId="7777" xr:uid="{00000000-0005-0000-0000-00005E000000}"/>
    <cellStyle name="20% - Accent2 8" xfId="1075" xr:uid="{00000000-0005-0000-0000-0000C0000000}"/>
    <cellStyle name="20% - Accent2 8 2" xfId="2502" xr:uid="{00000000-0005-0000-0000-0000C1000000}"/>
    <cellStyle name="20% - Accent2 8 2 2" xfId="5342" xr:uid="{00000000-0005-0000-0000-0000C1000000}"/>
    <cellStyle name="20% - Accent2 8 2 2 2" xfId="12499" xr:uid="{00000000-0005-0000-0000-00005F000000}"/>
    <cellStyle name="20% - Accent2 8 2 3" xfId="9660" xr:uid="{00000000-0005-0000-0000-00005F000000}"/>
    <cellStyle name="20% - Accent2 8 3" xfId="3923" xr:uid="{00000000-0005-0000-0000-0000C0000000}"/>
    <cellStyle name="20% - Accent2 8 3 2" xfId="11080" xr:uid="{00000000-0005-0000-0000-00005F000000}"/>
    <cellStyle name="20% - Accent2 8 4" xfId="6844" xr:uid="{00000000-0005-0000-0000-00005E000000}"/>
    <cellStyle name="20% - Accent2 8 4 2" xfId="13973" xr:uid="{00000000-0005-0000-0000-00005E000000}"/>
    <cellStyle name="20% - Accent2 8 5" xfId="8241" xr:uid="{00000000-0005-0000-0000-00005F000000}"/>
    <cellStyle name="20% - Accent2 9" xfId="1555" xr:uid="{00000000-0005-0000-0000-0000C2000000}"/>
    <cellStyle name="20% - Accent2 9 2" xfId="2974" xr:uid="{00000000-0005-0000-0000-0000C3000000}"/>
    <cellStyle name="20% - Accent2 9 2 2" xfId="5814" xr:uid="{00000000-0005-0000-0000-0000C3000000}"/>
    <cellStyle name="20% - Accent2 9 2 2 2" xfId="12971" xr:uid="{00000000-0005-0000-0000-000013060000}"/>
    <cellStyle name="20% - Accent2 9 2 3" xfId="10132" xr:uid="{00000000-0005-0000-0000-000013060000}"/>
    <cellStyle name="20% - Accent2 9 3" xfId="4395" xr:uid="{00000000-0005-0000-0000-0000C2000000}"/>
    <cellStyle name="20% - Accent2 9 3 2" xfId="11552" xr:uid="{00000000-0005-0000-0000-000013060000}"/>
    <cellStyle name="20% - Accent2 9 4" xfId="6352" xr:uid="{00000000-0005-0000-0000-00005F000000}"/>
    <cellStyle name="20% - Accent2 9 4 2" xfId="13504" xr:uid="{00000000-0005-0000-0000-00005F000000}"/>
    <cellStyle name="20% - Accent2 9 5" xfId="8713" xr:uid="{00000000-0005-0000-0000-000013060000}"/>
    <cellStyle name="20% - Accent3" xfId="3" builtinId="38" customBuiltin="1"/>
    <cellStyle name="20% - Accent3 10" xfId="1572" xr:uid="{00000000-0005-0000-0000-0000C5000000}"/>
    <cellStyle name="20% - Accent3 10 2" xfId="4412" xr:uid="{00000000-0005-0000-0000-0000C5000000}"/>
    <cellStyle name="20% - Accent3 10 2 2" xfId="11569" xr:uid="{00000000-0005-0000-0000-000088060000}"/>
    <cellStyle name="20% - Accent3 10 3" xfId="8730" xr:uid="{00000000-0005-0000-0000-000088060000}"/>
    <cellStyle name="20% - Accent3 11" xfId="2994" xr:uid="{00000000-0005-0000-0000-00007A0C0000}"/>
    <cellStyle name="20% - Accent3 11 2" xfId="10151" xr:uid="{00000000-0005-0000-0000-0000770C0000}"/>
    <cellStyle name="20% - Accent3 12" xfId="7311" xr:uid="{00000000-0005-0000-0000-00001B1E0000}"/>
    <cellStyle name="20% - Accent3 13" xfId="7450" xr:uid="{00000000-0005-0000-0000-0000A1030000}"/>
    <cellStyle name="20% - Accent3 2" xfId="62" xr:uid="{00000000-0005-0000-0000-0000C6000000}"/>
    <cellStyle name="20% - Accent3 2 2" xfId="263" xr:uid="{00000000-0005-0000-0000-0000C7000000}"/>
    <cellStyle name="20% - Accent3 2 2 2" xfId="544" xr:uid="{00000000-0005-0000-0000-0000C8000000}"/>
    <cellStyle name="20% - Accent3 2 2 2 2" xfId="1010" xr:uid="{00000000-0005-0000-0000-0000C9000000}"/>
    <cellStyle name="20% - Accent3 2 2 2 2 2" xfId="2437" xr:uid="{00000000-0005-0000-0000-0000CA000000}"/>
    <cellStyle name="20% - Accent3 2 2 2 2 2 2" xfId="5277" xr:uid="{00000000-0005-0000-0000-0000CA000000}"/>
    <cellStyle name="20% - Accent3 2 2 2 2 2 2 2" xfId="12434" xr:uid="{00000000-0005-0000-0000-000064000000}"/>
    <cellStyle name="20% - Accent3 2 2 2 2 2 3" xfId="9595" xr:uid="{00000000-0005-0000-0000-000064000000}"/>
    <cellStyle name="20% - Accent3 2 2 2 2 3" xfId="3858" xr:uid="{00000000-0005-0000-0000-0000C9000000}"/>
    <cellStyle name="20% - Accent3 2 2 2 2 3 2" xfId="11015" xr:uid="{00000000-0005-0000-0000-000064000000}"/>
    <cellStyle name="20% - Accent3 2 2 2 2 4" xfId="6779" xr:uid="{00000000-0005-0000-0000-000063000000}"/>
    <cellStyle name="20% - Accent3 2 2 2 2 4 2" xfId="13908" xr:uid="{00000000-0005-0000-0000-000063000000}"/>
    <cellStyle name="20% - Accent3 2 2 2 2 5" xfId="8176" xr:uid="{00000000-0005-0000-0000-000064000000}"/>
    <cellStyle name="20% - Accent3 2 2 2 3" xfId="1474" xr:uid="{00000000-0005-0000-0000-0000CB000000}"/>
    <cellStyle name="20% - Accent3 2 2 2 3 2" xfId="2901" xr:uid="{00000000-0005-0000-0000-0000CC000000}"/>
    <cellStyle name="20% - Accent3 2 2 2 3 2 2" xfId="5741" xr:uid="{00000000-0005-0000-0000-0000CC000000}"/>
    <cellStyle name="20% - Accent3 2 2 2 3 2 2 2" xfId="12898" xr:uid="{00000000-0005-0000-0000-000065000000}"/>
    <cellStyle name="20% - Accent3 2 2 2 3 2 3" xfId="10059" xr:uid="{00000000-0005-0000-0000-000065000000}"/>
    <cellStyle name="20% - Accent3 2 2 2 3 3" xfId="4322" xr:uid="{00000000-0005-0000-0000-0000CB000000}"/>
    <cellStyle name="20% - Accent3 2 2 2 3 3 2" xfId="11479" xr:uid="{00000000-0005-0000-0000-000065000000}"/>
    <cellStyle name="20% - Accent3 2 2 2 3 4" xfId="7243" xr:uid="{00000000-0005-0000-0000-000064000000}"/>
    <cellStyle name="20% - Accent3 2 2 2 3 4 2" xfId="14372" xr:uid="{00000000-0005-0000-0000-000064000000}"/>
    <cellStyle name="20% - Accent3 2 2 2 3 5" xfId="8640" xr:uid="{00000000-0005-0000-0000-000065000000}"/>
    <cellStyle name="20% - Accent3 2 2 2 4" xfId="1971" xr:uid="{00000000-0005-0000-0000-0000CD000000}"/>
    <cellStyle name="20% - Accent3 2 2 2 4 2" xfId="4811" xr:uid="{00000000-0005-0000-0000-0000CD000000}"/>
    <cellStyle name="20% - Accent3 2 2 2 4 2 2" xfId="11968" xr:uid="{00000000-0005-0000-0000-000063000000}"/>
    <cellStyle name="20% - Accent3 2 2 2 4 3" xfId="9129" xr:uid="{00000000-0005-0000-0000-000063000000}"/>
    <cellStyle name="20% - Accent3 2 2 2 5" xfId="3392" xr:uid="{00000000-0005-0000-0000-0000C8000000}"/>
    <cellStyle name="20% - Accent3 2 2 2 5 2" xfId="10549" xr:uid="{00000000-0005-0000-0000-000063000000}"/>
    <cellStyle name="20% - Accent3 2 2 2 6" xfId="6264" xr:uid="{00000000-0005-0000-0000-000022000000}"/>
    <cellStyle name="20% - Accent3 2 2 2 6 2" xfId="13433" xr:uid="{00000000-0005-0000-0000-000022000000}"/>
    <cellStyle name="20% - Accent3 2 2 2 7" xfId="7710" xr:uid="{00000000-0005-0000-0000-000063000000}"/>
    <cellStyle name="20% - Accent3 2 2 3" xfId="777" xr:uid="{00000000-0005-0000-0000-0000CE000000}"/>
    <cellStyle name="20% - Accent3 2 2 3 2" xfId="2204" xr:uid="{00000000-0005-0000-0000-0000CF000000}"/>
    <cellStyle name="20% - Accent3 2 2 3 2 2" xfId="5044" xr:uid="{00000000-0005-0000-0000-0000CF000000}"/>
    <cellStyle name="20% - Accent3 2 2 3 2 2 2" xfId="12201" xr:uid="{00000000-0005-0000-0000-000066000000}"/>
    <cellStyle name="20% - Accent3 2 2 3 2 3" xfId="9362" xr:uid="{00000000-0005-0000-0000-000066000000}"/>
    <cellStyle name="20% - Accent3 2 2 3 3" xfId="3625" xr:uid="{00000000-0005-0000-0000-0000CE000000}"/>
    <cellStyle name="20% - Accent3 2 2 3 3 2" xfId="10782" xr:uid="{00000000-0005-0000-0000-000066000000}"/>
    <cellStyle name="20% - Accent3 2 2 3 4" xfId="6547" xr:uid="{00000000-0005-0000-0000-000065000000}"/>
    <cellStyle name="20% - Accent3 2 2 3 4 2" xfId="13676" xr:uid="{00000000-0005-0000-0000-000065000000}"/>
    <cellStyle name="20% - Accent3 2 2 3 5" xfId="7943" xr:uid="{00000000-0005-0000-0000-000066000000}"/>
    <cellStyle name="20% - Accent3 2 2 4" xfId="1241" xr:uid="{00000000-0005-0000-0000-0000D0000000}"/>
    <cellStyle name="20% - Accent3 2 2 4 2" xfId="2668" xr:uid="{00000000-0005-0000-0000-0000D1000000}"/>
    <cellStyle name="20% - Accent3 2 2 4 2 2" xfId="5508" xr:uid="{00000000-0005-0000-0000-0000D1000000}"/>
    <cellStyle name="20% - Accent3 2 2 4 2 2 2" xfId="12665" xr:uid="{00000000-0005-0000-0000-000067000000}"/>
    <cellStyle name="20% - Accent3 2 2 4 2 3" xfId="9826" xr:uid="{00000000-0005-0000-0000-000067000000}"/>
    <cellStyle name="20% - Accent3 2 2 4 3" xfId="4089" xr:uid="{00000000-0005-0000-0000-0000D0000000}"/>
    <cellStyle name="20% - Accent3 2 2 4 3 2" xfId="11246" xr:uid="{00000000-0005-0000-0000-000067000000}"/>
    <cellStyle name="20% - Accent3 2 2 4 4" xfId="7010" xr:uid="{00000000-0005-0000-0000-000066000000}"/>
    <cellStyle name="20% - Accent3 2 2 4 4 2" xfId="14139" xr:uid="{00000000-0005-0000-0000-000066000000}"/>
    <cellStyle name="20% - Accent3 2 2 4 5" xfId="8407" xr:uid="{00000000-0005-0000-0000-000067000000}"/>
    <cellStyle name="20% - Accent3 2 2 5" xfId="1738" xr:uid="{00000000-0005-0000-0000-0000D2000000}"/>
    <cellStyle name="20% - Accent3 2 2 5 2" xfId="4578" xr:uid="{00000000-0005-0000-0000-0000D2000000}"/>
    <cellStyle name="20% - Accent3 2 2 5 2 2" xfId="11735" xr:uid="{00000000-0005-0000-0000-000062000000}"/>
    <cellStyle name="20% - Accent3 2 2 5 3" xfId="8896" xr:uid="{00000000-0005-0000-0000-000062000000}"/>
    <cellStyle name="20% - Accent3 2 2 6" xfId="3159" xr:uid="{00000000-0005-0000-0000-0000C7000000}"/>
    <cellStyle name="20% - Accent3 2 2 6 2" xfId="10316" xr:uid="{00000000-0005-0000-0000-000062000000}"/>
    <cellStyle name="20% - Accent3 2 2 7" xfId="6031" xr:uid="{00000000-0005-0000-0000-000021000000}"/>
    <cellStyle name="20% - Accent3 2 2 7 2" xfId="13200" xr:uid="{00000000-0005-0000-0000-000021000000}"/>
    <cellStyle name="20% - Accent3 2 2 8" xfId="7477" xr:uid="{00000000-0005-0000-0000-000062000000}"/>
    <cellStyle name="20% - Accent3 2 3" xfId="408" xr:uid="{00000000-0005-0000-0000-0000D3000000}"/>
    <cellStyle name="20% - Accent3 2 3 2" xfId="874" xr:uid="{00000000-0005-0000-0000-0000D4000000}"/>
    <cellStyle name="20% - Accent3 2 3 2 2" xfId="2301" xr:uid="{00000000-0005-0000-0000-0000D5000000}"/>
    <cellStyle name="20% - Accent3 2 3 2 2 2" xfId="5141" xr:uid="{00000000-0005-0000-0000-0000D5000000}"/>
    <cellStyle name="20% - Accent3 2 3 2 2 2 2" xfId="12298" xr:uid="{00000000-0005-0000-0000-000069000000}"/>
    <cellStyle name="20% - Accent3 2 3 2 2 3" xfId="9459" xr:uid="{00000000-0005-0000-0000-000069000000}"/>
    <cellStyle name="20% - Accent3 2 3 2 3" xfId="3722" xr:uid="{00000000-0005-0000-0000-0000D4000000}"/>
    <cellStyle name="20% - Accent3 2 3 2 3 2" xfId="10879" xr:uid="{00000000-0005-0000-0000-000069000000}"/>
    <cellStyle name="20% - Accent3 2 3 2 4" xfId="6644" xr:uid="{00000000-0005-0000-0000-000068000000}"/>
    <cellStyle name="20% - Accent3 2 3 2 4 2" xfId="13773" xr:uid="{00000000-0005-0000-0000-000068000000}"/>
    <cellStyle name="20% - Accent3 2 3 2 5" xfId="8040" xr:uid="{00000000-0005-0000-0000-000069000000}"/>
    <cellStyle name="20% - Accent3 2 3 3" xfId="1338" xr:uid="{00000000-0005-0000-0000-0000D6000000}"/>
    <cellStyle name="20% - Accent3 2 3 3 2" xfId="2765" xr:uid="{00000000-0005-0000-0000-0000D7000000}"/>
    <cellStyle name="20% - Accent3 2 3 3 2 2" xfId="5605" xr:uid="{00000000-0005-0000-0000-0000D7000000}"/>
    <cellStyle name="20% - Accent3 2 3 3 2 2 2" xfId="12762" xr:uid="{00000000-0005-0000-0000-00006A000000}"/>
    <cellStyle name="20% - Accent3 2 3 3 2 3" xfId="9923" xr:uid="{00000000-0005-0000-0000-00006A000000}"/>
    <cellStyle name="20% - Accent3 2 3 3 3" xfId="4186" xr:uid="{00000000-0005-0000-0000-0000D6000000}"/>
    <cellStyle name="20% - Accent3 2 3 3 3 2" xfId="11343" xr:uid="{00000000-0005-0000-0000-00006A000000}"/>
    <cellStyle name="20% - Accent3 2 3 3 4" xfId="7107" xr:uid="{00000000-0005-0000-0000-000069000000}"/>
    <cellStyle name="20% - Accent3 2 3 3 4 2" xfId="14236" xr:uid="{00000000-0005-0000-0000-000069000000}"/>
    <cellStyle name="20% - Accent3 2 3 3 5" xfId="8504" xr:uid="{00000000-0005-0000-0000-00006A000000}"/>
    <cellStyle name="20% - Accent3 2 3 4" xfId="1835" xr:uid="{00000000-0005-0000-0000-0000D8000000}"/>
    <cellStyle name="20% - Accent3 2 3 4 2" xfId="4675" xr:uid="{00000000-0005-0000-0000-0000D8000000}"/>
    <cellStyle name="20% - Accent3 2 3 4 2 2" xfId="11832" xr:uid="{00000000-0005-0000-0000-000068000000}"/>
    <cellStyle name="20% - Accent3 2 3 4 3" xfId="8993" xr:uid="{00000000-0005-0000-0000-000068000000}"/>
    <cellStyle name="20% - Accent3 2 3 5" xfId="3256" xr:uid="{00000000-0005-0000-0000-0000D3000000}"/>
    <cellStyle name="20% - Accent3 2 3 5 2" xfId="10413" xr:uid="{00000000-0005-0000-0000-000068000000}"/>
    <cellStyle name="20% - Accent3 2 3 6" xfId="6128" xr:uid="{00000000-0005-0000-0000-000023000000}"/>
    <cellStyle name="20% - Accent3 2 3 6 2" xfId="13297" xr:uid="{00000000-0005-0000-0000-000023000000}"/>
    <cellStyle name="20% - Accent3 2 3 7" xfId="7574" xr:uid="{00000000-0005-0000-0000-000068000000}"/>
    <cellStyle name="20% - Accent3 2 4" xfId="641" xr:uid="{00000000-0005-0000-0000-0000D9000000}"/>
    <cellStyle name="20% - Accent3 2 4 2" xfId="2068" xr:uid="{00000000-0005-0000-0000-0000DA000000}"/>
    <cellStyle name="20% - Accent3 2 4 2 2" xfId="4908" xr:uid="{00000000-0005-0000-0000-0000DA000000}"/>
    <cellStyle name="20% - Accent3 2 4 2 2 2" xfId="12065" xr:uid="{00000000-0005-0000-0000-00006B000000}"/>
    <cellStyle name="20% - Accent3 2 4 2 3" xfId="9226" xr:uid="{00000000-0005-0000-0000-00006B000000}"/>
    <cellStyle name="20% - Accent3 2 4 3" xfId="3489" xr:uid="{00000000-0005-0000-0000-0000D9000000}"/>
    <cellStyle name="20% - Accent3 2 4 3 2" xfId="10646" xr:uid="{00000000-0005-0000-0000-00006B000000}"/>
    <cellStyle name="20% - Accent3 2 4 4" xfId="6411" xr:uid="{00000000-0005-0000-0000-00006A000000}"/>
    <cellStyle name="20% - Accent3 2 4 4 2" xfId="13540" xr:uid="{00000000-0005-0000-0000-00006A000000}"/>
    <cellStyle name="20% - Accent3 2 4 5" xfId="7807" xr:uid="{00000000-0005-0000-0000-00006B000000}"/>
    <cellStyle name="20% - Accent3 2 5" xfId="1105" xr:uid="{00000000-0005-0000-0000-0000DB000000}"/>
    <cellStyle name="20% - Accent3 2 5 2" xfId="2532" xr:uid="{00000000-0005-0000-0000-0000DC000000}"/>
    <cellStyle name="20% - Accent3 2 5 2 2" xfId="5372" xr:uid="{00000000-0005-0000-0000-0000DC000000}"/>
    <cellStyle name="20% - Accent3 2 5 2 2 2" xfId="12529" xr:uid="{00000000-0005-0000-0000-00006C000000}"/>
    <cellStyle name="20% - Accent3 2 5 2 3" xfId="9690" xr:uid="{00000000-0005-0000-0000-00006C000000}"/>
    <cellStyle name="20% - Accent3 2 5 3" xfId="3953" xr:uid="{00000000-0005-0000-0000-0000DB000000}"/>
    <cellStyle name="20% - Accent3 2 5 3 2" xfId="11110" xr:uid="{00000000-0005-0000-0000-00006C000000}"/>
    <cellStyle name="20% - Accent3 2 5 4" xfId="6874" xr:uid="{00000000-0005-0000-0000-00006B000000}"/>
    <cellStyle name="20% - Accent3 2 5 4 2" xfId="14003" xr:uid="{00000000-0005-0000-0000-00006B000000}"/>
    <cellStyle name="20% - Accent3 2 5 5" xfId="8271" xr:uid="{00000000-0005-0000-0000-00006C000000}"/>
    <cellStyle name="20% - Accent3 2 6" xfId="1601" xr:uid="{00000000-0005-0000-0000-0000DD000000}"/>
    <cellStyle name="20% - Accent3 2 6 2" xfId="4441" xr:uid="{00000000-0005-0000-0000-0000DD000000}"/>
    <cellStyle name="20% - Accent3 2 6 2 2" xfId="11598" xr:uid="{00000000-0005-0000-0000-000061000000}"/>
    <cellStyle name="20% - Accent3 2 6 3" xfId="8759" xr:uid="{00000000-0005-0000-0000-000061000000}"/>
    <cellStyle name="20% - Accent3 2 7" xfId="3023" xr:uid="{00000000-0005-0000-0000-0000C6000000}"/>
    <cellStyle name="20% - Accent3 2 7 2" xfId="10180" xr:uid="{00000000-0005-0000-0000-000061000000}"/>
    <cellStyle name="20% - Accent3 2 8" xfId="5895" xr:uid="{00000000-0005-0000-0000-000020000000}"/>
    <cellStyle name="20% - Accent3 2 8 2" xfId="13064" xr:uid="{00000000-0005-0000-0000-000020000000}"/>
    <cellStyle name="20% - Accent3 2 9" xfId="7340" xr:uid="{00000000-0005-0000-0000-000061000000}"/>
    <cellStyle name="20% - Accent3 3" xfId="107" xr:uid="{00000000-0005-0000-0000-0000DE000000}"/>
    <cellStyle name="20% - Accent3 3 2" xfId="262" xr:uid="{00000000-0005-0000-0000-0000DF000000}"/>
    <cellStyle name="20% - Accent3 3 2 2" xfId="543" xr:uid="{00000000-0005-0000-0000-0000E0000000}"/>
    <cellStyle name="20% - Accent3 3 2 2 2" xfId="1009" xr:uid="{00000000-0005-0000-0000-0000E1000000}"/>
    <cellStyle name="20% - Accent3 3 2 2 2 2" xfId="2436" xr:uid="{00000000-0005-0000-0000-0000E2000000}"/>
    <cellStyle name="20% - Accent3 3 2 2 2 2 2" xfId="5276" xr:uid="{00000000-0005-0000-0000-0000E2000000}"/>
    <cellStyle name="20% - Accent3 3 2 2 2 2 2 2" xfId="12433" xr:uid="{00000000-0005-0000-0000-000070000000}"/>
    <cellStyle name="20% - Accent3 3 2 2 2 2 3" xfId="9594" xr:uid="{00000000-0005-0000-0000-000070000000}"/>
    <cellStyle name="20% - Accent3 3 2 2 2 3" xfId="3857" xr:uid="{00000000-0005-0000-0000-0000E1000000}"/>
    <cellStyle name="20% - Accent3 3 2 2 2 3 2" xfId="11014" xr:uid="{00000000-0005-0000-0000-000070000000}"/>
    <cellStyle name="20% - Accent3 3 2 2 2 4" xfId="6778" xr:uid="{00000000-0005-0000-0000-00006F000000}"/>
    <cellStyle name="20% - Accent3 3 2 2 2 4 2" xfId="13907" xr:uid="{00000000-0005-0000-0000-00006F000000}"/>
    <cellStyle name="20% - Accent3 3 2 2 2 5" xfId="8175" xr:uid="{00000000-0005-0000-0000-000070000000}"/>
    <cellStyle name="20% - Accent3 3 2 2 3" xfId="1473" xr:uid="{00000000-0005-0000-0000-0000E3000000}"/>
    <cellStyle name="20% - Accent3 3 2 2 3 2" xfId="2900" xr:uid="{00000000-0005-0000-0000-0000E4000000}"/>
    <cellStyle name="20% - Accent3 3 2 2 3 2 2" xfId="5740" xr:uid="{00000000-0005-0000-0000-0000E4000000}"/>
    <cellStyle name="20% - Accent3 3 2 2 3 2 2 2" xfId="12897" xr:uid="{00000000-0005-0000-0000-000071000000}"/>
    <cellStyle name="20% - Accent3 3 2 2 3 2 3" xfId="10058" xr:uid="{00000000-0005-0000-0000-000071000000}"/>
    <cellStyle name="20% - Accent3 3 2 2 3 3" xfId="4321" xr:uid="{00000000-0005-0000-0000-0000E3000000}"/>
    <cellStyle name="20% - Accent3 3 2 2 3 3 2" xfId="11478" xr:uid="{00000000-0005-0000-0000-000071000000}"/>
    <cellStyle name="20% - Accent3 3 2 2 3 4" xfId="7242" xr:uid="{00000000-0005-0000-0000-000070000000}"/>
    <cellStyle name="20% - Accent3 3 2 2 3 4 2" xfId="14371" xr:uid="{00000000-0005-0000-0000-000070000000}"/>
    <cellStyle name="20% - Accent3 3 2 2 3 5" xfId="8639" xr:uid="{00000000-0005-0000-0000-000071000000}"/>
    <cellStyle name="20% - Accent3 3 2 2 4" xfId="1970" xr:uid="{00000000-0005-0000-0000-0000E5000000}"/>
    <cellStyle name="20% - Accent3 3 2 2 4 2" xfId="4810" xr:uid="{00000000-0005-0000-0000-0000E5000000}"/>
    <cellStyle name="20% - Accent3 3 2 2 4 2 2" xfId="11967" xr:uid="{00000000-0005-0000-0000-00006F000000}"/>
    <cellStyle name="20% - Accent3 3 2 2 4 3" xfId="9128" xr:uid="{00000000-0005-0000-0000-00006F000000}"/>
    <cellStyle name="20% - Accent3 3 2 2 5" xfId="3391" xr:uid="{00000000-0005-0000-0000-0000E0000000}"/>
    <cellStyle name="20% - Accent3 3 2 2 5 2" xfId="10548" xr:uid="{00000000-0005-0000-0000-00006F000000}"/>
    <cellStyle name="20% - Accent3 3 2 2 6" xfId="6263" xr:uid="{00000000-0005-0000-0000-000026000000}"/>
    <cellStyle name="20% - Accent3 3 2 2 6 2" xfId="13432" xr:uid="{00000000-0005-0000-0000-000026000000}"/>
    <cellStyle name="20% - Accent3 3 2 2 7" xfId="7709" xr:uid="{00000000-0005-0000-0000-00006F000000}"/>
    <cellStyle name="20% - Accent3 3 2 3" xfId="776" xr:uid="{00000000-0005-0000-0000-0000E6000000}"/>
    <cellStyle name="20% - Accent3 3 2 3 2" xfId="2203" xr:uid="{00000000-0005-0000-0000-0000E7000000}"/>
    <cellStyle name="20% - Accent3 3 2 3 2 2" xfId="5043" xr:uid="{00000000-0005-0000-0000-0000E7000000}"/>
    <cellStyle name="20% - Accent3 3 2 3 2 2 2" xfId="12200" xr:uid="{00000000-0005-0000-0000-000072000000}"/>
    <cellStyle name="20% - Accent3 3 2 3 2 3" xfId="9361" xr:uid="{00000000-0005-0000-0000-000072000000}"/>
    <cellStyle name="20% - Accent3 3 2 3 3" xfId="3624" xr:uid="{00000000-0005-0000-0000-0000E6000000}"/>
    <cellStyle name="20% - Accent3 3 2 3 3 2" xfId="10781" xr:uid="{00000000-0005-0000-0000-000072000000}"/>
    <cellStyle name="20% - Accent3 3 2 3 4" xfId="6546" xr:uid="{00000000-0005-0000-0000-000071000000}"/>
    <cellStyle name="20% - Accent3 3 2 3 4 2" xfId="13675" xr:uid="{00000000-0005-0000-0000-000071000000}"/>
    <cellStyle name="20% - Accent3 3 2 3 5" xfId="7942" xr:uid="{00000000-0005-0000-0000-000072000000}"/>
    <cellStyle name="20% - Accent3 3 2 4" xfId="1240" xr:uid="{00000000-0005-0000-0000-0000E8000000}"/>
    <cellStyle name="20% - Accent3 3 2 4 2" xfId="2667" xr:uid="{00000000-0005-0000-0000-0000E9000000}"/>
    <cellStyle name="20% - Accent3 3 2 4 2 2" xfId="5507" xr:uid="{00000000-0005-0000-0000-0000E9000000}"/>
    <cellStyle name="20% - Accent3 3 2 4 2 2 2" xfId="12664" xr:uid="{00000000-0005-0000-0000-000073000000}"/>
    <cellStyle name="20% - Accent3 3 2 4 2 3" xfId="9825" xr:uid="{00000000-0005-0000-0000-000073000000}"/>
    <cellStyle name="20% - Accent3 3 2 4 3" xfId="4088" xr:uid="{00000000-0005-0000-0000-0000E8000000}"/>
    <cellStyle name="20% - Accent3 3 2 4 3 2" xfId="11245" xr:uid="{00000000-0005-0000-0000-000073000000}"/>
    <cellStyle name="20% - Accent3 3 2 4 4" xfId="7009" xr:uid="{00000000-0005-0000-0000-000072000000}"/>
    <cellStyle name="20% - Accent3 3 2 4 4 2" xfId="14138" xr:uid="{00000000-0005-0000-0000-000072000000}"/>
    <cellStyle name="20% - Accent3 3 2 4 5" xfId="8406" xr:uid="{00000000-0005-0000-0000-000073000000}"/>
    <cellStyle name="20% - Accent3 3 2 5" xfId="1737" xr:uid="{00000000-0005-0000-0000-0000EA000000}"/>
    <cellStyle name="20% - Accent3 3 2 5 2" xfId="4577" xr:uid="{00000000-0005-0000-0000-0000EA000000}"/>
    <cellStyle name="20% - Accent3 3 2 5 2 2" xfId="11734" xr:uid="{00000000-0005-0000-0000-00006E000000}"/>
    <cellStyle name="20% - Accent3 3 2 5 3" xfId="8895" xr:uid="{00000000-0005-0000-0000-00006E000000}"/>
    <cellStyle name="20% - Accent3 3 2 6" xfId="3158" xr:uid="{00000000-0005-0000-0000-0000DF000000}"/>
    <cellStyle name="20% - Accent3 3 2 6 2" xfId="10315" xr:uid="{00000000-0005-0000-0000-00006E000000}"/>
    <cellStyle name="20% - Accent3 3 2 7" xfId="6030" xr:uid="{00000000-0005-0000-0000-000025000000}"/>
    <cellStyle name="20% - Accent3 3 2 7 2" xfId="13199" xr:uid="{00000000-0005-0000-0000-000025000000}"/>
    <cellStyle name="20% - Accent3 3 2 8" xfId="7476" xr:uid="{00000000-0005-0000-0000-00006E000000}"/>
    <cellStyle name="20% - Accent3 3 3" xfId="443" xr:uid="{00000000-0005-0000-0000-0000EB000000}"/>
    <cellStyle name="20% - Accent3 3 3 2" xfId="909" xr:uid="{00000000-0005-0000-0000-0000EC000000}"/>
    <cellStyle name="20% - Accent3 3 3 2 2" xfId="2336" xr:uid="{00000000-0005-0000-0000-0000ED000000}"/>
    <cellStyle name="20% - Accent3 3 3 2 2 2" xfId="5176" xr:uid="{00000000-0005-0000-0000-0000ED000000}"/>
    <cellStyle name="20% - Accent3 3 3 2 2 2 2" xfId="12333" xr:uid="{00000000-0005-0000-0000-000075000000}"/>
    <cellStyle name="20% - Accent3 3 3 2 2 3" xfId="9494" xr:uid="{00000000-0005-0000-0000-000075000000}"/>
    <cellStyle name="20% - Accent3 3 3 2 3" xfId="3757" xr:uid="{00000000-0005-0000-0000-0000EC000000}"/>
    <cellStyle name="20% - Accent3 3 3 2 3 2" xfId="10914" xr:uid="{00000000-0005-0000-0000-000075000000}"/>
    <cellStyle name="20% - Accent3 3 3 2 4" xfId="6679" xr:uid="{00000000-0005-0000-0000-000074000000}"/>
    <cellStyle name="20% - Accent3 3 3 2 4 2" xfId="13808" xr:uid="{00000000-0005-0000-0000-000074000000}"/>
    <cellStyle name="20% - Accent3 3 3 2 5" xfId="8075" xr:uid="{00000000-0005-0000-0000-000075000000}"/>
    <cellStyle name="20% - Accent3 3 3 3" xfId="1373" xr:uid="{00000000-0005-0000-0000-0000EE000000}"/>
    <cellStyle name="20% - Accent3 3 3 3 2" xfId="2800" xr:uid="{00000000-0005-0000-0000-0000EF000000}"/>
    <cellStyle name="20% - Accent3 3 3 3 2 2" xfId="5640" xr:uid="{00000000-0005-0000-0000-0000EF000000}"/>
    <cellStyle name="20% - Accent3 3 3 3 2 2 2" xfId="12797" xr:uid="{00000000-0005-0000-0000-000076000000}"/>
    <cellStyle name="20% - Accent3 3 3 3 2 3" xfId="9958" xr:uid="{00000000-0005-0000-0000-000076000000}"/>
    <cellStyle name="20% - Accent3 3 3 3 3" xfId="4221" xr:uid="{00000000-0005-0000-0000-0000EE000000}"/>
    <cellStyle name="20% - Accent3 3 3 3 3 2" xfId="11378" xr:uid="{00000000-0005-0000-0000-000076000000}"/>
    <cellStyle name="20% - Accent3 3 3 3 4" xfId="7142" xr:uid="{00000000-0005-0000-0000-000075000000}"/>
    <cellStyle name="20% - Accent3 3 3 3 4 2" xfId="14271" xr:uid="{00000000-0005-0000-0000-000075000000}"/>
    <cellStyle name="20% - Accent3 3 3 3 5" xfId="8539" xr:uid="{00000000-0005-0000-0000-000076000000}"/>
    <cellStyle name="20% - Accent3 3 3 4" xfId="1870" xr:uid="{00000000-0005-0000-0000-0000F0000000}"/>
    <cellStyle name="20% - Accent3 3 3 4 2" xfId="4710" xr:uid="{00000000-0005-0000-0000-0000F0000000}"/>
    <cellStyle name="20% - Accent3 3 3 4 2 2" xfId="11867" xr:uid="{00000000-0005-0000-0000-000074000000}"/>
    <cellStyle name="20% - Accent3 3 3 4 3" xfId="9028" xr:uid="{00000000-0005-0000-0000-000074000000}"/>
    <cellStyle name="20% - Accent3 3 3 5" xfId="3291" xr:uid="{00000000-0005-0000-0000-0000EB000000}"/>
    <cellStyle name="20% - Accent3 3 3 5 2" xfId="10448" xr:uid="{00000000-0005-0000-0000-000074000000}"/>
    <cellStyle name="20% - Accent3 3 3 6" xfId="6163" xr:uid="{00000000-0005-0000-0000-000027000000}"/>
    <cellStyle name="20% - Accent3 3 3 6 2" xfId="13332" xr:uid="{00000000-0005-0000-0000-000027000000}"/>
    <cellStyle name="20% - Accent3 3 3 7" xfId="7609" xr:uid="{00000000-0005-0000-0000-000074000000}"/>
    <cellStyle name="20% - Accent3 3 4" xfId="676" xr:uid="{00000000-0005-0000-0000-0000F1000000}"/>
    <cellStyle name="20% - Accent3 3 4 2" xfId="2103" xr:uid="{00000000-0005-0000-0000-0000F2000000}"/>
    <cellStyle name="20% - Accent3 3 4 2 2" xfId="4943" xr:uid="{00000000-0005-0000-0000-0000F2000000}"/>
    <cellStyle name="20% - Accent3 3 4 2 2 2" xfId="12100" xr:uid="{00000000-0005-0000-0000-000077000000}"/>
    <cellStyle name="20% - Accent3 3 4 2 3" xfId="9261" xr:uid="{00000000-0005-0000-0000-000077000000}"/>
    <cellStyle name="20% - Accent3 3 4 3" xfId="3524" xr:uid="{00000000-0005-0000-0000-0000F1000000}"/>
    <cellStyle name="20% - Accent3 3 4 3 2" xfId="10681" xr:uid="{00000000-0005-0000-0000-000077000000}"/>
    <cellStyle name="20% - Accent3 3 4 4" xfId="6446" xr:uid="{00000000-0005-0000-0000-000076000000}"/>
    <cellStyle name="20% - Accent3 3 4 4 2" xfId="13575" xr:uid="{00000000-0005-0000-0000-000076000000}"/>
    <cellStyle name="20% - Accent3 3 4 5" xfId="7842" xr:uid="{00000000-0005-0000-0000-000077000000}"/>
    <cellStyle name="20% - Accent3 3 5" xfId="1140" xr:uid="{00000000-0005-0000-0000-0000F3000000}"/>
    <cellStyle name="20% - Accent3 3 5 2" xfId="2567" xr:uid="{00000000-0005-0000-0000-0000F4000000}"/>
    <cellStyle name="20% - Accent3 3 5 2 2" xfId="5407" xr:uid="{00000000-0005-0000-0000-0000F4000000}"/>
    <cellStyle name="20% - Accent3 3 5 2 2 2" xfId="12564" xr:uid="{00000000-0005-0000-0000-000078000000}"/>
    <cellStyle name="20% - Accent3 3 5 2 3" xfId="9725" xr:uid="{00000000-0005-0000-0000-000078000000}"/>
    <cellStyle name="20% - Accent3 3 5 3" xfId="3988" xr:uid="{00000000-0005-0000-0000-0000F3000000}"/>
    <cellStyle name="20% - Accent3 3 5 3 2" xfId="11145" xr:uid="{00000000-0005-0000-0000-000078000000}"/>
    <cellStyle name="20% - Accent3 3 5 4" xfId="6909" xr:uid="{00000000-0005-0000-0000-000077000000}"/>
    <cellStyle name="20% - Accent3 3 5 4 2" xfId="14038" xr:uid="{00000000-0005-0000-0000-000077000000}"/>
    <cellStyle name="20% - Accent3 3 5 5" xfId="8306" xr:uid="{00000000-0005-0000-0000-000078000000}"/>
    <cellStyle name="20% - Accent3 3 6" xfId="1637" xr:uid="{00000000-0005-0000-0000-0000F5000000}"/>
    <cellStyle name="20% - Accent3 3 6 2" xfId="4477" xr:uid="{00000000-0005-0000-0000-0000F5000000}"/>
    <cellStyle name="20% - Accent3 3 6 2 2" xfId="11634" xr:uid="{00000000-0005-0000-0000-00006D000000}"/>
    <cellStyle name="20% - Accent3 3 6 3" xfId="8795" xr:uid="{00000000-0005-0000-0000-00006D000000}"/>
    <cellStyle name="20% - Accent3 3 7" xfId="3058" xr:uid="{00000000-0005-0000-0000-0000DE000000}"/>
    <cellStyle name="20% - Accent3 3 7 2" xfId="10215" xr:uid="{00000000-0005-0000-0000-00006D000000}"/>
    <cellStyle name="20% - Accent3 3 8" xfId="5930" xr:uid="{00000000-0005-0000-0000-000024000000}"/>
    <cellStyle name="20% - Accent3 3 8 2" xfId="13099" xr:uid="{00000000-0005-0000-0000-000024000000}"/>
    <cellStyle name="20% - Accent3 3 9" xfId="7375" xr:uid="{00000000-0005-0000-0000-00006D000000}"/>
    <cellStyle name="20% - Accent3 4" xfId="170" xr:uid="{00000000-0005-0000-0000-0000F6000000}"/>
    <cellStyle name="20% - Accent3 4 2" xfId="264" xr:uid="{00000000-0005-0000-0000-0000F7000000}"/>
    <cellStyle name="20% - Accent3 4 2 2" xfId="545" xr:uid="{00000000-0005-0000-0000-0000F8000000}"/>
    <cellStyle name="20% - Accent3 4 2 2 2" xfId="1011" xr:uid="{00000000-0005-0000-0000-0000F9000000}"/>
    <cellStyle name="20% - Accent3 4 2 2 2 2" xfId="2438" xr:uid="{00000000-0005-0000-0000-0000FA000000}"/>
    <cellStyle name="20% - Accent3 4 2 2 2 2 2" xfId="5278" xr:uid="{00000000-0005-0000-0000-0000FA000000}"/>
    <cellStyle name="20% - Accent3 4 2 2 2 2 2 2" xfId="12435" xr:uid="{00000000-0005-0000-0000-00007C000000}"/>
    <cellStyle name="20% - Accent3 4 2 2 2 2 3" xfId="9596" xr:uid="{00000000-0005-0000-0000-00007C000000}"/>
    <cellStyle name="20% - Accent3 4 2 2 2 3" xfId="3859" xr:uid="{00000000-0005-0000-0000-0000F9000000}"/>
    <cellStyle name="20% - Accent3 4 2 2 2 3 2" xfId="11016" xr:uid="{00000000-0005-0000-0000-00007C000000}"/>
    <cellStyle name="20% - Accent3 4 2 2 2 4" xfId="6780" xr:uid="{00000000-0005-0000-0000-00007B000000}"/>
    <cellStyle name="20% - Accent3 4 2 2 2 4 2" xfId="13909" xr:uid="{00000000-0005-0000-0000-00007B000000}"/>
    <cellStyle name="20% - Accent3 4 2 2 2 5" xfId="8177" xr:uid="{00000000-0005-0000-0000-00007C000000}"/>
    <cellStyle name="20% - Accent3 4 2 2 3" xfId="1475" xr:uid="{00000000-0005-0000-0000-0000FB000000}"/>
    <cellStyle name="20% - Accent3 4 2 2 3 2" xfId="2902" xr:uid="{00000000-0005-0000-0000-0000FC000000}"/>
    <cellStyle name="20% - Accent3 4 2 2 3 2 2" xfId="5742" xr:uid="{00000000-0005-0000-0000-0000FC000000}"/>
    <cellStyle name="20% - Accent3 4 2 2 3 2 2 2" xfId="12899" xr:uid="{00000000-0005-0000-0000-00007D000000}"/>
    <cellStyle name="20% - Accent3 4 2 2 3 2 3" xfId="10060" xr:uid="{00000000-0005-0000-0000-00007D000000}"/>
    <cellStyle name="20% - Accent3 4 2 2 3 3" xfId="4323" xr:uid="{00000000-0005-0000-0000-0000FB000000}"/>
    <cellStyle name="20% - Accent3 4 2 2 3 3 2" xfId="11480" xr:uid="{00000000-0005-0000-0000-00007D000000}"/>
    <cellStyle name="20% - Accent3 4 2 2 3 4" xfId="7244" xr:uid="{00000000-0005-0000-0000-00007C000000}"/>
    <cellStyle name="20% - Accent3 4 2 2 3 4 2" xfId="14373" xr:uid="{00000000-0005-0000-0000-00007C000000}"/>
    <cellStyle name="20% - Accent3 4 2 2 3 5" xfId="8641" xr:uid="{00000000-0005-0000-0000-00007D000000}"/>
    <cellStyle name="20% - Accent3 4 2 2 4" xfId="1972" xr:uid="{00000000-0005-0000-0000-0000FD000000}"/>
    <cellStyle name="20% - Accent3 4 2 2 4 2" xfId="4812" xr:uid="{00000000-0005-0000-0000-0000FD000000}"/>
    <cellStyle name="20% - Accent3 4 2 2 4 2 2" xfId="11969" xr:uid="{00000000-0005-0000-0000-00007B000000}"/>
    <cellStyle name="20% - Accent3 4 2 2 4 3" xfId="9130" xr:uid="{00000000-0005-0000-0000-00007B000000}"/>
    <cellStyle name="20% - Accent3 4 2 2 5" xfId="3393" xr:uid="{00000000-0005-0000-0000-0000F8000000}"/>
    <cellStyle name="20% - Accent3 4 2 2 5 2" xfId="10550" xr:uid="{00000000-0005-0000-0000-00007B000000}"/>
    <cellStyle name="20% - Accent3 4 2 2 6" xfId="6265" xr:uid="{00000000-0005-0000-0000-00002A000000}"/>
    <cellStyle name="20% - Accent3 4 2 2 6 2" xfId="13434" xr:uid="{00000000-0005-0000-0000-00002A000000}"/>
    <cellStyle name="20% - Accent3 4 2 2 7" xfId="7711" xr:uid="{00000000-0005-0000-0000-00007B000000}"/>
    <cellStyle name="20% - Accent3 4 2 3" xfId="778" xr:uid="{00000000-0005-0000-0000-0000FE000000}"/>
    <cellStyle name="20% - Accent3 4 2 3 2" xfId="2205" xr:uid="{00000000-0005-0000-0000-0000FF000000}"/>
    <cellStyle name="20% - Accent3 4 2 3 2 2" xfId="5045" xr:uid="{00000000-0005-0000-0000-0000FF000000}"/>
    <cellStyle name="20% - Accent3 4 2 3 2 2 2" xfId="12202" xr:uid="{00000000-0005-0000-0000-00007E000000}"/>
    <cellStyle name="20% - Accent3 4 2 3 2 3" xfId="9363" xr:uid="{00000000-0005-0000-0000-00007E000000}"/>
    <cellStyle name="20% - Accent3 4 2 3 3" xfId="3626" xr:uid="{00000000-0005-0000-0000-0000FE000000}"/>
    <cellStyle name="20% - Accent3 4 2 3 3 2" xfId="10783" xr:uid="{00000000-0005-0000-0000-00007E000000}"/>
    <cellStyle name="20% - Accent3 4 2 3 4" xfId="6548" xr:uid="{00000000-0005-0000-0000-00007D000000}"/>
    <cellStyle name="20% - Accent3 4 2 3 4 2" xfId="13677" xr:uid="{00000000-0005-0000-0000-00007D000000}"/>
    <cellStyle name="20% - Accent3 4 2 3 5" xfId="7944" xr:uid="{00000000-0005-0000-0000-00007E000000}"/>
    <cellStyle name="20% - Accent3 4 2 4" xfId="1242" xr:uid="{00000000-0005-0000-0000-000000010000}"/>
    <cellStyle name="20% - Accent3 4 2 4 2" xfId="2669" xr:uid="{00000000-0005-0000-0000-000001010000}"/>
    <cellStyle name="20% - Accent3 4 2 4 2 2" xfId="5509" xr:uid="{00000000-0005-0000-0000-000001010000}"/>
    <cellStyle name="20% - Accent3 4 2 4 2 2 2" xfId="12666" xr:uid="{00000000-0005-0000-0000-00007F000000}"/>
    <cellStyle name="20% - Accent3 4 2 4 2 3" xfId="9827" xr:uid="{00000000-0005-0000-0000-00007F000000}"/>
    <cellStyle name="20% - Accent3 4 2 4 3" xfId="4090" xr:uid="{00000000-0005-0000-0000-000000010000}"/>
    <cellStyle name="20% - Accent3 4 2 4 3 2" xfId="11247" xr:uid="{00000000-0005-0000-0000-00007F000000}"/>
    <cellStyle name="20% - Accent3 4 2 4 4" xfId="7011" xr:uid="{00000000-0005-0000-0000-00007E000000}"/>
    <cellStyle name="20% - Accent3 4 2 4 4 2" xfId="14140" xr:uid="{00000000-0005-0000-0000-00007E000000}"/>
    <cellStyle name="20% - Accent3 4 2 4 5" xfId="8408" xr:uid="{00000000-0005-0000-0000-00007F000000}"/>
    <cellStyle name="20% - Accent3 4 2 5" xfId="1739" xr:uid="{00000000-0005-0000-0000-000002010000}"/>
    <cellStyle name="20% - Accent3 4 2 5 2" xfId="4579" xr:uid="{00000000-0005-0000-0000-000002010000}"/>
    <cellStyle name="20% - Accent3 4 2 5 2 2" xfId="11736" xr:uid="{00000000-0005-0000-0000-00007A000000}"/>
    <cellStyle name="20% - Accent3 4 2 5 3" xfId="8897" xr:uid="{00000000-0005-0000-0000-00007A000000}"/>
    <cellStyle name="20% - Accent3 4 2 6" xfId="3160" xr:uid="{00000000-0005-0000-0000-0000F7000000}"/>
    <cellStyle name="20% - Accent3 4 2 6 2" xfId="10317" xr:uid="{00000000-0005-0000-0000-00007A000000}"/>
    <cellStyle name="20% - Accent3 4 2 7" xfId="6032" xr:uid="{00000000-0005-0000-0000-000029000000}"/>
    <cellStyle name="20% - Accent3 4 2 7 2" xfId="13201" xr:uid="{00000000-0005-0000-0000-000029000000}"/>
    <cellStyle name="20% - Accent3 4 2 8" xfId="7478" xr:uid="{00000000-0005-0000-0000-00007A000000}"/>
    <cellStyle name="20% - Accent3 4 3" xfId="485" xr:uid="{00000000-0005-0000-0000-000003010000}"/>
    <cellStyle name="20% - Accent3 4 3 2" xfId="951" xr:uid="{00000000-0005-0000-0000-000004010000}"/>
    <cellStyle name="20% - Accent3 4 3 2 2" xfId="2378" xr:uid="{00000000-0005-0000-0000-000005010000}"/>
    <cellStyle name="20% - Accent3 4 3 2 2 2" xfId="5218" xr:uid="{00000000-0005-0000-0000-000005010000}"/>
    <cellStyle name="20% - Accent3 4 3 2 2 2 2" xfId="12375" xr:uid="{00000000-0005-0000-0000-000081000000}"/>
    <cellStyle name="20% - Accent3 4 3 2 2 3" xfId="9536" xr:uid="{00000000-0005-0000-0000-000081000000}"/>
    <cellStyle name="20% - Accent3 4 3 2 3" xfId="3799" xr:uid="{00000000-0005-0000-0000-000004010000}"/>
    <cellStyle name="20% - Accent3 4 3 2 3 2" xfId="10956" xr:uid="{00000000-0005-0000-0000-000081000000}"/>
    <cellStyle name="20% - Accent3 4 3 2 4" xfId="6721" xr:uid="{00000000-0005-0000-0000-000080000000}"/>
    <cellStyle name="20% - Accent3 4 3 2 4 2" xfId="13850" xr:uid="{00000000-0005-0000-0000-000080000000}"/>
    <cellStyle name="20% - Accent3 4 3 2 5" xfId="8117" xr:uid="{00000000-0005-0000-0000-000081000000}"/>
    <cellStyle name="20% - Accent3 4 3 3" xfId="1415" xr:uid="{00000000-0005-0000-0000-000006010000}"/>
    <cellStyle name="20% - Accent3 4 3 3 2" xfId="2842" xr:uid="{00000000-0005-0000-0000-000007010000}"/>
    <cellStyle name="20% - Accent3 4 3 3 2 2" xfId="5682" xr:uid="{00000000-0005-0000-0000-000007010000}"/>
    <cellStyle name="20% - Accent3 4 3 3 2 2 2" xfId="12839" xr:uid="{00000000-0005-0000-0000-000082000000}"/>
    <cellStyle name="20% - Accent3 4 3 3 2 3" xfId="10000" xr:uid="{00000000-0005-0000-0000-000082000000}"/>
    <cellStyle name="20% - Accent3 4 3 3 3" xfId="4263" xr:uid="{00000000-0005-0000-0000-000006010000}"/>
    <cellStyle name="20% - Accent3 4 3 3 3 2" xfId="11420" xr:uid="{00000000-0005-0000-0000-000082000000}"/>
    <cellStyle name="20% - Accent3 4 3 3 4" xfId="7184" xr:uid="{00000000-0005-0000-0000-000081000000}"/>
    <cellStyle name="20% - Accent3 4 3 3 4 2" xfId="14313" xr:uid="{00000000-0005-0000-0000-000081000000}"/>
    <cellStyle name="20% - Accent3 4 3 3 5" xfId="8581" xr:uid="{00000000-0005-0000-0000-000082000000}"/>
    <cellStyle name="20% - Accent3 4 3 4" xfId="1912" xr:uid="{00000000-0005-0000-0000-000008010000}"/>
    <cellStyle name="20% - Accent3 4 3 4 2" xfId="4752" xr:uid="{00000000-0005-0000-0000-000008010000}"/>
    <cellStyle name="20% - Accent3 4 3 4 2 2" xfId="11909" xr:uid="{00000000-0005-0000-0000-000080000000}"/>
    <cellStyle name="20% - Accent3 4 3 4 3" xfId="9070" xr:uid="{00000000-0005-0000-0000-000080000000}"/>
    <cellStyle name="20% - Accent3 4 3 5" xfId="3333" xr:uid="{00000000-0005-0000-0000-000003010000}"/>
    <cellStyle name="20% - Accent3 4 3 5 2" xfId="10490" xr:uid="{00000000-0005-0000-0000-000080000000}"/>
    <cellStyle name="20% - Accent3 4 3 6" xfId="6205" xr:uid="{00000000-0005-0000-0000-00002B000000}"/>
    <cellStyle name="20% - Accent3 4 3 6 2" xfId="13374" xr:uid="{00000000-0005-0000-0000-00002B000000}"/>
    <cellStyle name="20% - Accent3 4 3 7" xfId="7651" xr:uid="{00000000-0005-0000-0000-000080000000}"/>
    <cellStyle name="20% - Accent3 4 4" xfId="718" xr:uid="{00000000-0005-0000-0000-000009010000}"/>
    <cellStyle name="20% - Accent3 4 4 2" xfId="2145" xr:uid="{00000000-0005-0000-0000-00000A010000}"/>
    <cellStyle name="20% - Accent3 4 4 2 2" xfId="4985" xr:uid="{00000000-0005-0000-0000-00000A010000}"/>
    <cellStyle name="20% - Accent3 4 4 2 2 2" xfId="12142" xr:uid="{00000000-0005-0000-0000-000083000000}"/>
    <cellStyle name="20% - Accent3 4 4 2 3" xfId="9303" xr:uid="{00000000-0005-0000-0000-000083000000}"/>
    <cellStyle name="20% - Accent3 4 4 3" xfId="3566" xr:uid="{00000000-0005-0000-0000-000009010000}"/>
    <cellStyle name="20% - Accent3 4 4 3 2" xfId="10723" xr:uid="{00000000-0005-0000-0000-000083000000}"/>
    <cellStyle name="20% - Accent3 4 4 4" xfId="6488" xr:uid="{00000000-0005-0000-0000-000082000000}"/>
    <cellStyle name="20% - Accent3 4 4 4 2" xfId="13617" xr:uid="{00000000-0005-0000-0000-000082000000}"/>
    <cellStyle name="20% - Accent3 4 4 5" xfId="7884" xr:uid="{00000000-0005-0000-0000-000083000000}"/>
    <cellStyle name="20% - Accent3 4 5" xfId="1182" xr:uid="{00000000-0005-0000-0000-00000B010000}"/>
    <cellStyle name="20% - Accent3 4 5 2" xfId="2609" xr:uid="{00000000-0005-0000-0000-00000C010000}"/>
    <cellStyle name="20% - Accent3 4 5 2 2" xfId="5449" xr:uid="{00000000-0005-0000-0000-00000C010000}"/>
    <cellStyle name="20% - Accent3 4 5 2 2 2" xfId="12606" xr:uid="{00000000-0005-0000-0000-000084000000}"/>
    <cellStyle name="20% - Accent3 4 5 2 3" xfId="9767" xr:uid="{00000000-0005-0000-0000-000084000000}"/>
    <cellStyle name="20% - Accent3 4 5 3" xfId="4030" xr:uid="{00000000-0005-0000-0000-00000B010000}"/>
    <cellStyle name="20% - Accent3 4 5 3 2" xfId="11187" xr:uid="{00000000-0005-0000-0000-000084000000}"/>
    <cellStyle name="20% - Accent3 4 5 4" xfId="6951" xr:uid="{00000000-0005-0000-0000-000083000000}"/>
    <cellStyle name="20% - Accent3 4 5 4 2" xfId="14080" xr:uid="{00000000-0005-0000-0000-000083000000}"/>
    <cellStyle name="20% - Accent3 4 5 5" xfId="8348" xr:uid="{00000000-0005-0000-0000-000084000000}"/>
    <cellStyle name="20% - Accent3 4 6" xfId="1679" xr:uid="{00000000-0005-0000-0000-00000D010000}"/>
    <cellStyle name="20% - Accent3 4 6 2" xfId="4519" xr:uid="{00000000-0005-0000-0000-00000D010000}"/>
    <cellStyle name="20% - Accent3 4 6 2 2" xfId="11676" xr:uid="{00000000-0005-0000-0000-000079000000}"/>
    <cellStyle name="20% - Accent3 4 6 3" xfId="8837" xr:uid="{00000000-0005-0000-0000-000079000000}"/>
    <cellStyle name="20% - Accent3 4 7" xfId="3100" xr:uid="{00000000-0005-0000-0000-0000F6000000}"/>
    <cellStyle name="20% - Accent3 4 7 2" xfId="10257" xr:uid="{00000000-0005-0000-0000-000079000000}"/>
    <cellStyle name="20% - Accent3 4 8" xfId="5972" xr:uid="{00000000-0005-0000-0000-000028000000}"/>
    <cellStyle name="20% - Accent3 4 8 2" xfId="13141" xr:uid="{00000000-0005-0000-0000-000028000000}"/>
    <cellStyle name="20% - Accent3 4 9" xfId="7417" xr:uid="{00000000-0005-0000-0000-000079000000}"/>
    <cellStyle name="20% - Accent3 5" xfId="190" xr:uid="{00000000-0005-0000-0000-00000E010000}"/>
    <cellStyle name="20% - Accent3 5 2" xfId="498" xr:uid="{00000000-0005-0000-0000-00000F010000}"/>
    <cellStyle name="20% - Accent3 5 2 2" xfId="964" xr:uid="{00000000-0005-0000-0000-000010010000}"/>
    <cellStyle name="20% - Accent3 5 2 2 2" xfId="2391" xr:uid="{00000000-0005-0000-0000-000011010000}"/>
    <cellStyle name="20% - Accent3 5 2 2 2 2" xfId="5231" xr:uid="{00000000-0005-0000-0000-000011010000}"/>
    <cellStyle name="20% - Accent3 5 2 2 2 2 2" xfId="12388" xr:uid="{00000000-0005-0000-0000-000087000000}"/>
    <cellStyle name="20% - Accent3 5 2 2 2 3" xfId="9549" xr:uid="{00000000-0005-0000-0000-000087000000}"/>
    <cellStyle name="20% - Accent3 5 2 2 3" xfId="3812" xr:uid="{00000000-0005-0000-0000-000010010000}"/>
    <cellStyle name="20% - Accent3 5 2 2 3 2" xfId="10969" xr:uid="{00000000-0005-0000-0000-000087000000}"/>
    <cellStyle name="20% - Accent3 5 2 2 4" xfId="6734" xr:uid="{00000000-0005-0000-0000-000086000000}"/>
    <cellStyle name="20% - Accent3 5 2 2 4 2" xfId="13863" xr:uid="{00000000-0005-0000-0000-000086000000}"/>
    <cellStyle name="20% - Accent3 5 2 2 5" xfId="8130" xr:uid="{00000000-0005-0000-0000-000087000000}"/>
    <cellStyle name="20% - Accent3 5 2 3" xfId="1428" xr:uid="{00000000-0005-0000-0000-000012010000}"/>
    <cellStyle name="20% - Accent3 5 2 3 2" xfId="2855" xr:uid="{00000000-0005-0000-0000-000013010000}"/>
    <cellStyle name="20% - Accent3 5 2 3 2 2" xfId="5695" xr:uid="{00000000-0005-0000-0000-000013010000}"/>
    <cellStyle name="20% - Accent3 5 2 3 2 2 2" xfId="12852" xr:uid="{00000000-0005-0000-0000-000088000000}"/>
    <cellStyle name="20% - Accent3 5 2 3 2 3" xfId="10013" xr:uid="{00000000-0005-0000-0000-000088000000}"/>
    <cellStyle name="20% - Accent3 5 2 3 3" xfId="4276" xr:uid="{00000000-0005-0000-0000-000012010000}"/>
    <cellStyle name="20% - Accent3 5 2 3 3 2" xfId="11433" xr:uid="{00000000-0005-0000-0000-000088000000}"/>
    <cellStyle name="20% - Accent3 5 2 3 4" xfId="7197" xr:uid="{00000000-0005-0000-0000-000087000000}"/>
    <cellStyle name="20% - Accent3 5 2 3 4 2" xfId="14326" xr:uid="{00000000-0005-0000-0000-000087000000}"/>
    <cellStyle name="20% - Accent3 5 2 3 5" xfId="8594" xr:uid="{00000000-0005-0000-0000-000088000000}"/>
    <cellStyle name="20% - Accent3 5 2 4" xfId="1925" xr:uid="{00000000-0005-0000-0000-000014010000}"/>
    <cellStyle name="20% - Accent3 5 2 4 2" xfId="4765" xr:uid="{00000000-0005-0000-0000-000014010000}"/>
    <cellStyle name="20% - Accent3 5 2 4 2 2" xfId="11922" xr:uid="{00000000-0005-0000-0000-000086000000}"/>
    <cellStyle name="20% - Accent3 5 2 4 3" xfId="9083" xr:uid="{00000000-0005-0000-0000-000086000000}"/>
    <cellStyle name="20% - Accent3 5 2 5" xfId="3346" xr:uid="{00000000-0005-0000-0000-00000F010000}"/>
    <cellStyle name="20% - Accent3 5 2 5 2" xfId="10503" xr:uid="{00000000-0005-0000-0000-000086000000}"/>
    <cellStyle name="20% - Accent3 5 2 6" xfId="6218" xr:uid="{00000000-0005-0000-0000-00002D000000}"/>
    <cellStyle name="20% - Accent3 5 2 6 2" xfId="13387" xr:uid="{00000000-0005-0000-0000-00002D000000}"/>
    <cellStyle name="20% - Accent3 5 2 7" xfId="7664" xr:uid="{00000000-0005-0000-0000-000086000000}"/>
    <cellStyle name="20% - Accent3 5 3" xfId="731" xr:uid="{00000000-0005-0000-0000-000015010000}"/>
    <cellStyle name="20% - Accent3 5 3 2" xfId="2158" xr:uid="{00000000-0005-0000-0000-000016010000}"/>
    <cellStyle name="20% - Accent3 5 3 2 2" xfId="4998" xr:uid="{00000000-0005-0000-0000-000016010000}"/>
    <cellStyle name="20% - Accent3 5 3 2 2 2" xfId="12155" xr:uid="{00000000-0005-0000-0000-000089000000}"/>
    <cellStyle name="20% - Accent3 5 3 2 3" xfId="9316" xr:uid="{00000000-0005-0000-0000-000089000000}"/>
    <cellStyle name="20% - Accent3 5 3 3" xfId="3579" xr:uid="{00000000-0005-0000-0000-000015010000}"/>
    <cellStyle name="20% - Accent3 5 3 3 2" xfId="10736" xr:uid="{00000000-0005-0000-0000-000089000000}"/>
    <cellStyle name="20% - Accent3 5 3 4" xfId="6501" xr:uid="{00000000-0005-0000-0000-000088000000}"/>
    <cellStyle name="20% - Accent3 5 3 4 2" xfId="13630" xr:uid="{00000000-0005-0000-0000-000088000000}"/>
    <cellStyle name="20% - Accent3 5 3 5" xfId="7897" xr:uid="{00000000-0005-0000-0000-000089000000}"/>
    <cellStyle name="20% - Accent3 5 4" xfId="1195" xr:uid="{00000000-0005-0000-0000-000017010000}"/>
    <cellStyle name="20% - Accent3 5 4 2" xfId="2622" xr:uid="{00000000-0005-0000-0000-000018010000}"/>
    <cellStyle name="20% - Accent3 5 4 2 2" xfId="5462" xr:uid="{00000000-0005-0000-0000-000018010000}"/>
    <cellStyle name="20% - Accent3 5 4 2 2 2" xfId="12619" xr:uid="{00000000-0005-0000-0000-00008A000000}"/>
    <cellStyle name="20% - Accent3 5 4 2 3" xfId="9780" xr:uid="{00000000-0005-0000-0000-00008A000000}"/>
    <cellStyle name="20% - Accent3 5 4 3" xfId="4043" xr:uid="{00000000-0005-0000-0000-000017010000}"/>
    <cellStyle name="20% - Accent3 5 4 3 2" xfId="11200" xr:uid="{00000000-0005-0000-0000-00008A000000}"/>
    <cellStyle name="20% - Accent3 5 4 4" xfId="6964" xr:uid="{00000000-0005-0000-0000-000089000000}"/>
    <cellStyle name="20% - Accent3 5 4 4 2" xfId="14093" xr:uid="{00000000-0005-0000-0000-000089000000}"/>
    <cellStyle name="20% - Accent3 5 4 5" xfId="8361" xr:uid="{00000000-0005-0000-0000-00008A000000}"/>
    <cellStyle name="20% - Accent3 5 5" xfId="1692" xr:uid="{00000000-0005-0000-0000-000019010000}"/>
    <cellStyle name="20% - Accent3 5 5 2" xfId="4532" xr:uid="{00000000-0005-0000-0000-000019010000}"/>
    <cellStyle name="20% - Accent3 5 5 2 2" xfId="11689" xr:uid="{00000000-0005-0000-0000-000085000000}"/>
    <cellStyle name="20% - Accent3 5 5 3" xfId="8850" xr:uid="{00000000-0005-0000-0000-000085000000}"/>
    <cellStyle name="20% - Accent3 5 6" xfId="3113" xr:uid="{00000000-0005-0000-0000-00000E010000}"/>
    <cellStyle name="20% - Accent3 5 6 2" xfId="10270" xr:uid="{00000000-0005-0000-0000-000085000000}"/>
    <cellStyle name="20% - Accent3 5 7" xfId="5985" xr:uid="{00000000-0005-0000-0000-00002C000000}"/>
    <cellStyle name="20% - Accent3 5 7 2" xfId="13154" xr:uid="{00000000-0005-0000-0000-00002C000000}"/>
    <cellStyle name="20% - Accent3 5 8" xfId="7430" xr:uid="{00000000-0005-0000-0000-000085000000}"/>
    <cellStyle name="20% - Accent3 6" xfId="349" xr:uid="{00000000-0005-0000-0000-00001A010000}"/>
    <cellStyle name="20% - Accent3 6 2" xfId="845" xr:uid="{00000000-0005-0000-0000-00001B010000}"/>
    <cellStyle name="20% - Accent3 6 2 2" xfId="2272" xr:uid="{00000000-0005-0000-0000-00001C010000}"/>
    <cellStyle name="20% - Accent3 6 2 2 2" xfId="5112" xr:uid="{00000000-0005-0000-0000-00001C010000}"/>
    <cellStyle name="20% - Accent3 6 2 2 2 2" xfId="12269" xr:uid="{00000000-0005-0000-0000-00008C000000}"/>
    <cellStyle name="20% - Accent3 6 2 2 3" xfId="9430" xr:uid="{00000000-0005-0000-0000-00008C000000}"/>
    <cellStyle name="20% - Accent3 6 2 3" xfId="3693" xr:uid="{00000000-0005-0000-0000-00001B010000}"/>
    <cellStyle name="20% - Accent3 6 2 3 2" xfId="10850" xr:uid="{00000000-0005-0000-0000-00008C000000}"/>
    <cellStyle name="20% - Accent3 6 2 4" xfId="6615" xr:uid="{00000000-0005-0000-0000-00008B000000}"/>
    <cellStyle name="20% - Accent3 6 2 4 2" xfId="13744" xr:uid="{00000000-0005-0000-0000-00008B000000}"/>
    <cellStyle name="20% - Accent3 6 2 5" xfId="8011" xr:uid="{00000000-0005-0000-0000-00008C000000}"/>
    <cellStyle name="20% - Accent3 6 3" xfId="1309" xr:uid="{00000000-0005-0000-0000-00001D010000}"/>
    <cellStyle name="20% - Accent3 6 3 2" xfId="2736" xr:uid="{00000000-0005-0000-0000-00001E010000}"/>
    <cellStyle name="20% - Accent3 6 3 2 2" xfId="5576" xr:uid="{00000000-0005-0000-0000-00001E010000}"/>
    <cellStyle name="20% - Accent3 6 3 2 2 2" xfId="12733" xr:uid="{00000000-0005-0000-0000-00008D000000}"/>
    <cellStyle name="20% - Accent3 6 3 2 3" xfId="9894" xr:uid="{00000000-0005-0000-0000-00008D000000}"/>
    <cellStyle name="20% - Accent3 6 3 3" xfId="4157" xr:uid="{00000000-0005-0000-0000-00001D010000}"/>
    <cellStyle name="20% - Accent3 6 3 3 2" xfId="11314" xr:uid="{00000000-0005-0000-0000-00008D000000}"/>
    <cellStyle name="20% - Accent3 6 3 4" xfId="7078" xr:uid="{00000000-0005-0000-0000-00008C000000}"/>
    <cellStyle name="20% - Accent3 6 3 4 2" xfId="14207" xr:uid="{00000000-0005-0000-0000-00008C000000}"/>
    <cellStyle name="20% - Accent3 6 3 5" xfId="8475" xr:uid="{00000000-0005-0000-0000-00008D000000}"/>
    <cellStyle name="20% - Accent3 6 4" xfId="1806" xr:uid="{00000000-0005-0000-0000-00001F010000}"/>
    <cellStyle name="20% - Accent3 6 4 2" xfId="4646" xr:uid="{00000000-0005-0000-0000-00001F010000}"/>
    <cellStyle name="20% - Accent3 6 4 2 2" xfId="11803" xr:uid="{00000000-0005-0000-0000-00008B000000}"/>
    <cellStyle name="20% - Accent3 6 4 3" xfId="8964" xr:uid="{00000000-0005-0000-0000-00008B000000}"/>
    <cellStyle name="20% - Accent3 6 5" xfId="3227" xr:uid="{00000000-0005-0000-0000-00001A010000}"/>
    <cellStyle name="20% - Accent3 6 5 2" xfId="10384" xr:uid="{00000000-0005-0000-0000-00008B000000}"/>
    <cellStyle name="20% - Accent3 6 6" xfId="6099" xr:uid="{00000000-0005-0000-0000-00002E000000}"/>
    <cellStyle name="20% - Accent3 6 6 2" xfId="13268" xr:uid="{00000000-0005-0000-0000-00002E000000}"/>
    <cellStyle name="20% - Accent3 6 7" xfId="7545" xr:uid="{00000000-0005-0000-0000-00008B000000}"/>
    <cellStyle name="20% - Accent3 7" xfId="612" xr:uid="{00000000-0005-0000-0000-000020010000}"/>
    <cellStyle name="20% - Accent3 7 2" xfId="2039" xr:uid="{00000000-0005-0000-0000-000021010000}"/>
    <cellStyle name="20% - Accent3 7 2 2" xfId="4879" xr:uid="{00000000-0005-0000-0000-000021010000}"/>
    <cellStyle name="20% - Accent3 7 2 2 2" xfId="12036" xr:uid="{00000000-0005-0000-0000-00008E000000}"/>
    <cellStyle name="20% - Accent3 7 2 3" xfId="9197" xr:uid="{00000000-0005-0000-0000-00008E000000}"/>
    <cellStyle name="20% - Accent3 7 3" xfId="3460" xr:uid="{00000000-0005-0000-0000-000020010000}"/>
    <cellStyle name="20% - Accent3 7 3 2" xfId="10617" xr:uid="{00000000-0005-0000-0000-00008E000000}"/>
    <cellStyle name="20% - Accent3 7 4" xfId="5836" xr:uid="{00000000-0005-0000-0000-00002F000000}"/>
    <cellStyle name="20% - Accent3 7 4 2" xfId="13035" xr:uid="{00000000-0005-0000-0000-00002F000000}"/>
    <cellStyle name="20% - Accent3 7 5" xfId="7778" xr:uid="{00000000-0005-0000-0000-00008E000000}"/>
    <cellStyle name="20% - Accent3 8" xfId="1076" xr:uid="{00000000-0005-0000-0000-000022010000}"/>
    <cellStyle name="20% - Accent3 8 2" xfId="2503" xr:uid="{00000000-0005-0000-0000-000023010000}"/>
    <cellStyle name="20% - Accent3 8 2 2" xfId="5343" xr:uid="{00000000-0005-0000-0000-000023010000}"/>
    <cellStyle name="20% - Accent3 8 2 2 2" xfId="12500" xr:uid="{00000000-0005-0000-0000-00008F000000}"/>
    <cellStyle name="20% - Accent3 8 2 3" xfId="9661" xr:uid="{00000000-0005-0000-0000-00008F000000}"/>
    <cellStyle name="20% - Accent3 8 3" xfId="3924" xr:uid="{00000000-0005-0000-0000-000022010000}"/>
    <cellStyle name="20% - Accent3 8 3 2" xfId="11081" xr:uid="{00000000-0005-0000-0000-00008F000000}"/>
    <cellStyle name="20% - Accent3 8 4" xfId="6845" xr:uid="{00000000-0005-0000-0000-00008E000000}"/>
    <cellStyle name="20% - Accent3 8 4 2" xfId="13974" xr:uid="{00000000-0005-0000-0000-00008E000000}"/>
    <cellStyle name="20% - Accent3 8 5" xfId="8242" xr:uid="{00000000-0005-0000-0000-00008F000000}"/>
    <cellStyle name="20% - Accent3 9" xfId="1558" xr:uid="{00000000-0005-0000-0000-000024010000}"/>
    <cellStyle name="20% - Accent3 9 2" xfId="2977" xr:uid="{00000000-0005-0000-0000-000025010000}"/>
    <cellStyle name="20% - Accent3 9 2 2" xfId="5817" xr:uid="{00000000-0005-0000-0000-000025010000}"/>
    <cellStyle name="20% - Accent3 9 2 2 2" xfId="12974" xr:uid="{00000000-0005-0000-0000-000014060000}"/>
    <cellStyle name="20% - Accent3 9 2 3" xfId="10135" xr:uid="{00000000-0005-0000-0000-000014060000}"/>
    <cellStyle name="20% - Accent3 9 3" xfId="4398" xr:uid="{00000000-0005-0000-0000-000024010000}"/>
    <cellStyle name="20% - Accent3 9 3 2" xfId="11555" xr:uid="{00000000-0005-0000-0000-000014060000}"/>
    <cellStyle name="20% - Accent3 9 4" xfId="6353" xr:uid="{00000000-0005-0000-0000-00008F000000}"/>
    <cellStyle name="20% - Accent3 9 4 2" xfId="13505" xr:uid="{00000000-0005-0000-0000-00008F000000}"/>
    <cellStyle name="20% - Accent3 9 5" xfId="8716" xr:uid="{00000000-0005-0000-0000-000014060000}"/>
    <cellStyle name="20% - Accent4" xfId="4" builtinId="42" customBuiltin="1"/>
    <cellStyle name="20% - Accent4 10" xfId="1573" xr:uid="{00000000-0005-0000-0000-000027010000}"/>
    <cellStyle name="20% - Accent4 10 2" xfId="4413" xr:uid="{00000000-0005-0000-0000-000027010000}"/>
    <cellStyle name="20% - Accent4 10 2 2" xfId="11570" xr:uid="{00000000-0005-0000-0000-0000B9060000}"/>
    <cellStyle name="20% - Accent4 10 3" xfId="8731" xr:uid="{00000000-0005-0000-0000-0000B9060000}"/>
    <cellStyle name="20% - Accent4 11" xfId="2995" xr:uid="{00000000-0005-0000-0000-0000DC0C0000}"/>
    <cellStyle name="20% - Accent4 11 2" xfId="10152" xr:uid="{00000000-0005-0000-0000-0000D90C0000}"/>
    <cellStyle name="20% - Accent4 12" xfId="7312" xr:uid="{00000000-0005-0000-0000-0000DF1E0000}"/>
    <cellStyle name="20% - Accent4 13" xfId="13006" xr:uid="{00000000-0005-0000-0000-000059050000}"/>
    <cellStyle name="20% - Accent4 2" xfId="63" xr:uid="{00000000-0005-0000-0000-000028010000}"/>
    <cellStyle name="20% - Accent4 2 2" xfId="260" xr:uid="{00000000-0005-0000-0000-000029010000}"/>
    <cellStyle name="20% - Accent4 2 2 2" xfId="541" xr:uid="{00000000-0005-0000-0000-00002A010000}"/>
    <cellStyle name="20% - Accent4 2 2 2 2" xfId="1007" xr:uid="{00000000-0005-0000-0000-00002B010000}"/>
    <cellStyle name="20% - Accent4 2 2 2 2 2" xfId="2434" xr:uid="{00000000-0005-0000-0000-00002C010000}"/>
    <cellStyle name="20% - Accent4 2 2 2 2 2 2" xfId="5274" xr:uid="{00000000-0005-0000-0000-00002C010000}"/>
    <cellStyle name="20% - Accent4 2 2 2 2 2 2 2" xfId="12431" xr:uid="{00000000-0005-0000-0000-000094000000}"/>
    <cellStyle name="20% - Accent4 2 2 2 2 2 3" xfId="9592" xr:uid="{00000000-0005-0000-0000-000094000000}"/>
    <cellStyle name="20% - Accent4 2 2 2 2 3" xfId="3855" xr:uid="{00000000-0005-0000-0000-00002B010000}"/>
    <cellStyle name="20% - Accent4 2 2 2 2 3 2" xfId="11012" xr:uid="{00000000-0005-0000-0000-000094000000}"/>
    <cellStyle name="20% - Accent4 2 2 2 2 4" xfId="6776" xr:uid="{00000000-0005-0000-0000-000093000000}"/>
    <cellStyle name="20% - Accent4 2 2 2 2 4 2" xfId="13905" xr:uid="{00000000-0005-0000-0000-000093000000}"/>
    <cellStyle name="20% - Accent4 2 2 2 2 5" xfId="8173" xr:uid="{00000000-0005-0000-0000-000094000000}"/>
    <cellStyle name="20% - Accent4 2 2 2 3" xfId="1471" xr:uid="{00000000-0005-0000-0000-00002D010000}"/>
    <cellStyle name="20% - Accent4 2 2 2 3 2" xfId="2898" xr:uid="{00000000-0005-0000-0000-00002E010000}"/>
    <cellStyle name="20% - Accent4 2 2 2 3 2 2" xfId="5738" xr:uid="{00000000-0005-0000-0000-00002E010000}"/>
    <cellStyle name="20% - Accent4 2 2 2 3 2 2 2" xfId="12895" xr:uid="{00000000-0005-0000-0000-000095000000}"/>
    <cellStyle name="20% - Accent4 2 2 2 3 2 3" xfId="10056" xr:uid="{00000000-0005-0000-0000-000095000000}"/>
    <cellStyle name="20% - Accent4 2 2 2 3 3" xfId="4319" xr:uid="{00000000-0005-0000-0000-00002D010000}"/>
    <cellStyle name="20% - Accent4 2 2 2 3 3 2" xfId="11476" xr:uid="{00000000-0005-0000-0000-000095000000}"/>
    <cellStyle name="20% - Accent4 2 2 2 3 4" xfId="7240" xr:uid="{00000000-0005-0000-0000-000094000000}"/>
    <cellStyle name="20% - Accent4 2 2 2 3 4 2" xfId="14369" xr:uid="{00000000-0005-0000-0000-000094000000}"/>
    <cellStyle name="20% - Accent4 2 2 2 3 5" xfId="8637" xr:uid="{00000000-0005-0000-0000-000095000000}"/>
    <cellStyle name="20% - Accent4 2 2 2 4" xfId="1968" xr:uid="{00000000-0005-0000-0000-00002F010000}"/>
    <cellStyle name="20% - Accent4 2 2 2 4 2" xfId="4808" xr:uid="{00000000-0005-0000-0000-00002F010000}"/>
    <cellStyle name="20% - Accent4 2 2 2 4 2 2" xfId="11965" xr:uid="{00000000-0005-0000-0000-000093000000}"/>
    <cellStyle name="20% - Accent4 2 2 2 4 3" xfId="9126" xr:uid="{00000000-0005-0000-0000-000093000000}"/>
    <cellStyle name="20% - Accent4 2 2 2 5" xfId="3389" xr:uid="{00000000-0005-0000-0000-00002A010000}"/>
    <cellStyle name="20% - Accent4 2 2 2 5 2" xfId="10546" xr:uid="{00000000-0005-0000-0000-000093000000}"/>
    <cellStyle name="20% - Accent4 2 2 2 6" xfId="6261" xr:uid="{00000000-0005-0000-0000-000032000000}"/>
    <cellStyle name="20% - Accent4 2 2 2 6 2" xfId="13430" xr:uid="{00000000-0005-0000-0000-000032000000}"/>
    <cellStyle name="20% - Accent4 2 2 2 7" xfId="7707" xr:uid="{00000000-0005-0000-0000-000093000000}"/>
    <cellStyle name="20% - Accent4 2 2 3" xfId="774" xr:uid="{00000000-0005-0000-0000-000030010000}"/>
    <cellStyle name="20% - Accent4 2 2 3 2" xfId="2201" xr:uid="{00000000-0005-0000-0000-000031010000}"/>
    <cellStyle name="20% - Accent4 2 2 3 2 2" xfId="5041" xr:uid="{00000000-0005-0000-0000-000031010000}"/>
    <cellStyle name="20% - Accent4 2 2 3 2 2 2" xfId="12198" xr:uid="{00000000-0005-0000-0000-000096000000}"/>
    <cellStyle name="20% - Accent4 2 2 3 2 3" xfId="9359" xr:uid="{00000000-0005-0000-0000-000096000000}"/>
    <cellStyle name="20% - Accent4 2 2 3 3" xfId="3622" xr:uid="{00000000-0005-0000-0000-000030010000}"/>
    <cellStyle name="20% - Accent4 2 2 3 3 2" xfId="10779" xr:uid="{00000000-0005-0000-0000-000096000000}"/>
    <cellStyle name="20% - Accent4 2 2 3 4" xfId="6544" xr:uid="{00000000-0005-0000-0000-000095000000}"/>
    <cellStyle name="20% - Accent4 2 2 3 4 2" xfId="13673" xr:uid="{00000000-0005-0000-0000-000095000000}"/>
    <cellStyle name="20% - Accent4 2 2 3 5" xfId="7940" xr:uid="{00000000-0005-0000-0000-000096000000}"/>
    <cellStyle name="20% - Accent4 2 2 4" xfId="1238" xr:uid="{00000000-0005-0000-0000-000032010000}"/>
    <cellStyle name="20% - Accent4 2 2 4 2" xfId="2665" xr:uid="{00000000-0005-0000-0000-000033010000}"/>
    <cellStyle name="20% - Accent4 2 2 4 2 2" xfId="5505" xr:uid="{00000000-0005-0000-0000-000033010000}"/>
    <cellStyle name="20% - Accent4 2 2 4 2 2 2" xfId="12662" xr:uid="{00000000-0005-0000-0000-000097000000}"/>
    <cellStyle name="20% - Accent4 2 2 4 2 3" xfId="9823" xr:uid="{00000000-0005-0000-0000-000097000000}"/>
    <cellStyle name="20% - Accent4 2 2 4 3" xfId="4086" xr:uid="{00000000-0005-0000-0000-000032010000}"/>
    <cellStyle name="20% - Accent4 2 2 4 3 2" xfId="11243" xr:uid="{00000000-0005-0000-0000-000097000000}"/>
    <cellStyle name="20% - Accent4 2 2 4 4" xfId="7007" xr:uid="{00000000-0005-0000-0000-000096000000}"/>
    <cellStyle name="20% - Accent4 2 2 4 4 2" xfId="14136" xr:uid="{00000000-0005-0000-0000-000096000000}"/>
    <cellStyle name="20% - Accent4 2 2 4 5" xfId="8404" xr:uid="{00000000-0005-0000-0000-000097000000}"/>
    <cellStyle name="20% - Accent4 2 2 5" xfId="1735" xr:uid="{00000000-0005-0000-0000-000034010000}"/>
    <cellStyle name="20% - Accent4 2 2 5 2" xfId="4575" xr:uid="{00000000-0005-0000-0000-000034010000}"/>
    <cellStyle name="20% - Accent4 2 2 5 2 2" xfId="11732" xr:uid="{00000000-0005-0000-0000-000092000000}"/>
    <cellStyle name="20% - Accent4 2 2 5 3" xfId="8893" xr:uid="{00000000-0005-0000-0000-000092000000}"/>
    <cellStyle name="20% - Accent4 2 2 6" xfId="3156" xr:uid="{00000000-0005-0000-0000-000029010000}"/>
    <cellStyle name="20% - Accent4 2 2 6 2" xfId="10313" xr:uid="{00000000-0005-0000-0000-000092000000}"/>
    <cellStyle name="20% - Accent4 2 2 7" xfId="6028" xr:uid="{00000000-0005-0000-0000-000031000000}"/>
    <cellStyle name="20% - Accent4 2 2 7 2" xfId="13197" xr:uid="{00000000-0005-0000-0000-000031000000}"/>
    <cellStyle name="20% - Accent4 2 2 8" xfId="7474" xr:uid="{00000000-0005-0000-0000-000092000000}"/>
    <cellStyle name="20% - Accent4 2 3" xfId="409" xr:uid="{00000000-0005-0000-0000-000035010000}"/>
    <cellStyle name="20% - Accent4 2 3 2" xfId="875" xr:uid="{00000000-0005-0000-0000-000036010000}"/>
    <cellStyle name="20% - Accent4 2 3 2 2" xfId="2302" xr:uid="{00000000-0005-0000-0000-000037010000}"/>
    <cellStyle name="20% - Accent4 2 3 2 2 2" xfId="5142" xr:uid="{00000000-0005-0000-0000-000037010000}"/>
    <cellStyle name="20% - Accent4 2 3 2 2 2 2" xfId="12299" xr:uid="{00000000-0005-0000-0000-000099000000}"/>
    <cellStyle name="20% - Accent4 2 3 2 2 3" xfId="9460" xr:uid="{00000000-0005-0000-0000-000099000000}"/>
    <cellStyle name="20% - Accent4 2 3 2 3" xfId="3723" xr:uid="{00000000-0005-0000-0000-000036010000}"/>
    <cellStyle name="20% - Accent4 2 3 2 3 2" xfId="10880" xr:uid="{00000000-0005-0000-0000-000099000000}"/>
    <cellStyle name="20% - Accent4 2 3 2 4" xfId="6645" xr:uid="{00000000-0005-0000-0000-000098000000}"/>
    <cellStyle name="20% - Accent4 2 3 2 4 2" xfId="13774" xr:uid="{00000000-0005-0000-0000-000098000000}"/>
    <cellStyle name="20% - Accent4 2 3 2 5" xfId="8041" xr:uid="{00000000-0005-0000-0000-000099000000}"/>
    <cellStyle name="20% - Accent4 2 3 3" xfId="1339" xr:uid="{00000000-0005-0000-0000-000038010000}"/>
    <cellStyle name="20% - Accent4 2 3 3 2" xfId="2766" xr:uid="{00000000-0005-0000-0000-000039010000}"/>
    <cellStyle name="20% - Accent4 2 3 3 2 2" xfId="5606" xr:uid="{00000000-0005-0000-0000-000039010000}"/>
    <cellStyle name="20% - Accent4 2 3 3 2 2 2" xfId="12763" xr:uid="{00000000-0005-0000-0000-00009A000000}"/>
    <cellStyle name="20% - Accent4 2 3 3 2 3" xfId="9924" xr:uid="{00000000-0005-0000-0000-00009A000000}"/>
    <cellStyle name="20% - Accent4 2 3 3 3" xfId="4187" xr:uid="{00000000-0005-0000-0000-000038010000}"/>
    <cellStyle name="20% - Accent4 2 3 3 3 2" xfId="11344" xr:uid="{00000000-0005-0000-0000-00009A000000}"/>
    <cellStyle name="20% - Accent4 2 3 3 4" xfId="7108" xr:uid="{00000000-0005-0000-0000-000099000000}"/>
    <cellStyle name="20% - Accent4 2 3 3 4 2" xfId="14237" xr:uid="{00000000-0005-0000-0000-000099000000}"/>
    <cellStyle name="20% - Accent4 2 3 3 5" xfId="8505" xr:uid="{00000000-0005-0000-0000-00009A000000}"/>
    <cellStyle name="20% - Accent4 2 3 4" xfId="1836" xr:uid="{00000000-0005-0000-0000-00003A010000}"/>
    <cellStyle name="20% - Accent4 2 3 4 2" xfId="4676" xr:uid="{00000000-0005-0000-0000-00003A010000}"/>
    <cellStyle name="20% - Accent4 2 3 4 2 2" xfId="11833" xr:uid="{00000000-0005-0000-0000-000098000000}"/>
    <cellStyle name="20% - Accent4 2 3 4 3" xfId="8994" xr:uid="{00000000-0005-0000-0000-000098000000}"/>
    <cellStyle name="20% - Accent4 2 3 5" xfId="3257" xr:uid="{00000000-0005-0000-0000-000035010000}"/>
    <cellStyle name="20% - Accent4 2 3 5 2" xfId="10414" xr:uid="{00000000-0005-0000-0000-000098000000}"/>
    <cellStyle name="20% - Accent4 2 3 6" xfId="6129" xr:uid="{00000000-0005-0000-0000-000033000000}"/>
    <cellStyle name="20% - Accent4 2 3 6 2" xfId="13298" xr:uid="{00000000-0005-0000-0000-000033000000}"/>
    <cellStyle name="20% - Accent4 2 3 7" xfId="7575" xr:uid="{00000000-0005-0000-0000-000098000000}"/>
    <cellStyle name="20% - Accent4 2 4" xfId="642" xr:uid="{00000000-0005-0000-0000-00003B010000}"/>
    <cellStyle name="20% - Accent4 2 4 2" xfId="2069" xr:uid="{00000000-0005-0000-0000-00003C010000}"/>
    <cellStyle name="20% - Accent4 2 4 2 2" xfId="4909" xr:uid="{00000000-0005-0000-0000-00003C010000}"/>
    <cellStyle name="20% - Accent4 2 4 2 2 2" xfId="12066" xr:uid="{00000000-0005-0000-0000-00009B000000}"/>
    <cellStyle name="20% - Accent4 2 4 2 3" xfId="9227" xr:uid="{00000000-0005-0000-0000-00009B000000}"/>
    <cellStyle name="20% - Accent4 2 4 3" xfId="3490" xr:uid="{00000000-0005-0000-0000-00003B010000}"/>
    <cellStyle name="20% - Accent4 2 4 3 2" xfId="10647" xr:uid="{00000000-0005-0000-0000-00009B000000}"/>
    <cellStyle name="20% - Accent4 2 4 4" xfId="6412" xr:uid="{00000000-0005-0000-0000-00009A000000}"/>
    <cellStyle name="20% - Accent4 2 4 4 2" xfId="13541" xr:uid="{00000000-0005-0000-0000-00009A000000}"/>
    <cellStyle name="20% - Accent4 2 4 5" xfId="7808" xr:uid="{00000000-0005-0000-0000-00009B000000}"/>
    <cellStyle name="20% - Accent4 2 5" xfId="1106" xr:uid="{00000000-0005-0000-0000-00003D010000}"/>
    <cellStyle name="20% - Accent4 2 5 2" xfId="2533" xr:uid="{00000000-0005-0000-0000-00003E010000}"/>
    <cellStyle name="20% - Accent4 2 5 2 2" xfId="5373" xr:uid="{00000000-0005-0000-0000-00003E010000}"/>
    <cellStyle name="20% - Accent4 2 5 2 2 2" xfId="12530" xr:uid="{00000000-0005-0000-0000-00009C000000}"/>
    <cellStyle name="20% - Accent4 2 5 2 3" xfId="9691" xr:uid="{00000000-0005-0000-0000-00009C000000}"/>
    <cellStyle name="20% - Accent4 2 5 3" xfId="3954" xr:uid="{00000000-0005-0000-0000-00003D010000}"/>
    <cellStyle name="20% - Accent4 2 5 3 2" xfId="11111" xr:uid="{00000000-0005-0000-0000-00009C000000}"/>
    <cellStyle name="20% - Accent4 2 5 4" xfId="6875" xr:uid="{00000000-0005-0000-0000-00009B000000}"/>
    <cellStyle name="20% - Accent4 2 5 4 2" xfId="14004" xr:uid="{00000000-0005-0000-0000-00009B000000}"/>
    <cellStyle name="20% - Accent4 2 5 5" xfId="8272" xr:uid="{00000000-0005-0000-0000-00009C000000}"/>
    <cellStyle name="20% - Accent4 2 6" xfId="1602" xr:uid="{00000000-0005-0000-0000-00003F010000}"/>
    <cellStyle name="20% - Accent4 2 6 2" xfId="4442" xr:uid="{00000000-0005-0000-0000-00003F010000}"/>
    <cellStyle name="20% - Accent4 2 6 2 2" xfId="11599" xr:uid="{00000000-0005-0000-0000-000091000000}"/>
    <cellStyle name="20% - Accent4 2 6 3" xfId="8760" xr:uid="{00000000-0005-0000-0000-000091000000}"/>
    <cellStyle name="20% - Accent4 2 7" xfId="3024" xr:uid="{00000000-0005-0000-0000-000028010000}"/>
    <cellStyle name="20% - Accent4 2 7 2" xfId="10181" xr:uid="{00000000-0005-0000-0000-000091000000}"/>
    <cellStyle name="20% - Accent4 2 8" xfId="5896" xr:uid="{00000000-0005-0000-0000-000030000000}"/>
    <cellStyle name="20% - Accent4 2 8 2" xfId="13065" xr:uid="{00000000-0005-0000-0000-000030000000}"/>
    <cellStyle name="20% - Accent4 2 9" xfId="7341" xr:uid="{00000000-0005-0000-0000-000091000000}"/>
    <cellStyle name="20% - Accent4 3" xfId="108" xr:uid="{00000000-0005-0000-0000-000040010000}"/>
    <cellStyle name="20% - Accent4 3 2" xfId="259" xr:uid="{00000000-0005-0000-0000-000041010000}"/>
    <cellStyle name="20% - Accent4 3 2 2" xfId="540" xr:uid="{00000000-0005-0000-0000-000042010000}"/>
    <cellStyle name="20% - Accent4 3 2 2 2" xfId="1006" xr:uid="{00000000-0005-0000-0000-000043010000}"/>
    <cellStyle name="20% - Accent4 3 2 2 2 2" xfId="2433" xr:uid="{00000000-0005-0000-0000-000044010000}"/>
    <cellStyle name="20% - Accent4 3 2 2 2 2 2" xfId="5273" xr:uid="{00000000-0005-0000-0000-000044010000}"/>
    <cellStyle name="20% - Accent4 3 2 2 2 2 2 2" xfId="12430" xr:uid="{00000000-0005-0000-0000-0000A0000000}"/>
    <cellStyle name="20% - Accent4 3 2 2 2 2 3" xfId="9591" xr:uid="{00000000-0005-0000-0000-0000A0000000}"/>
    <cellStyle name="20% - Accent4 3 2 2 2 3" xfId="3854" xr:uid="{00000000-0005-0000-0000-000043010000}"/>
    <cellStyle name="20% - Accent4 3 2 2 2 3 2" xfId="11011" xr:uid="{00000000-0005-0000-0000-0000A0000000}"/>
    <cellStyle name="20% - Accent4 3 2 2 2 4" xfId="6775" xr:uid="{00000000-0005-0000-0000-00009F000000}"/>
    <cellStyle name="20% - Accent4 3 2 2 2 4 2" xfId="13904" xr:uid="{00000000-0005-0000-0000-00009F000000}"/>
    <cellStyle name="20% - Accent4 3 2 2 2 5" xfId="8172" xr:uid="{00000000-0005-0000-0000-0000A0000000}"/>
    <cellStyle name="20% - Accent4 3 2 2 3" xfId="1470" xr:uid="{00000000-0005-0000-0000-000045010000}"/>
    <cellStyle name="20% - Accent4 3 2 2 3 2" xfId="2897" xr:uid="{00000000-0005-0000-0000-000046010000}"/>
    <cellStyle name="20% - Accent4 3 2 2 3 2 2" xfId="5737" xr:uid="{00000000-0005-0000-0000-000046010000}"/>
    <cellStyle name="20% - Accent4 3 2 2 3 2 2 2" xfId="12894" xr:uid="{00000000-0005-0000-0000-0000A1000000}"/>
    <cellStyle name="20% - Accent4 3 2 2 3 2 3" xfId="10055" xr:uid="{00000000-0005-0000-0000-0000A1000000}"/>
    <cellStyle name="20% - Accent4 3 2 2 3 3" xfId="4318" xr:uid="{00000000-0005-0000-0000-000045010000}"/>
    <cellStyle name="20% - Accent4 3 2 2 3 3 2" xfId="11475" xr:uid="{00000000-0005-0000-0000-0000A1000000}"/>
    <cellStyle name="20% - Accent4 3 2 2 3 4" xfId="7239" xr:uid="{00000000-0005-0000-0000-0000A0000000}"/>
    <cellStyle name="20% - Accent4 3 2 2 3 4 2" xfId="14368" xr:uid="{00000000-0005-0000-0000-0000A0000000}"/>
    <cellStyle name="20% - Accent4 3 2 2 3 5" xfId="8636" xr:uid="{00000000-0005-0000-0000-0000A1000000}"/>
    <cellStyle name="20% - Accent4 3 2 2 4" xfId="1967" xr:uid="{00000000-0005-0000-0000-000047010000}"/>
    <cellStyle name="20% - Accent4 3 2 2 4 2" xfId="4807" xr:uid="{00000000-0005-0000-0000-000047010000}"/>
    <cellStyle name="20% - Accent4 3 2 2 4 2 2" xfId="11964" xr:uid="{00000000-0005-0000-0000-00009F000000}"/>
    <cellStyle name="20% - Accent4 3 2 2 4 3" xfId="9125" xr:uid="{00000000-0005-0000-0000-00009F000000}"/>
    <cellStyle name="20% - Accent4 3 2 2 5" xfId="3388" xr:uid="{00000000-0005-0000-0000-000042010000}"/>
    <cellStyle name="20% - Accent4 3 2 2 5 2" xfId="10545" xr:uid="{00000000-0005-0000-0000-00009F000000}"/>
    <cellStyle name="20% - Accent4 3 2 2 6" xfId="6260" xr:uid="{00000000-0005-0000-0000-000036000000}"/>
    <cellStyle name="20% - Accent4 3 2 2 6 2" xfId="13429" xr:uid="{00000000-0005-0000-0000-000036000000}"/>
    <cellStyle name="20% - Accent4 3 2 2 7" xfId="7706" xr:uid="{00000000-0005-0000-0000-00009F000000}"/>
    <cellStyle name="20% - Accent4 3 2 3" xfId="773" xr:uid="{00000000-0005-0000-0000-000048010000}"/>
    <cellStyle name="20% - Accent4 3 2 3 2" xfId="2200" xr:uid="{00000000-0005-0000-0000-000049010000}"/>
    <cellStyle name="20% - Accent4 3 2 3 2 2" xfId="5040" xr:uid="{00000000-0005-0000-0000-000049010000}"/>
    <cellStyle name="20% - Accent4 3 2 3 2 2 2" xfId="12197" xr:uid="{00000000-0005-0000-0000-0000A2000000}"/>
    <cellStyle name="20% - Accent4 3 2 3 2 3" xfId="9358" xr:uid="{00000000-0005-0000-0000-0000A2000000}"/>
    <cellStyle name="20% - Accent4 3 2 3 3" xfId="3621" xr:uid="{00000000-0005-0000-0000-000048010000}"/>
    <cellStyle name="20% - Accent4 3 2 3 3 2" xfId="10778" xr:uid="{00000000-0005-0000-0000-0000A2000000}"/>
    <cellStyle name="20% - Accent4 3 2 3 4" xfId="6543" xr:uid="{00000000-0005-0000-0000-0000A1000000}"/>
    <cellStyle name="20% - Accent4 3 2 3 4 2" xfId="13672" xr:uid="{00000000-0005-0000-0000-0000A1000000}"/>
    <cellStyle name="20% - Accent4 3 2 3 5" xfId="7939" xr:uid="{00000000-0005-0000-0000-0000A2000000}"/>
    <cellStyle name="20% - Accent4 3 2 4" xfId="1237" xr:uid="{00000000-0005-0000-0000-00004A010000}"/>
    <cellStyle name="20% - Accent4 3 2 4 2" xfId="2664" xr:uid="{00000000-0005-0000-0000-00004B010000}"/>
    <cellStyle name="20% - Accent4 3 2 4 2 2" xfId="5504" xr:uid="{00000000-0005-0000-0000-00004B010000}"/>
    <cellStyle name="20% - Accent4 3 2 4 2 2 2" xfId="12661" xr:uid="{00000000-0005-0000-0000-0000A3000000}"/>
    <cellStyle name="20% - Accent4 3 2 4 2 3" xfId="9822" xr:uid="{00000000-0005-0000-0000-0000A3000000}"/>
    <cellStyle name="20% - Accent4 3 2 4 3" xfId="4085" xr:uid="{00000000-0005-0000-0000-00004A010000}"/>
    <cellStyle name="20% - Accent4 3 2 4 3 2" xfId="11242" xr:uid="{00000000-0005-0000-0000-0000A3000000}"/>
    <cellStyle name="20% - Accent4 3 2 4 4" xfId="7006" xr:uid="{00000000-0005-0000-0000-0000A2000000}"/>
    <cellStyle name="20% - Accent4 3 2 4 4 2" xfId="14135" xr:uid="{00000000-0005-0000-0000-0000A2000000}"/>
    <cellStyle name="20% - Accent4 3 2 4 5" xfId="8403" xr:uid="{00000000-0005-0000-0000-0000A3000000}"/>
    <cellStyle name="20% - Accent4 3 2 5" xfId="1734" xr:uid="{00000000-0005-0000-0000-00004C010000}"/>
    <cellStyle name="20% - Accent4 3 2 5 2" xfId="4574" xr:uid="{00000000-0005-0000-0000-00004C010000}"/>
    <cellStyle name="20% - Accent4 3 2 5 2 2" xfId="11731" xr:uid="{00000000-0005-0000-0000-00009E000000}"/>
    <cellStyle name="20% - Accent4 3 2 5 3" xfId="8892" xr:uid="{00000000-0005-0000-0000-00009E000000}"/>
    <cellStyle name="20% - Accent4 3 2 6" xfId="3155" xr:uid="{00000000-0005-0000-0000-000041010000}"/>
    <cellStyle name="20% - Accent4 3 2 6 2" xfId="10312" xr:uid="{00000000-0005-0000-0000-00009E000000}"/>
    <cellStyle name="20% - Accent4 3 2 7" xfId="6027" xr:uid="{00000000-0005-0000-0000-000035000000}"/>
    <cellStyle name="20% - Accent4 3 2 7 2" xfId="13196" xr:uid="{00000000-0005-0000-0000-000035000000}"/>
    <cellStyle name="20% - Accent4 3 2 8" xfId="7473" xr:uid="{00000000-0005-0000-0000-00009E000000}"/>
    <cellStyle name="20% - Accent4 3 3" xfId="444" xr:uid="{00000000-0005-0000-0000-00004D010000}"/>
    <cellStyle name="20% - Accent4 3 3 2" xfId="910" xr:uid="{00000000-0005-0000-0000-00004E010000}"/>
    <cellStyle name="20% - Accent4 3 3 2 2" xfId="2337" xr:uid="{00000000-0005-0000-0000-00004F010000}"/>
    <cellStyle name="20% - Accent4 3 3 2 2 2" xfId="5177" xr:uid="{00000000-0005-0000-0000-00004F010000}"/>
    <cellStyle name="20% - Accent4 3 3 2 2 2 2" xfId="12334" xr:uid="{00000000-0005-0000-0000-0000A5000000}"/>
    <cellStyle name="20% - Accent4 3 3 2 2 3" xfId="9495" xr:uid="{00000000-0005-0000-0000-0000A5000000}"/>
    <cellStyle name="20% - Accent4 3 3 2 3" xfId="3758" xr:uid="{00000000-0005-0000-0000-00004E010000}"/>
    <cellStyle name="20% - Accent4 3 3 2 3 2" xfId="10915" xr:uid="{00000000-0005-0000-0000-0000A5000000}"/>
    <cellStyle name="20% - Accent4 3 3 2 4" xfId="6680" xr:uid="{00000000-0005-0000-0000-0000A4000000}"/>
    <cellStyle name="20% - Accent4 3 3 2 4 2" xfId="13809" xr:uid="{00000000-0005-0000-0000-0000A4000000}"/>
    <cellStyle name="20% - Accent4 3 3 2 5" xfId="8076" xr:uid="{00000000-0005-0000-0000-0000A5000000}"/>
    <cellStyle name="20% - Accent4 3 3 3" xfId="1374" xr:uid="{00000000-0005-0000-0000-000050010000}"/>
    <cellStyle name="20% - Accent4 3 3 3 2" xfId="2801" xr:uid="{00000000-0005-0000-0000-000051010000}"/>
    <cellStyle name="20% - Accent4 3 3 3 2 2" xfId="5641" xr:uid="{00000000-0005-0000-0000-000051010000}"/>
    <cellStyle name="20% - Accent4 3 3 3 2 2 2" xfId="12798" xr:uid="{00000000-0005-0000-0000-0000A6000000}"/>
    <cellStyle name="20% - Accent4 3 3 3 2 3" xfId="9959" xr:uid="{00000000-0005-0000-0000-0000A6000000}"/>
    <cellStyle name="20% - Accent4 3 3 3 3" xfId="4222" xr:uid="{00000000-0005-0000-0000-000050010000}"/>
    <cellStyle name="20% - Accent4 3 3 3 3 2" xfId="11379" xr:uid="{00000000-0005-0000-0000-0000A6000000}"/>
    <cellStyle name="20% - Accent4 3 3 3 4" xfId="7143" xr:uid="{00000000-0005-0000-0000-0000A5000000}"/>
    <cellStyle name="20% - Accent4 3 3 3 4 2" xfId="14272" xr:uid="{00000000-0005-0000-0000-0000A5000000}"/>
    <cellStyle name="20% - Accent4 3 3 3 5" xfId="8540" xr:uid="{00000000-0005-0000-0000-0000A6000000}"/>
    <cellStyle name="20% - Accent4 3 3 4" xfId="1871" xr:uid="{00000000-0005-0000-0000-000052010000}"/>
    <cellStyle name="20% - Accent4 3 3 4 2" xfId="4711" xr:uid="{00000000-0005-0000-0000-000052010000}"/>
    <cellStyle name="20% - Accent4 3 3 4 2 2" xfId="11868" xr:uid="{00000000-0005-0000-0000-0000A4000000}"/>
    <cellStyle name="20% - Accent4 3 3 4 3" xfId="9029" xr:uid="{00000000-0005-0000-0000-0000A4000000}"/>
    <cellStyle name="20% - Accent4 3 3 5" xfId="3292" xr:uid="{00000000-0005-0000-0000-00004D010000}"/>
    <cellStyle name="20% - Accent4 3 3 5 2" xfId="10449" xr:uid="{00000000-0005-0000-0000-0000A4000000}"/>
    <cellStyle name="20% - Accent4 3 3 6" xfId="6164" xr:uid="{00000000-0005-0000-0000-000037000000}"/>
    <cellStyle name="20% - Accent4 3 3 6 2" xfId="13333" xr:uid="{00000000-0005-0000-0000-000037000000}"/>
    <cellStyle name="20% - Accent4 3 3 7" xfId="7610" xr:uid="{00000000-0005-0000-0000-0000A4000000}"/>
    <cellStyle name="20% - Accent4 3 4" xfId="677" xr:uid="{00000000-0005-0000-0000-000053010000}"/>
    <cellStyle name="20% - Accent4 3 4 2" xfId="2104" xr:uid="{00000000-0005-0000-0000-000054010000}"/>
    <cellStyle name="20% - Accent4 3 4 2 2" xfId="4944" xr:uid="{00000000-0005-0000-0000-000054010000}"/>
    <cellStyle name="20% - Accent4 3 4 2 2 2" xfId="12101" xr:uid="{00000000-0005-0000-0000-0000A7000000}"/>
    <cellStyle name="20% - Accent4 3 4 2 3" xfId="9262" xr:uid="{00000000-0005-0000-0000-0000A7000000}"/>
    <cellStyle name="20% - Accent4 3 4 3" xfId="3525" xr:uid="{00000000-0005-0000-0000-000053010000}"/>
    <cellStyle name="20% - Accent4 3 4 3 2" xfId="10682" xr:uid="{00000000-0005-0000-0000-0000A7000000}"/>
    <cellStyle name="20% - Accent4 3 4 4" xfId="6447" xr:uid="{00000000-0005-0000-0000-0000A6000000}"/>
    <cellStyle name="20% - Accent4 3 4 4 2" xfId="13576" xr:uid="{00000000-0005-0000-0000-0000A6000000}"/>
    <cellStyle name="20% - Accent4 3 4 5" xfId="7843" xr:uid="{00000000-0005-0000-0000-0000A7000000}"/>
    <cellStyle name="20% - Accent4 3 5" xfId="1141" xr:uid="{00000000-0005-0000-0000-000055010000}"/>
    <cellStyle name="20% - Accent4 3 5 2" xfId="2568" xr:uid="{00000000-0005-0000-0000-000056010000}"/>
    <cellStyle name="20% - Accent4 3 5 2 2" xfId="5408" xr:uid="{00000000-0005-0000-0000-000056010000}"/>
    <cellStyle name="20% - Accent4 3 5 2 2 2" xfId="12565" xr:uid="{00000000-0005-0000-0000-0000A8000000}"/>
    <cellStyle name="20% - Accent4 3 5 2 3" xfId="9726" xr:uid="{00000000-0005-0000-0000-0000A8000000}"/>
    <cellStyle name="20% - Accent4 3 5 3" xfId="3989" xr:uid="{00000000-0005-0000-0000-000055010000}"/>
    <cellStyle name="20% - Accent4 3 5 3 2" xfId="11146" xr:uid="{00000000-0005-0000-0000-0000A8000000}"/>
    <cellStyle name="20% - Accent4 3 5 4" xfId="6910" xr:uid="{00000000-0005-0000-0000-0000A7000000}"/>
    <cellStyle name="20% - Accent4 3 5 4 2" xfId="14039" xr:uid="{00000000-0005-0000-0000-0000A7000000}"/>
    <cellStyle name="20% - Accent4 3 5 5" xfId="8307" xr:uid="{00000000-0005-0000-0000-0000A8000000}"/>
    <cellStyle name="20% - Accent4 3 6" xfId="1638" xr:uid="{00000000-0005-0000-0000-000057010000}"/>
    <cellStyle name="20% - Accent4 3 6 2" xfId="4478" xr:uid="{00000000-0005-0000-0000-000057010000}"/>
    <cellStyle name="20% - Accent4 3 6 2 2" xfId="11635" xr:uid="{00000000-0005-0000-0000-00009D000000}"/>
    <cellStyle name="20% - Accent4 3 6 3" xfId="8796" xr:uid="{00000000-0005-0000-0000-00009D000000}"/>
    <cellStyle name="20% - Accent4 3 7" xfId="3059" xr:uid="{00000000-0005-0000-0000-000040010000}"/>
    <cellStyle name="20% - Accent4 3 7 2" xfId="10216" xr:uid="{00000000-0005-0000-0000-00009D000000}"/>
    <cellStyle name="20% - Accent4 3 8" xfId="5931" xr:uid="{00000000-0005-0000-0000-000034000000}"/>
    <cellStyle name="20% - Accent4 3 8 2" xfId="13100" xr:uid="{00000000-0005-0000-0000-000034000000}"/>
    <cellStyle name="20% - Accent4 3 9" xfId="7376" xr:uid="{00000000-0005-0000-0000-00009D000000}"/>
    <cellStyle name="20% - Accent4 4" xfId="174" xr:uid="{00000000-0005-0000-0000-000058010000}"/>
    <cellStyle name="20% - Accent4 4 2" xfId="261" xr:uid="{00000000-0005-0000-0000-000059010000}"/>
    <cellStyle name="20% - Accent4 4 2 2" xfId="542" xr:uid="{00000000-0005-0000-0000-00005A010000}"/>
    <cellStyle name="20% - Accent4 4 2 2 2" xfId="1008" xr:uid="{00000000-0005-0000-0000-00005B010000}"/>
    <cellStyle name="20% - Accent4 4 2 2 2 2" xfId="2435" xr:uid="{00000000-0005-0000-0000-00005C010000}"/>
    <cellStyle name="20% - Accent4 4 2 2 2 2 2" xfId="5275" xr:uid="{00000000-0005-0000-0000-00005C010000}"/>
    <cellStyle name="20% - Accent4 4 2 2 2 2 2 2" xfId="12432" xr:uid="{00000000-0005-0000-0000-0000AC000000}"/>
    <cellStyle name="20% - Accent4 4 2 2 2 2 3" xfId="9593" xr:uid="{00000000-0005-0000-0000-0000AC000000}"/>
    <cellStyle name="20% - Accent4 4 2 2 2 3" xfId="3856" xr:uid="{00000000-0005-0000-0000-00005B010000}"/>
    <cellStyle name="20% - Accent4 4 2 2 2 3 2" xfId="11013" xr:uid="{00000000-0005-0000-0000-0000AC000000}"/>
    <cellStyle name="20% - Accent4 4 2 2 2 4" xfId="6777" xr:uid="{00000000-0005-0000-0000-0000AB000000}"/>
    <cellStyle name="20% - Accent4 4 2 2 2 4 2" xfId="13906" xr:uid="{00000000-0005-0000-0000-0000AB000000}"/>
    <cellStyle name="20% - Accent4 4 2 2 2 5" xfId="8174" xr:uid="{00000000-0005-0000-0000-0000AC000000}"/>
    <cellStyle name="20% - Accent4 4 2 2 3" xfId="1472" xr:uid="{00000000-0005-0000-0000-00005D010000}"/>
    <cellStyle name="20% - Accent4 4 2 2 3 2" xfId="2899" xr:uid="{00000000-0005-0000-0000-00005E010000}"/>
    <cellStyle name="20% - Accent4 4 2 2 3 2 2" xfId="5739" xr:uid="{00000000-0005-0000-0000-00005E010000}"/>
    <cellStyle name="20% - Accent4 4 2 2 3 2 2 2" xfId="12896" xr:uid="{00000000-0005-0000-0000-0000AD000000}"/>
    <cellStyle name="20% - Accent4 4 2 2 3 2 3" xfId="10057" xr:uid="{00000000-0005-0000-0000-0000AD000000}"/>
    <cellStyle name="20% - Accent4 4 2 2 3 3" xfId="4320" xr:uid="{00000000-0005-0000-0000-00005D010000}"/>
    <cellStyle name="20% - Accent4 4 2 2 3 3 2" xfId="11477" xr:uid="{00000000-0005-0000-0000-0000AD000000}"/>
    <cellStyle name="20% - Accent4 4 2 2 3 4" xfId="7241" xr:uid="{00000000-0005-0000-0000-0000AC000000}"/>
    <cellStyle name="20% - Accent4 4 2 2 3 4 2" xfId="14370" xr:uid="{00000000-0005-0000-0000-0000AC000000}"/>
    <cellStyle name="20% - Accent4 4 2 2 3 5" xfId="8638" xr:uid="{00000000-0005-0000-0000-0000AD000000}"/>
    <cellStyle name="20% - Accent4 4 2 2 4" xfId="1969" xr:uid="{00000000-0005-0000-0000-00005F010000}"/>
    <cellStyle name="20% - Accent4 4 2 2 4 2" xfId="4809" xr:uid="{00000000-0005-0000-0000-00005F010000}"/>
    <cellStyle name="20% - Accent4 4 2 2 4 2 2" xfId="11966" xr:uid="{00000000-0005-0000-0000-0000AB000000}"/>
    <cellStyle name="20% - Accent4 4 2 2 4 3" xfId="9127" xr:uid="{00000000-0005-0000-0000-0000AB000000}"/>
    <cellStyle name="20% - Accent4 4 2 2 5" xfId="3390" xr:uid="{00000000-0005-0000-0000-00005A010000}"/>
    <cellStyle name="20% - Accent4 4 2 2 5 2" xfId="10547" xr:uid="{00000000-0005-0000-0000-0000AB000000}"/>
    <cellStyle name="20% - Accent4 4 2 2 6" xfId="6262" xr:uid="{00000000-0005-0000-0000-00003A000000}"/>
    <cellStyle name="20% - Accent4 4 2 2 6 2" xfId="13431" xr:uid="{00000000-0005-0000-0000-00003A000000}"/>
    <cellStyle name="20% - Accent4 4 2 2 7" xfId="7708" xr:uid="{00000000-0005-0000-0000-0000AB000000}"/>
    <cellStyle name="20% - Accent4 4 2 3" xfId="775" xr:uid="{00000000-0005-0000-0000-000060010000}"/>
    <cellStyle name="20% - Accent4 4 2 3 2" xfId="2202" xr:uid="{00000000-0005-0000-0000-000061010000}"/>
    <cellStyle name="20% - Accent4 4 2 3 2 2" xfId="5042" xr:uid="{00000000-0005-0000-0000-000061010000}"/>
    <cellStyle name="20% - Accent4 4 2 3 2 2 2" xfId="12199" xr:uid="{00000000-0005-0000-0000-0000AE000000}"/>
    <cellStyle name="20% - Accent4 4 2 3 2 3" xfId="9360" xr:uid="{00000000-0005-0000-0000-0000AE000000}"/>
    <cellStyle name="20% - Accent4 4 2 3 3" xfId="3623" xr:uid="{00000000-0005-0000-0000-000060010000}"/>
    <cellStyle name="20% - Accent4 4 2 3 3 2" xfId="10780" xr:uid="{00000000-0005-0000-0000-0000AE000000}"/>
    <cellStyle name="20% - Accent4 4 2 3 4" xfId="6545" xr:uid="{00000000-0005-0000-0000-0000AD000000}"/>
    <cellStyle name="20% - Accent4 4 2 3 4 2" xfId="13674" xr:uid="{00000000-0005-0000-0000-0000AD000000}"/>
    <cellStyle name="20% - Accent4 4 2 3 5" xfId="7941" xr:uid="{00000000-0005-0000-0000-0000AE000000}"/>
    <cellStyle name="20% - Accent4 4 2 4" xfId="1239" xr:uid="{00000000-0005-0000-0000-000062010000}"/>
    <cellStyle name="20% - Accent4 4 2 4 2" xfId="2666" xr:uid="{00000000-0005-0000-0000-000063010000}"/>
    <cellStyle name="20% - Accent4 4 2 4 2 2" xfId="5506" xr:uid="{00000000-0005-0000-0000-000063010000}"/>
    <cellStyle name="20% - Accent4 4 2 4 2 2 2" xfId="12663" xr:uid="{00000000-0005-0000-0000-0000AF000000}"/>
    <cellStyle name="20% - Accent4 4 2 4 2 3" xfId="9824" xr:uid="{00000000-0005-0000-0000-0000AF000000}"/>
    <cellStyle name="20% - Accent4 4 2 4 3" xfId="4087" xr:uid="{00000000-0005-0000-0000-000062010000}"/>
    <cellStyle name="20% - Accent4 4 2 4 3 2" xfId="11244" xr:uid="{00000000-0005-0000-0000-0000AF000000}"/>
    <cellStyle name="20% - Accent4 4 2 4 4" xfId="7008" xr:uid="{00000000-0005-0000-0000-0000AE000000}"/>
    <cellStyle name="20% - Accent4 4 2 4 4 2" xfId="14137" xr:uid="{00000000-0005-0000-0000-0000AE000000}"/>
    <cellStyle name="20% - Accent4 4 2 4 5" xfId="8405" xr:uid="{00000000-0005-0000-0000-0000AF000000}"/>
    <cellStyle name="20% - Accent4 4 2 5" xfId="1736" xr:uid="{00000000-0005-0000-0000-000064010000}"/>
    <cellStyle name="20% - Accent4 4 2 5 2" xfId="4576" xr:uid="{00000000-0005-0000-0000-000064010000}"/>
    <cellStyle name="20% - Accent4 4 2 5 2 2" xfId="11733" xr:uid="{00000000-0005-0000-0000-0000AA000000}"/>
    <cellStyle name="20% - Accent4 4 2 5 3" xfId="8894" xr:uid="{00000000-0005-0000-0000-0000AA000000}"/>
    <cellStyle name="20% - Accent4 4 2 6" xfId="3157" xr:uid="{00000000-0005-0000-0000-000059010000}"/>
    <cellStyle name="20% - Accent4 4 2 6 2" xfId="10314" xr:uid="{00000000-0005-0000-0000-0000AA000000}"/>
    <cellStyle name="20% - Accent4 4 2 7" xfId="6029" xr:uid="{00000000-0005-0000-0000-000039000000}"/>
    <cellStyle name="20% - Accent4 4 2 7 2" xfId="13198" xr:uid="{00000000-0005-0000-0000-000039000000}"/>
    <cellStyle name="20% - Accent4 4 2 8" xfId="7475" xr:uid="{00000000-0005-0000-0000-0000AA000000}"/>
    <cellStyle name="20% - Accent4 4 3" xfId="487" xr:uid="{00000000-0005-0000-0000-000065010000}"/>
    <cellStyle name="20% - Accent4 4 3 2" xfId="953" xr:uid="{00000000-0005-0000-0000-000066010000}"/>
    <cellStyle name="20% - Accent4 4 3 2 2" xfId="2380" xr:uid="{00000000-0005-0000-0000-000067010000}"/>
    <cellStyle name="20% - Accent4 4 3 2 2 2" xfId="5220" xr:uid="{00000000-0005-0000-0000-000067010000}"/>
    <cellStyle name="20% - Accent4 4 3 2 2 2 2" xfId="12377" xr:uid="{00000000-0005-0000-0000-0000B1000000}"/>
    <cellStyle name="20% - Accent4 4 3 2 2 3" xfId="9538" xr:uid="{00000000-0005-0000-0000-0000B1000000}"/>
    <cellStyle name="20% - Accent4 4 3 2 3" xfId="3801" xr:uid="{00000000-0005-0000-0000-000066010000}"/>
    <cellStyle name="20% - Accent4 4 3 2 3 2" xfId="10958" xr:uid="{00000000-0005-0000-0000-0000B1000000}"/>
    <cellStyle name="20% - Accent4 4 3 2 4" xfId="6723" xr:uid="{00000000-0005-0000-0000-0000B0000000}"/>
    <cellStyle name="20% - Accent4 4 3 2 4 2" xfId="13852" xr:uid="{00000000-0005-0000-0000-0000B0000000}"/>
    <cellStyle name="20% - Accent4 4 3 2 5" xfId="8119" xr:uid="{00000000-0005-0000-0000-0000B1000000}"/>
    <cellStyle name="20% - Accent4 4 3 3" xfId="1417" xr:uid="{00000000-0005-0000-0000-000068010000}"/>
    <cellStyle name="20% - Accent4 4 3 3 2" xfId="2844" xr:uid="{00000000-0005-0000-0000-000069010000}"/>
    <cellStyle name="20% - Accent4 4 3 3 2 2" xfId="5684" xr:uid="{00000000-0005-0000-0000-000069010000}"/>
    <cellStyle name="20% - Accent4 4 3 3 2 2 2" xfId="12841" xr:uid="{00000000-0005-0000-0000-0000B2000000}"/>
    <cellStyle name="20% - Accent4 4 3 3 2 3" xfId="10002" xr:uid="{00000000-0005-0000-0000-0000B2000000}"/>
    <cellStyle name="20% - Accent4 4 3 3 3" xfId="4265" xr:uid="{00000000-0005-0000-0000-000068010000}"/>
    <cellStyle name="20% - Accent4 4 3 3 3 2" xfId="11422" xr:uid="{00000000-0005-0000-0000-0000B2000000}"/>
    <cellStyle name="20% - Accent4 4 3 3 4" xfId="7186" xr:uid="{00000000-0005-0000-0000-0000B1000000}"/>
    <cellStyle name="20% - Accent4 4 3 3 4 2" xfId="14315" xr:uid="{00000000-0005-0000-0000-0000B1000000}"/>
    <cellStyle name="20% - Accent4 4 3 3 5" xfId="8583" xr:uid="{00000000-0005-0000-0000-0000B2000000}"/>
    <cellStyle name="20% - Accent4 4 3 4" xfId="1914" xr:uid="{00000000-0005-0000-0000-00006A010000}"/>
    <cellStyle name="20% - Accent4 4 3 4 2" xfId="4754" xr:uid="{00000000-0005-0000-0000-00006A010000}"/>
    <cellStyle name="20% - Accent4 4 3 4 2 2" xfId="11911" xr:uid="{00000000-0005-0000-0000-0000B0000000}"/>
    <cellStyle name="20% - Accent4 4 3 4 3" xfId="9072" xr:uid="{00000000-0005-0000-0000-0000B0000000}"/>
    <cellStyle name="20% - Accent4 4 3 5" xfId="3335" xr:uid="{00000000-0005-0000-0000-000065010000}"/>
    <cellStyle name="20% - Accent4 4 3 5 2" xfId="10492" xr:uid="{00000000-0005-0000-0000-0000B0000000}"/>
    <cellStyle name="20% - Accent4 4 3 6" xfId="6207" xr:uid="{00000000-0005-0000-0000-00003B000000}"/>
    <cellStyle name="20% - Accent4 4 3 6 2" xfId="13376" xr:uid="{00000000-0005-0000-0000-00003B000000}"/>
    <cellStyle name="20% - Accent4 4 3 7" xfId="7653" xr:uid="{00000000-0005-0000-0000-0000B0000000}"/>
    <cellStyle name="20% - Accent4 4 4" xfId="720" xr:uid="{00000000-0005-0000-0000-00006B010000}"/>
    <cellStyle name="20% - Accent4 4 4 2" xfId="2147" xr:uid="{00000000-0005-0000-0000-00006C010000}"/>
    <cellStyle name="20% - Accent4 4 4 2 2" xfId="4987" xr:uid="{00000000-0005-0000-0000-00006C010000}"/>
    <cellStyle name="20% - Accent4 4 4 2 2 2" xfId="12144" xr:uid="{00000000-0005-0000-0000-0000B3000000}"/>
    <cellStyle name="20% - Accent4 4 4 2 3" xfId="9305" xr:uid="{00000000-0005-0000-0000-0000B3000000}"/>
    <cellStyle name="20% - Accent4 4 4 3" xfId="3568" xr:uid="{00000000-0005-0000-0000-00006B010000}"/>
    <cellStyle name="20% - Accent4 4 4 3 2" xfId="10725" xr:uid="{00000000-0005-0000-0000-0000B3000000}"/>
    <cellStyle name="20% - Accent4 4 4 4" xfId="6490" xr:uid="{00000000-0005-0000-0000-0000B2000000}"/>
    <cellStyle name="20% - Accent4 4 4 4 2" xfId="13619" xr:uid="{00000000-0005-0000-0000-0000B2000000}"/>
    <cellStyle name="20% - Accent4 4 4 5" xfId="7886" xr:uid="{00000000-0005-0000-0000-0000B3000000}"/>
    <cellStyle name="20% - Accent4 4 5" xfId="1184" xr:uid="{00000000-0005-0000-0000-00006D010000}"/>
    <cellStyle name="20% - Accent4 4 5 2" xfId="2611" xr:uid="{00000000-0005-0000-0000-00006E010000}"/>
    <cellStyle name="20% - Accent4 4 5 2 2" xfId="5451" xr:uid="{00000000-0005-0000-0000-00006E010000}"/>
    <cellStyle name="20% - Accent4 4 5 2 2 2" xfId="12608" xr:uid="{00000000-0005-0000-0000-0000B4000000}"/>
    <cellStyle name="20% - Accent4 4 5 2 3" xfId="9769" xr:uid="{00000000-0005-0000-0000-0000B4000000}"/>
    <cellStyle name="20% - Accent4 4 5 3" xfId="4032" xr:uid="{00000000-0005-0000-0000-00006D010000}"/>
    <cellStyle name="20% - Accent4 4 5 3 2" xfId="11189" xr:uid="{00000000-0005-0000-0000-0000B4000000}"/>
    <cellStyle name="20% - Accent4 4 5 4" xfId="6953" xr:uid="{00000000-0005-0000-0000-0000B3000000}"/>
    <cellStyle name="20% - Accent4 4 5 4 2" xfId="14082" xr:uid="{00000000-0005-0000-0000-0000B3000000}"/>
    <cellStyle name="20% - Accent4 4 5 5" xfId="8350" xr:uid="{00000000-0005-0000-0000-0000B4000000}"/>
    <cellStyle name="20% - Accent4 4 6" xfId="1681" xr:uid="{00000000-0005-0000-0000-00006F010000}"/>
    <cellStyle name="20% - Accent4 4 6 2" xfId="4521" xr:uid="{00000000-0005-0000-0000-00006F010000}"/>
    <cellStyle name="20% - Accent4 4 6 2 2" xfId="11678" xr:uid="{00000000-0005-0000-0000-0000A9000000}"/>
    <cellStyle name="20% - Accent4 4 6 3" xfId="8839" xr:uid="{00000000-0005-0000-0000-0000A9000000}"/>
    <cellStyle name="20% - Accent4 4 7" xfId="3102" xr:uid="{00000000-0005-0000-0000-000058010000}"/>
    <cellStyle name="20% - Accent4 4 7 2" xfId="10259" xr:uid="{00000000-0005-0000-0000-0000A9000000}"/>
    <cellStyle name="20% - Accent4 4 8" xfId="5974" xr:uid="{00000000-0005-0000-0000-000038000000}"/>
    <cellStyle name="20% - Accent4 4 8 2" xfId="13143" xr:uid="{00000000-0005-0000-0000-000038000000}"/>
    <cellStyle name="20% - Accent4 4 9" xfId="7419" xr:uid="{00000000-0005-0000-0000-0000A9000000}"/>
    <cellStyle name="20% - Accent4 5" xfId="192" xr:uid="{00000000-0005-0000-0000-000070010000}"/>
    <cellStyle name="20% - Accent4 5 2" xfId="500" xr:uid="{00000000-0005-0000-0000-000071010000}"/>
    <cellStyle name="20% - Accent4 5 2 2" xfId="966" xr:uid="{00000000-0005-0000-0000-000072010000}"/>
    <cellStyle name="20% - Accent4 5 2 2 2" xfId="2393" xr:uid="{00000000-0005-0000-0000-000073010000}"/>
    <cellStyle name="20% - Accent4 5 2 2 2 2" xfId="5233" xr:uid="{00000000-0005-0000-0000-000073010000}"/>
    <cellStyle name="20% - Accent4 5 2 2 2 2 2" xfId="12390" xr:uid="{00000000-0005-0000-0000-0000B7000000}"/>
    <cellStyle name="20% - Accent4 5 2 2 2 3" xfId="9551" xr:uid="{00000000-0005-0000-0000-0000B7000000}"/>
    <cellStyle name="20% - Accent4 5 2 2 3" xfId="3814" xr:uid="{00000000-0005-0000-0000-000072010000}"/>
    <cellStyle name="20% - Accent4 5 2 2 3 2" xfId="10971" xr:uid="{00000000-0005-0000-0000-0000B7000000}"/>
    <cellStyle name="20% - Accent4 5 2 2 4" xfId="6736" xr:uid="{00000000-0005-0000-0000-0000B6000000}"/>
    <cellStyle name="20% - Accent4 5 2 2 4 2" xfId="13865" xr:uid="{00000000-0005-0000-0000-0000B6000000}"/>
    <cellStyle name="20% - Accent4 5 2 2 5" xfId="8132" xr:uid="{00000000-0005-0000-0000-0000B7000000}"/>
    <cellStyle name="20% - Accent4 5 2 3" xfId="1430" xr:uid="{00000000-0005-0000-0000-000074010000}"/>
    <cellStyle name="20% - Accent4 5 2 3 2" xfId="2857" xr:uid="{00000000-0005-0000-0000-000075010000}"/>
    <cellStyle name="20% - Accent4 5 2 3 2 2" xfId="5697" xr:uid="{00000000-0005-0000-0000-000075010000}"/>
    <cellStyle name="20% - Accent4 5 2 3 2 2 2" xfId="12854" xr:uid="{00000000-0005-0000-0000-0000B8000000}"/>
    <cellStyle name="20% - Accent4 5 2 3 2 3" xfId="10015" xr:uid="{00000000-0005-0000-0000-0000B8000000}"/>
    <cellStyle name="20% - Accent4 5 2 3 3" xfId="4278" xr:uid="{00000000-0005-0000-0000-000074010000}"/>
    <cellStyle name="20% - Accent4 5 2 3 3 2" xfId="11435" xr:uid="{00000000-0005-0000-0000-0000B8000000}"/>
    <cellStyle name="20% - Accent4 5 2 3 4" xfId="7199" xr:uid="{00000000-0005-0000-0000-0000B7000000}"/>
    <cellStyle name="20% - Accent4 5 2 3 4 2" xfId="14328" xr:uid="{00000000-0005-0000-0000-0000B7000000}"/>
    <cellStyle name="20% - Accent4 5 2 3 5" xfId="8596" xr:uid="{00000000-0005-0000-0000-0000B8000000}"/>
    <cellStyle name="20% - Accent4 5 2 4" xfId="1927" xr:uid="{00000000-0005-0000-0000-000076010000}"/>
    <cellStyle name="20% - Accent4 5 2 4 2" xfId="4767" xr:uid="{00000000-0005-0000-0000-000076010000}"/>
    <cellStyle name="20% - Accent4 5 2 4 2 2" xfId="11924" xr:uid="{00000000-0005-0000-0000-0000B6000000}"/>
    <cellStyle name="20% - Accent4 5 2 4 3" xfId="9085" xr:uid="{00000000-0005-0000-0000-0000B6000000}"/>
    <cellStyle name="20% - Accent4 5 2 5" xfId="3348" xr:uid="{00000000-0005-0000-0000-000071010000}"/>
    <cellStyle name="20% - Accent4 5 2 5 2" xfId="10505" xr:uid="{00000000-0005-0000-0000-0000B6000000}"/>
    <cellStyle name="20% - Accent4 5 2 6" xfId="6220" xr:uid="{00000000-0005-0000-0000-00003D000000}"/>
    <cellStyle name="20% - Accent4 5 2 6 2" xfId="13389" xr:uid="{00000000-0005-0000-0000-00003D000000}"/>
    <cellStyle name="20% - Accent4 5 2 7" xfId="7666" xr:uid="{00000000-0005-0000-0000-0000B6000000}"/>
    <cellStyle name="20% - Accent4 5 3" xfId="733" xr:uid="{00000000-0005-0000-0000-000077010000}"/>
    <cellStyle name="20% - Accent4 5 3 2" xfId="2160" xr:uid="{00000000-0005-0000-0000-000078010000}"/>
    <cellStyle name="20% - Accent4 5 3 2 2" xfId="5000" xr:uid="{00000000-0005-0000-0000-000078010000}"/>
    <cellStyle name="20% - Accent4 5 3 2 2 2" xfId="12157" xr:uid="{00000000-0005-0000-0000-0000B9000000}"/>
    <cellStyle name="20% - Accent4 5 3 2 3" xfId="9318" xr:uid="{00000000-0005-0000-0000-0000B9000000}"/>
    <cellStyle name="20% - Accent4 5 3 3" xfId="3581" xr:uid="{00000000-0005-0000-0000-000077010000}"/>
    <cellStyle name="20% - Accent4 5 3 3 2" xfId="10738" xr:uid="{00000000-0005-0000-0000-0000B9000000}"/>
    <cellStyle name="20% - Accent4 5 3 4" xfId="6503" xr:uid="{00000000-0005-0000-0000-0000B8000000}"/>
    <cellStyle name="20% - Accent4 5 3 4 2" xfId="13632" xr:uid="{00000000-0005-0000-0000-0000B8000000}"/>
    <cellStyle name="20% - Accent4 5 3 5" xfId="7899" xr:uid="{00000000-0005-0000-0000-0000B9000000}"/>
    <cellStyle name="20% - Accent4 5 4" xfId="1197" xr:uid="{00000000-0005-0000-0000-000079010000}"/>
    <cellStyle name="20% - Accent4 5 4 2" xfId="2624" xr:uid="{00000000-0005-0000-0000-00007A010000}"/>
    <cellStyle name="20% - Accent4 5 4 2 2" xfId="5464" xr:uid="{00000000-0005-0000-0000-00007A010000}"/>
    <cellStyle name="20% - Accent4 5 4 2 2 2" xfId="12621" xr:uid="{00000000-0005-0000-0000-0000BA000000}"/>
    <cellStyle name="20% - Accent4 5 4 2 3" xfId="9782" xr:uid="{00000000-0005-0000-0000-0000BA000000}"/>
    <cellStyle name="20% - Accent4 5 4 3" xfId="4045" xr:uid="{00000000-0005-0000-0000-000079010000}"/>
    <cellStyle name="20% - Accent4 5 4 3 2" xfId="11202" xr:uid="{00000000-0005-0000-0000-0000BA000000}"/>
    <cellStyle name="20% - Accent4 5 4 4" xfId="6966" xr:uid="{00000000-0005-0000-0000-0000B9000000}"/>
    <cellStyle name="20% - Accent4 5 4 4 2" xfId="14095" xr:uid="{00000000-0005-0000-0000-0000B9000000}"/>
    <cellStyle name="20% - Accent4 5 4 5" xfId="8363" xr:uid="{00000000-0005-0000-0000-0000BA000000}"/>
    <cellStyle name="20% - Accent4 5 5" xfId="1694" xr:uid="{00000000-0005-0000-0000-00007B010000}"/>
    <cellStyle name="20% - Accent4 5 5 2" xfId="4534" xr:uid="{00000000-0005-0000-0000-00007B010000}"/>
    <cellStyle name="20% - Accent4 5 5 2 2" xfId="11691" xr:uid="{00000000-0005-0000-0000-0000B5000000}"/>
    <cellStyle name="20% - Accent4 5 5 3" xfId="8852" xr:uid="{00000000-0005-0000-0000-0000B5000000}"/>
    <cellStyle name="20% - Accent4 5 6" xfId="3115" xr:uid="{00000000-0005-0000-0000-000070010000}"/>
    <cellStyle name="20% - Accent4 5 6 2" xfId="10272" xr:uid="{00000000-0005-0000-0000-0000B5000000}"/>
    <cellStyle name="20% - Accent4 5 7" xfId="5987" xr:uid="{00000000-0005-0000-0000-00003C000000}"/>
    <cellStyle name="20% - Accent4 5 7 2" xfId="13156" xr:uid="{00000000-0005-0000-0000-00003C000000}"/>
    <cellStyle name="20% - Accent4 5 8" xfId="7432" xr:uid="{00000000-0005-0000-0000-0000B5000000}"/>
    <cellStyle name="20% - Accent4 6" xfId="350" xr:uid="{00000000-0005-0000-0000-00007C010000}"/>
    <cellStyle name="20% - Accent4 6 2" xfId="846" xr:uid="{00000000-0005-0000-0000-00007D010000}"/>
    <cellStyle name="20% - Accent4 6 2 2" xfId="2273" xr:uid="{00000000-0005-0000-0000-00007E010000}"/>
    <cellStyle name="20% - Accent4 6 2 2 2" xfId="5113" xr:uid="{00000000-0005-0000-0000-00007E010000}"/>
    <cellStyle name="20% - Accent4 6 2 2 2 2" xfId="12270" xr:uid="{00000000-0005-0000-0000-0000BC000000}"/>
    <cellStyle name="20% - Accent4 6 2 2 3" xfId="9431" xr:uid="{00000000-0005-0000-0000-0000BC000000}"/>
    <cellStyle name="20% - Accent4 6 2 3" xfId="3694" xr:uid="{00000000-0005-0000-0000-00007D010000}"/>
    <cellStyle name="20% - Accent4 6 2 3 2" xfId="10851" xr:uid="{00000000-0005-0000-0000-0000BC000000}"/>
    <cellStyle name="20% - Accent4 6 2 4" xfId="6616" xr:uid="{00000000-0005-0000-0000-0000BB000000}"/>
    <cellStyle name="20% - Accent4 6 2 4 2" xfId="13745" xr:uid="{00000000-0005-0000-0000-0000BB000000}"/>
    <cellStyle name="20% - Accent4 6 2 5" xfId="8012" xr:uid="{00000000-0005-0000-0000-0000BC000000}"/>
    <cellStyle name="20% - Accent4 6 3" xfId="1310" xr:uid="{00000000-0005-0000-0000-00007F010000}"/>
    <cellStyle name="20% - Accent4 6 3 2" xfId="2737" xr:uid="{00000000-0005-0000-0000-000080010000}"/>
    <cellStyle name="20% - Accent4 6 3 2 2" xfId="5577" xr:uid="{00000000-0005-0000-0000-000080010000}"/>
    <cellStyle name="20% - Accent4 6 3 2 2 2" xfId="12734" xr:uid="{00000000-0005-0000-0000-0000BD000000}"/>
    <cellStyle name="20% - Accent4 6 3 2 3" xfId="9895" xr:uid="{00000000-0005-0000-0000-0000BD000000}"/>
    <cellStyle name="20% - Accent4 6 3 3" xfId="4158" xr:uid="{00000000-0005-0000-0000-00007F010000}"/>
    <cellStyle name="20% - Accent4 6 3 3 2" xfId="11315" xr:uid="{00000000-0005-0000-0000-0000BD000000}"/>
    <cellStyle name="20% - Accent4 6 3 4" xfId="7079" xr:uid="{00000000-0005-0000-0000-0000BC000000}"/>
    <cellStyle name="20% - Accent4 6 3 4 2" xfId="14208" xr:uid="{00000000-0005-0000-0000-0000BC000000}"/>
    <cellStyle name="20% - Accent4 6 3 5" xfId="8476" xr:uid="{00000000-0005-0000-0000-0000BD000000}"/>
    <cellStyle name="20% - Accent4 6 4" xfId="1807" xr:uid="{00000000-0005-0000-0000-000081010000}"/>
    <cellStyle name="20% - Accent4 6 4 2" xfId="4647" xr:uid="{00000000-0005-0000-0000-000081010000}"/>
    <cellStyle name="20% - Accent4 6 4 2 2" xfId="11804" xr:uid="{00000000-0005-0000-0000-0000BB000000}"/>
    <cellStyle name="20% - Accent4 6 4 3" xfId="8965" xr:uid="{00000000-0005-0000-0000-0000BB000000}"/>
    <cellStyle name="20% - Accent4 6 5" xfId="3228" xr:uid="{00000000-0005-0000-0000-00007C010000}"/>
    <cellStyle name="20% - Accent4 6 5 2" xfId="10385" xr:uid="{00000000-0005-0000-0000-0000BB000000}"/>
    <cellStyle name="20% - Accent4 6 6" xfId="6100" xr:uid="{00000000-0005-0000-0000-00003E000000}"/>
    <cellStyle name="20% - Accent4 6 6 2" xfId="13269" xr:uid="{00000000-0005-0000-0000-00003E000000}"/>
    <cellStyle name="20% - Accent4 6 7" xfId="7546" xr:uid="{00000000-0005-0000-0000-0000BB000000}"/>
    <cellStyle name="20% - Accent4 7" xfId="613" xr:uid="{00000000-0005-0000-0000-000082010000}"/>
    <cellStyle name="20% - Accent4 7 2" xfId="2040" xr:uid="{00000000-0005-0000-0000-000083010000}"/>
    <cellStyle name="20% - Accent4 7 2 2" xfId="4880" xr:uid="{00000000-0005-0000-0000-000083010000}"/>
    <cellStyle name="20% - Accent4 7 2 2 2" xfId="12037" xr:uid="{00000000-0005-0000-0000-0000BE000000}"/>
    <cellStyle name="20% - Accent4 7 2 3" xfId="9198" xr:uid="{00000000-0005-0000-0000-0000BE000000}"/>
    <cellStyle name="20% - Accent4 7 3" xfId="3461" xr:uid="{00000000-0005-0000-0000-000082010000}"/>
    <cellStyle name="20% - Accent4 7 3 2" xfId="10618" xr:uid="{00000000-0005-0000-0000-0000BE000000}"/>
    <cellStyle name="20% - Accent4 7 4" xfId="5837" xr:uid="{00000000-0005-0000-0000-00003F000000}"/>
    <cellStyle name="20% - Accent4 7 4 2" xfId="13036" xr:uid="{00000000-0005-0000-0000-00003F000000}"/>
    <cellStyle name="20% - Accent4 7 5" xfId="7779" xr:uid="{00000000-0005-0000-0000-0000BE000000}"/>
    <cellStyle name="20% - Accent4 8" xfId="1077" xr:uid="{00000000-0005-0000-0000-000084010000}"/>
    <cellStyle name="20% - Accent4 8 2" xfId="2504" xr:uid="{00000000-0005-0000-0000-000085010000}"/>
    <cellStyle name="20% - Accent4 8 2 2" xfId="5344" xr:uid="{00000000-0005-0000-0000-000085010000}"/>
    <cellStyle name="20% - Accent4 8 2 2 2" xfId="12501" xr:uid="{00000000-0005-0000-0000-0000BF000000}"/>
    <cellStyle name="20% - Accent4 8 2 3" xfId="9662" xr:uid="{00000000-0005-0000-0000-0000BF000000}"/>
    <cellStyle name="20% - Accent4 8 3" xfId="3925" xr:uid="{00000000-0005-0000-0000-000084010000}"/>
    <cellStyle name="20% - Accent4 8 3 2" xfId="11082" xr:uid="{00000000-0005-0000-0000-0000BF000000}"/>
    <cellStyle name="20% - Accent4 8 4" xfId="6846" xr:uid="{00000000-0005-0000-0000-0000BE000000}"/>
    <cellStyle name="20% - Accent4 8 4 2" xfId="13975" xr:uid="{00000000-0005-0000-0000-0000BE000000}"/>
    <cellStyle name="20% - Accent4 8 5" xfId="8243" xr:uid="{00000000-0005-0000-0000-0000BF000000}"/>
    <cellStyle name="20% - Accent4 9" xfId="1561" xr:uid="{00000000-0005-0000-0000-000086010000}"/>
    <cellStyle name="20% - Accent4 9 2" xfId="2980" xr:uid="{00000000-0005-0000-0000-000087010000}"/>
    <cellStyle name="20% - Accent4 9 2 2" xfId="5820" xr:uid="{00000000-0005-0000-0000-000087010000}"/>
    <cellStyle name="20% - Accent4 9 2 2 2" xfId="12977" xr:uid="{00000000-0005-0000-0000-000015060000}"/>
    <cellStyle name="20% - Accent4 9 2 3" xfId="10138" xr:uid="{00000000-0005-0000-0000-000015060000}"/>
    <cellStyle name="20% - Accent4 9 3" xfId="4401" xr:uid="{00000000-0005-0000-0000-000086010000}"/>
    <cellStyle name="20% - Accent4 9 3 2" xfId="11558" xr:uid="{00000000-0005-0000-0000-000015060000}"/>
    <cellStyle name="20% - Accent4 9 4" xfId="6354" xr:uid="{00000000-0005-0000-0000-0000BF000000}"/>
    <cellStyle name="20% - Accent4 9 4 2" xfId="13506" xr:uid="{00000000-0005-0000-0000-0000BF000000}"/>
    <cellStyle name="20% - Accent4 9 5" xfId="8719" xr:uid="{00000000-0005-0000-0000-000015060000}"/>
    <cellStyle name="20% - Accent5" xfId="5" builtinId="46" customBuiltin="1"/>
    <cellStyle name="20% - Accent5 10" xfId="1574" xr:uid="{00000000-0005-0000-0000-000089010000}"/>
    <cellStyle name="20% - Accent5 10 2" xfId="4414" xr:uid="{00000000-0005-0000-0000-000089010000}"/>
    <cellStyle name="20% - Accent5 10 2 2" xfId="11571" xr:uid="{00000000-0005-0000-0000-0000EA060000}"/>
    <cellStyle name="20% - Accent5 10 3" xfId="8732" xr:uid="{00000000-0005-0000-0000-0000EA060000}"/>
    <cellStyle name="20% - Accent5 11" xfId="2996" xr:uid="{00000000-0005-0000-0000-00003E0D0000}"/>
    <cellStyle name="20% - Accent5 11 2" xfId="10153" xr:uid="{00000000-0005-0000-0000-00003B0D0000}"/>
    <cellStyle name="20% - Accent5 12" xfId="7313" xr:uid="{00000000-0005-0000-0000-0000A31F0000}"/>
    <cellStyle name="20% - Accent5 13" xfId="13017" xr:uid="{00000000-0005-0000-0000-000011070000}"/>
    <cellStyle name="20% - Accent5 2" xfId="64" xr:uid="{00000000-0005-0000-0000-00008A010000}"/>
    <cellStyle name="20% - Accent5 2 2" xfId="257" xr:uid="{00000000-0005-0000-0000-00008B010000}"/>
    <cellStyle name="20% - Accent5 2 2 2" xfId="538" xr:uid="{00000000-0005-0000-0000-00008C010000}"/>
    <cellStyle name="20% - Accent5 2 2 2 2" xfId="1004" xr:uid="{00000000-0005-0000-0000-00008D010000}"/>
    <cellStyle name="20% - Accent5 2 2 2 2 2" xfId="2431" xr:uid="{00000000-0005-0000-0000-00008E010000}"/>
    <cellStyle name="20% - Accent5 2 2 2 2 2 2" xfId="5271" xr:uid="{00000000-0005-0000-0000-00008E010000}"/>
    <cellStyle name="20% - Accent5 2 2 2 2 2 2 2" xfId="12428" xr:uid="{00000000-0005-0000-0000-0000C4000000}"/>
    <cellStyle name="20% - Accent5 2 2 2 2 2 3" xfId="9589" xr:uid="{00000000-0005-0000-0000-0000C4000000}"/>
    <cellStyle name="20% - Accent5 2 2 2 2 3" xfId="3852" xr:uid="{00000000-0005-0000-0000-00008D010000}"/>
    <cellStyle name="20% - Accent5 2 2 2 2 3 2" xfId="11009" xr:uid="{00000000-0005-0000-0000-0000C4000000}"/>
    <cellStyle name="20% - Accent5 2 2 2 2 4" xfId="6773" xr:uid="{00000000-0005-0000-0000-0000C3000000}"/>
    <cellStyle name="20% - Accent5 2 2 2 2 4 2" xfId="13902" xr:uid="{00000000-0005-0000-0000-0000C3000000}"/>
    <cellStyle name="20% - Accent5 2 2 2 2 5" xfId="8170" xr:uid="{00000000-0005-0000-0000-0000C4000000}"/>
    <cellStyle name="20% - Accent5 2 2 2 3" xfId="1468" xr:uid="{00000000-0005-0000-0000-00008F010000}"/>
    <cellStyle name="20% - Accent5 2 2 2 3 2" xfId="2895" xr:uid="{00000000-0005-0000-0000-000090010000}"/>
    <cellStyle name="20% - Accent5 2 2 2 3 2 2" xfId="5735" xr:uid="{00000000-0005-0000-0000-000090010000}"/>
    <cellStyle name="20% - Accent5 2 2 2 3 2 2 2" xfId="12892" xr:uid="{00000000-0005-0000-0000-0000C5000000}"/>
    <cellStyle name="20% - Accent5 2 2 2 3 2 3" xfId="10053" xr:uid="{00000000-0005-0000-0000-0000C5000000}"/>
    <cellStyle name="20% - Accent5 2 2 2 3 3" xfId="4316" xr:uid="{00000000-0005-0000-0000-00008F010000}"/>
    <cellStyle name="20% - Accent5 2 2 2 3 3 2" xfId="11473" xr:uid="{00000000-0005-0000-0000-0000C5000000}"/>
    <cellStyle name="20% - Accent5 2 2 2 3 4" xfId="7237" xr:uid="{00000000-0005-0000-0000-0000C4000000}"/>
    <cellStyle name="20% - Accent5 2 2 2 3 4 2" xfId="14366" xr:uid="{00000000-0005-0000-0000-0000C4000000}"/>
    <cellStyle name="20% - Accent5 2 2 2 3 5" xfId="8634" xr:uid="{00000000-0005-0000-0000-0000C5000000}"/>
    <cellStyle name="20% - Accent5 2 2 2 4" xfId="1965" xr:uid="{00000000-0005-0000-0000-000091010000}"/>
    <cellStyle name="20% - Accent5 2 2 2 4 2" xfId="4805" xr:uid="{00000000-0005-0000-0000-000091010000}"/>
    <cellStyle name="20% - Accent5 2 2 2 4 2 2" xfId="11962" xr:uid="{00000000-0005-0000-0000-0000C3000000}"/>
    <cellStyle name="20% - Accent5 2 2 2 4 3" xfId="9123" xr:uid="{00000000-0005-0000-0000-0000C3000000}"/>
    <cellStyle name="20% - Accent5 2 2 2 5" xfId="3386" xr:uid="{00000000-0005-0000-0000-00008C010000}"/>
    <cellStyle name="20% - Accent5 2 2 2 5 2" xfId="10543" xr:uid="{00000000-0005-0000-0000-0000C3000000}"/>
    <cellStyle name="20% - Accent5 2 2 2 6" xfId="6258" xr:uid="{00000000-0005-0000-0000-000042000000}"/>
    <cellStyle name="20% - Accent5 2 2 2 6 2" xfId="13427" xr:uid="{00000000-0005-0000-0000-000042000000}"/>
    <cellStyle name="20% - Accent5 2 2 2 7" xfId="7704" xr:uid="{00000000-0005-0000-0000-0000C3000000}"/>
    <cellStyle name="20% - Accent5 2 2 3" xfId="771" xr:uid="{00000000-0005-0000-0000-000092010000}"/>
    <cellStyle name="20% - Accent5 2 2 3 2" xfId="2198" xr:uid="{00000000-0005-0000-0000-000093010000}"/>
    <cellStyle name="20% - Accent5 2 2 3 2 2" xfId="5038" xr:uid="{00000000-0005-0000-0000-000093010000}"/>
    <cellStyle name="20% - Accent5 2 2 3 2 2 2" xfId="12195" xr:uid="{00000000-0005-0000-0000-0000C6000000}"/>
    <cellStyle name="20% - Accent5 2 2 3 2 3" xfId="9356" xr:uid="{00000000-0005-0000-0000-0000C6000000}"/>
    <cellStyle name="20% - Accent5 2 2 3 3" xfId="3619" xr:uid="{00000000-0005-0000-0000-000092010000}"/>
    <cellStyle name="20% - Accent5 2 2 3 3 2" xfId="10776" xr:uid="{00000000-0005-0000-0000-0000C6000000}"/>
    <cellStyle name="20% - Accent5 2 2 3 4" xfId="6541" xr:uid="{00000000-0005-0000-0000-0000C5000000}"/>
    <cellStyle name="20% - Accent5 2 2 3 4 2" xfId="13670" xr:uid="{00000000-0005-0000-0000-0000C5000000}"/>
    <cellStyle name="20% - Accent5 2 2 3 5" xfId="7937" xr:uid="{00000000-0005-0000-0000-0000C6000000}"/>
    <cellStyle name="20% - Accent5 2 2 4" xfId="1235" xr:uid="{00000000-0005-0000-0000-000094010000}"/>
    <cellStyle name="20% - Accent5 2 2 4 2" xfId="2662" xr:uid="{00000000-0005-0000-0000-000095010000}"/>
    <cellStyle name="20% - Accent5 2 2 4 2 2" xfId="5502" xr:uid="{00000000-0005-0000-0000-000095010000}"/>
    <cellStyle name="20% - Accent5 2 2 4 2 2 2" xfId="12659" xr:uid="{00000000-0005-0000-0000-0000C7000000}"/>
    <cellStyle name="20% - Accent5 2 2 4 2 3" xfId="9820" xr:uid="{00000000-0005-0000-0000-0000C7000000}"/>
    <cellStyle name="20% - Accent5 2 2 4 3" xfId="4083" xr:uid="{00000000-0005-0000-0000-000094010000}"/>
    <cellStyle name="20% - Accent5 2 2 4 3 2" xfId="11240" xr:uid="{00000000-0005-0000-0000-0000C7000000}"/>
    <cellStyle name="20% - Accent5 2 2 4 4" xfId="7004" xr:uid="{00000000-0005-0000-0000-0000C6000000}"/>
    <cellStyle name="20% - Accent5 2 2 4 4 2" xfId="14133" xr:uid="{00000000-0005-0000-0000-0000C6000000}"/>
    <cellStyle name="20% - Accent5 2 2 4 5" xfId="8401" xr:uid="{00000000-0005-0000-0000-0000C7000000}"/>
    <cellStyle name="20% - Accent5 2 2 5" xfId="1732" xr:uid="{00000000-0005-0000-0000-000096010000}"/>
    <cellStyle name="20% - Accent5 2 2 5 2" xfId="4572" xr:uid="{00000000-0005-0000-0000-000096010000}"/>
    <cellStyle name="20% - Accent5 2 2 5 2 2" xfId="11729" xr:uid="{00000000-0005-0000-0000-0000C2000000}"/>
    <cellStyle name="20% - Accent5 2 2 5 3" xfId="8890" xr:uid="{00000000-0005-0000-0000-0000C2000000}"/>
    <cellStyle name="20% - Accent5 2 2 6" xfId="3153" xr:uid="{00000000-0005-0000-0000-00008B010000}"/>
    <cellStyle name="20% - Accent5 2 2 6 2" xfId="10310" xr:uid="{00000000-0005-0000-0000-0000C2000000}"/>
    <cellStyle name="20% - Accent5 2 2 7" xfId="6025" xr:uid="{00000000-0005-0000-0000-000041000000}"/>
    <cellStyle name="20% - Accent5 2 2 7 2" xfId="13194" xr:uid="{00000000-0005-0000-0000-000041000000}"/>
    <cellStyle name="20% - Accent5 2 2 8" xfId="7471" xr:uid="{00000000-0005-0000-0000-0000C2000000}"/>
    <cellStyle name="20% - Accent5 2 3" xfId="410" xr:uid="{00000000-0005-0000-0000-000097010000}"/>
    <cellStyle name="20% - Accent5 2 3 2" xfId="876" xr:uid="{00000000-0005-0000-0000-000098010000}"/>
    <cellStyle name="20% - Accent5 2 3 2 2" xfId="2303" xr:uid="{00000000-0005-0000-0000-000099010000}"/>
    <cellStyle name="20% - Accent5 2 3 2 2 2" xfId="5143" xr:uid="{00000000-0005-0000-0000-000099010000}"/>
    <cellStyle name="20% - Accent5 2 3 2 2 2 2" xfId="12300" xr:uid="{00000000-0005-0000-0000-0000C9000000}"/>
    <cellStyle name="20% - Accent5 2 3 2 2 3" xfId="9461" xr:uid="{00000000-0005-0000-0000-0000C9000000}"/>
    <cellStyle name="20% - Accent5 2 3 2 3" xfId="3724" xr:uid="{00000000-0005-0000-0000-000098010000}"/>
    <cellStyle name="20% - Accent5 2 3 2 3 2" xfId="10881" xr:uid="{00000000-0005-0000-0000-0000C9000000}"/>
    <cellStyle name="20% - Accent5 2 3 2 4" xfId="6646" xr:uid="{00000000-0005-0000-0000-0000C8000000}"/>
    <cellStyle name="20% - Accent5 2 3 2 4 2" xfId="13775" xr:uid="{00000000-0005-0000-0000-0000C8000000}"/>
    <cellStyle name="20% - Accent5 2 3 2 5" xfId="8042" xr:uid="{00000000-0005-0000-0000-0000C9000000}"/>
    <cellStyle name="20% - Accent5 2 3 3" xfId="1340" xr:uid="{00000000-0005-0000-0000-00009A010000}"/>
    <cellStyle name="20% - Accent5 2 3 3 2" xfId="2767" xr:uid="{00000000-0005-0000-0000-00009B010000}"/>
    <cellStyle name="20% - Accent5 2 3 3 2 2" xfId="5607" xr:uid="{00000000-0005-0000-0000-00009B010000}"/>
    <cellStyle name="20% - Accent5 2 3 3 2 2 2" xfId="12764" xr:uid="{00000000-0005-0000-0000-0000CA000000}"/>
    <cellStyle name="20% - Accent5 2 3 3 2 3" xfId="9925" xr:uid="{00000000-0005-0000-0000-0000CA000000}"/>
    <cellStyle name="20% - Accent5 2 3 3 3" xfId="4188" xr:uid="{00000000-0005-0000-0000-00009A010000}"/>
    <cellStyle name="20% - Accent5 2 3 3 3 2" xfId="11345" xr:uid="{00000000-0005-0000-0000-0000CA000000}"/>
    <cellStyle name="20% - Accent5 2 3 3 4" xfId="7109" xr:uid="{00000000-0005-0000-0000-0000C9000000}"/>
    <cellStyle name="20% - Accent5 2 3 3 4 2" xfId="14238" xr:uid="{00000000-0005-0000-0000-0000C9000000}"/>
    <cellStyle name="20% - Accent5 2 3 3 5" xfId="8506" xr:uid="{00000000-0005-0000-0000-0000CA000000}"/>
    <cellStyle name="20% - Accent5 2 3 4" xfId="1837" xr:uid="{00000000-0005-0000-0000-00009C010000}"/>
    <cellStyle name="20% - Accent5 2 3 4 2" xfId="4677" xr:uid="{00000000-0005-0000-0000-00009C010000}"/>
    <cellStyle name="20% - Accent5 2 3 4 2 2" xfId="11834" xr:uid="{00000000-0005-0000-0000-0000C8000000}"/>
    <cellStyle name="20% - Accent5 2 3 4 3" xfId="8995" xr:uid="{00000000-0005-0000-0000-0000C8000000}"/>
    <cellStyle name="20% - Accent5 2 3 5" xfId="3258" xr:uid="{00000000-0005-0000-0000-000097010000}"/>
    <cellStyle name="20% - Accent5 2 3 5 2" xfId="10415" xr:uid="{00000000-0005-0000-0000-0000C8000000}"/>
    <cellStyle name="20% - Accent5 2 3 6" xfId="6130" xr:uid="{00000000-0005-0000-0000-000043000000}"/>
    <cellStyle name="20% - Accent5 2 3 6 2" xfId="13299" xr:uid="{00000000-0005-0000-0000-000043000000}"/>
    <cellStyle name="20% - Accent5 2 3 7" xfId="7576" xr:uid="{00000000-0005-0000-0000-0000C8000000}"/>
    <cellStyle name="20% - Accent5 2 4" xfId="643" xr:uid="{00000000-0005-0000-0000-00009D010000}"/>
    <cellStyle name="20% - Accent5 2 4 2" xfId="2070" xr:uid="{00000000-0005-0000-0000-00009E010000}"/>
    <cellStyle name="20% - Accent5 2 4 2 2" xfId="4910" xr:uid="{00000000-0005-0000-0000-00009E010000}"/>
    <cellStyle name="20% - Accent5 2 4 2 2 2" xfId="12067" xr:uid="{00000000-0005-0000-0000-0000CB000000}"/>
    <cellStyle name="20% - Accent5 2 4 2 3" xfId="9228" xr:uid="{00000000-0005-0000-0000-0000CB000000}"/>
    <cellStyle name="20% - Accent5 2 4 3" xfId="3491" xr:uid="{00000000-0005-0000-0000-00009D010000}"/>
    <cellStyle name="20% - Accent5 2 4 3 2" xfId="10648" xr:uid="{00000000-0005-0000-0000-0000CB000000}"/>
    <cellStyle name="20% - Accent5 2 4 4" xfId="6413" xr:uid="{00000000-0005-0000-0000-0000CA000000}"/>
    <cellStyle name="20% - Accent5 2 4 4 2" xfId="13542" xr:uid="{00000000-0005-0000-0000-0000CA000000}"/>
    <cellStyle name="20% - Accent5 2 4 5" xfId="7809" xr:uid="{00000000-0005-0000-0000-0000CB000000}"/>
    <cellStyle name="20% - Accent5 2 5" xfId="1107" xr:uid="{00000000-0005-0000-0000-00009F010000}"/>
    <cellStyle name="20% - Accent5 2 5 2" xfId="2534" xr:uid="{00000000-0005-0000-0000-0000A0010000}"/>
    <cellStyle name="20% - Accent5 2 5 2 2" xfId="5374" xr:uid="{00000000-0005-0000-0000-0000A0010000}"/>
    <cellStyle name="20% - Accent5 2 5 2 2 2" xfId="12531" xr:uid="{00000000-0005-0000-0000-0000CC000000}"/>
    <cellStyle name="20% - Accent5 2 5 2 3" xfId="9692" xr:uid="{00000000-0005-0000-0000-0000CC000000}"/>
    <cellStyle name="20% - Accent5 2 5 3" xfId="3955" xr:uid="{00000000-0005-0000-0000-00009F010000}"/>
    <cellStyle name="20% - Accent5 2 5 3 2" xfId="11112" xr:uid="{00000000-0005-0000-0000-0000CC000000}"/>
    <cellStyle name="20% - Accent5 2 5 4" xfId="6876" xr:uid="{00000000-0005-0000-0000-0000CB000000}"/>
    <cellStyle name="20% - Accent5 2 5 4 2" xfId="14005" xr:uid="{00000000-0005-0000-0000-0000CB000000}"/>
    <cellStyle name="20% - Accent5 2 5 5" xfId="8273" xr:uid="{00000000-0005-0000-0000-0000CC000000}"/>
    <cellStyle name="20% - Accent5 2 6" xfId="1603" xr:uid="{00000000-0005-0000-0000-0000A1010000}"/>
    <cellStyle name="20% - Accent5 2 6 2" xfId="4443" xr:uid="{00000000-0005-0000-0000-0000A1010000}"/>
    <cellStyle name="20% - Accent5 2 6 2 2" xfId="11600" xr:uid="{00000000-0005-0000-0000-0000C1000000}"/>
    <cellStyle name="20% - Accent5 2 6 3" xfId="8761" xr:uid="{00000000-0005-0000-0000-0000C1000000}"/>
    <cellStyle name="20% - Accent5 2 7" xfId="3025" xr:uid="{00000000-0005-0000-0000-00008A010000}"/>
    <cellStyle name="20% - Accent5 2 7 2" xfId="10182" xr:uid="{00000000-0005-0000-0000-0000C1000000}"/>
    <cellStyle name="20% - Accent5 2 8" xfId="5897" xr:uid="{00000000-0005-0000-0000-000040000000}"/>
    <cellStyle name="20% - Accent5 2 8 2" xfId="13066" xr:uid="{00000000-0005-0000-0000-000040000000}"/>
    <cellStyle name="20% - Accent5 2 9" xfId="7342" xr:uid="{00000000-0005-0000-0000-0000C1000000}"/>
    <cellStyle name="20% - Accent5 3" xfId="109" xr:uid="{00000000-0005-0000-0000-0000A2010000}"/>
    <cellStyle name="20% - Accent5 3 2" xfId="256" xr:uid="{00000000-0005-0000-0000-0000A3010000}"/>
    <cellStyle name="20% - Accent5 3 2 2" xfId="537" xr:uid="{00000000-0005-0000-0000-0000A4010000}"/>
    <cellStyle name="20% - Accent5 3 2 2 2" xfId="1003" xr:uid="{00000000-0005-0000-0000-0000A5010000}"/>
    <cellStyle name="20% - Accent5 3 2 2 2 2" xfId="2430" xr:uid="{00000000-0005-0000-0000-0000A6010000}"/>
    <cellStyle name="20% - Accent5 3 2 2 2 2 2" xfId="5270" xr:uid="{00000000-0005-0000-0000-0000A6010000}"/>
    <cellStyle name="20% - Accent5 3 2 2 2 2 2 2" xfId="12427" xr:uid="{00000000-0005-0000-0000-0000D0000000}"/>
    <cellStyle name="20% - Accent5 3 2 2 2 2 3" xfId="9588" xr:uid="{00000000-0005-0000-0000-0000D0000000}"/>
    <cellStyle name="20% - Accent5 3 2 2 2 3" xfId="3851" xr:uid="{00000000-0005-0000-0000-0000A5010000}"/>
    <cellStyle name="20% - Accent5 3 2 2 2 3 2" xfId="11008" xr:uid="{00000000-0005-0000-0000-0000D0000000}"/>
    <cellStyle name="20% - Accent5 3 2 2 2 4" xfId="6772" xr:uid="{00000000-0005-0000-0000-0000CF000000}"/>
    <cellStyle name="20% - Accent5 3 2 2 2 4 2" xfId="13901" xr:uid="{00000000-0005-0000-0000-0000CF000000}"/>
    <cellStyle name="20% - Accent5 3 2 2 2 5" xfId="8169" xr:uid="{00000000-0005-0000-0000-0000D0000000}"/>
    <cellStyle name="20% - Accent5 3 2 2 3" xfId="1467" xr:uid="{00000000-0005-0000-0000-0000A7010000}"/>
    <cellStyle name="20% - Accent5 3 2 2 3 2" xfId="2894" xr:uid="{00000000-0005-0000-0000-0000A8010000}"/>
    <cellStyle name="20% - Accent5 3 2 2 3 2 2" xfId="5734" xr:uid="{00000000-0005-0000-0000-0000A8010000}"/>
    <cellStyle name="20% - Accent5 3 2 2 3 2 2 2" xfId="12891" xr:uid="{00000000-0005-0000-0000-0000D1000000}"/>
    <cellStyle name="20% - Accent5 3 2 2 3 2 3" xfId="10052" xr:uid="{00000000-0005-0000-0000-0000D1000000}"/>
    <cellStyle name="20% - Accent5 3 2 2 3 3" xfId="4315" xr:uid="{00000000-0005-0000-0000-0000A7010000}"/>
    <cellStyle name="20% - Accent5 3 2 2 3 3 2" xfId="11472" xr:uid="{00000000-0005-0000-0000-0000D1000000}"/>
    <cellStyle name="20% - Accent5 3 2 2 3 4" xfId="7236" xr:uid="{00000000-0005-0000-0000-0000D0000000}"/>
    <cellStyle name="20% - Accent5 3 2 2 3 4 2" xfId="14365" xr:uid="{00000000-0005-0000-0000-0000D0000000}"/>
    <cellStyle name="20% - Accent5 3 2 2 3 5" xfId="8633" xr:uid="{00000000-0005-0000-0000-0000D1000000}"/>
    <cellStyle name="20% - Accent5 3 2 2 4" xfId="1964" xr:uid="{00000000-0005-0000-0000-0000A9010000}"/>
    <cellStyle name="20% - Accent5 3 2 2 4 2" xfId="4804" xr:uid="{00000000-0005-0000-0000-0000A9010000}"/>
    <cellStyle name="20% - Accent5 3 2 2 4 2 2" xfId="11961" xr:uid="{00000000-0005-0000-0000-0000CF000000}"/>
    <cellStyle name="20% - Accent5 3 2 2 4 3" xfId="9122" xr:uid="{00000000-0005-0000-0000-0000CF000000}"/>
    <cellStyle name="20% - Accent5 3 2 2 5" xfId="3385" xr:uid="{00000000-0005-0000-0000-0000A4010000}"/>
    <cellStyle name="20% - Accent5 3 2 2 5 2" xfId="10542" xr:uid="{00000000-0005-0000-0000-0000CF000000}"/>
    <cellStyle name="20% - Accent5 3 2 2 6" xfId="6257" xr:uid="{00000000-0005-0000-0000-000046000000}"/>
    <cellStyle name="20% - Accent5 3 2 2 6 2" xfId="13426" xr:uid="{00000000-0005-0000-0000-000046000000}"/>
    <cellStyle name="20% - Accent5 3 2 2 7" xfId="7703" xr:uid="{00000000-0005-0000-0000-0000CF000000}"/>
    <cellStyle name="20% - Accent5 3 2 3" xfId="770" xr:uid="{00000000-0005-0000-0000-0000AA010000}"/>
    <cellStyle name="20% - Accent5 3 2 3 2" xfId="2197" xr:uid="{00000000-0005-0000-0000-0000AB010000}"/>
    <cellStyle name="20% - Accent5 3 2 3 2 2" xfId="5037" xr:uid="{00000000-0005-0000-0000-0000AB010000}"/>
    <cellStyle name="20% - Accent5 3 2 3 2 2 2" xfId="12194" xr:uid="{00000000-0005-0000-0000-0000D2000000}"/>
    <cellStyle name="20% - Accent5 3 2 3 2 3" xfId="9355" xr:uid="{00000000-0005-0000-0000-0000D2000000}"/>
    <cellStyle name="20% - Accent5 3 2 3 3" xfId="3618" xr:uid="{00000000-0005-0000-0000-0000AA010000}"/>
    <cellStyle name="20% - Accent5 3 2 3 3 2" xfId="10775" xr:uid="{00000000-0005-0000-0000-0000D2000000}"/>
    <cellStyle name="20% - Accent5 3 2 3 4" xfId="6540" xr:uid="{00000000-0005-0000-0000-0000D1000000}"/>
    <cellStyle name="20% - Accent5 3 2 3 4 2" xfId="13669" xr:uid="{00000000-0005-0000-0000-0000D1000000}"/>
    <cellStyle name="20% - Accent5 3 2 3 5" xfId="7936" xr:uid="{00000000-0005-0000-0000-0000D2000000}"/>
    <cellStyle name="20% - Accent5 3 2 4" xfId="1234" xr:uid="{00000000-0005-0000-0000-0000AC010000}"/>
    <cellStyle name="20% - Accent5 3 2 4 2" xfId="2661" xr:uid="{00000000-0005-0000-0000-0000AD010000}"/>
    <cellStyle name="20% - Accent5 3 2 4 2 2" xfId="5501" xr:uid="{00000000-0005-0000-0000-0000AD010000}"/>
    <cellStyle name="20% - Accent5 3 2 4 2 2 2" xfId="12658" xr:uid="{00000000-0005-0000-0000-0000D3000000}"/>
    <cellStyle name="20% - Accent5 3 2 4 2 3" xfId="9819" xr:uid="{00000000-0005-0000-0000-0000D3000000}"/>
    <cellStyle name="20% - Accent5 3 2 4 3" xfId="4082" xr:uid="{00000000-0005-0000-0000-0000AC010000}"/>
    <cellStyle name="20% - Accent5 3 2 4 3 2" xfId="11239" xr:uid="{00000000-0005-0000-0000-0000D3000000}"/>
    <cellStyle name="20% - Accent5 3 2 4 4" xfId="7003" xr:uid="{00000000-0005-0000-0000-0000D2000000}"/>
    <cellStyle name="20% - Accent5 3 2 4 4 2" xfId="14132" xr:uid="{00000000-0005-0000-0000-0000D2000000}"/>
    <cellStyle name="20% - Accent5 3 2 4 5" xfId="8400" xr:uid="{00000000-0005-0000-0000-0000D3000000}"/>
    <cellStyle name="20% - Accent5 3 2 5" xfId="1731" xr:uid="{00000000-0005-0000-0000-0000AE010000}"/>
    <cellStyle name="20% - Accent5 3 2 5 2" xfId="4571" xr:uid="{00000000-0005-0000-0000-0000AE010000}"/>
    <cellStyle name="20% - Accent5 3 2 5 2 2" xfId="11728" xr:uid="{00000000-0005-0000-0000-0000CE000000}"/>
    <cellStyle name="20% - Accent5 3 2 5 3" xfId="8889" xr:uid="{00000000-0005-0000-0000-0000CE000000}"/>
    <cellStyle name="20% - Accent5 3 2 6" xfId="3152" xr:uid="{00000000-0005-0000-0000-0000A3010000}"/>
    <cellStyle name="20% - Accent5 3 2 6 2" xfId="10309" xr:uid="{00000000-0005-0000-0000-0000CE000000}"/>
    <cellStyle name="20% - Accent5 3 2 7" xfId="6024" xr:uid="{00000000-0005-0000-0000-000045000000}"/>
    <cellStyle name="20% - Accent5 3 2 7 2" xfId="13193" xr:uid="{00000000-0005-0000-0000-000045000000}"/>
    <cellStyle name="20% - Accent5 3 2 8" xfId="7470" xr:uid="{00000000-0005-0000-0000-0000CE000000}"/>
    <cellStyle name="20% - Accent5 3 3" xfId="445" xr:uid="{00000000-0005-0000-0000-0000AF010000}"/>
    <cellStyle name="20% - Accent5 3 3 2" xfId="911" xr:uid="{00000000-0005-0000-0000-0000B0010000}"/>
    <cellStyle name="20% - Accent5 3 3 2 2" xfId="2338" xr:uid="{00000000-0005-0000-0000-0000B1010000}"/>
    <cellStyle name="20% - Accent5 3 3 2 2 2" xfId="5178" xr:uid="{00000000-0005-0000-0000-0000B1010000}"/>
    <cellStyle name="20% - Accent5 3 3 2 2 2 2" xfId="12335" xr:uid="{00000000-0005-0000-0000-0000D5000000}"/>
    <cellStyle name="20% - Accent5 3 3 2 2 3" xfId="9496" xr:uid="{00000000-0005-0000-0000-0000D5000000}"/>
    <cellStyle name="20% - Accent5 3 3 2 3" xfId="3759" xr:uid="{00000000-0005-0000-0000-0000B0010000}"/>
    <cellStyle name="20% - Accent5 3 3 2 3 2" xfId="10916" xr:uid="{00000000-0005-0000-0000-0000D5000000}"/>
    <cellStyle name="20% - Accent5 3 3 2 4" xfId="6681" xr:uid="{00000000-0005-0000-0000-0000D4000000}"/>
    <cellStyle name="20% - Accent5 3 3 2 4 2" xfId="13810" xr:uid="{00000000-0005-0000-0000-0000D4000000}"/>
    <cellStyle name="20% - Accent5 3 3 2 5" xfId="8077" xr:uid="{00000000-0005-0000-0000-0000D5000000}"/>
    <cellStyle name="20% - Accent5 3 3 3" xfId="1375" xr:uid="{00000000-0005-0000-0000-0000B2010000}"/>
    <cellStyle name="20% - Accent5 3 3 3 2" xfId="2802" xr:uid="{00000000-0005-0000-0000-0000B3010000}"/>
    <cellStyle name="20% - Accent5 3 3 3 2 2" xfId="5642" xr:uid="{00000000-0005-0000-0000-0000B3010000}"/>
    <cellStyle name="20% - Accent5 3 3 3 2 2 2" xfId="12799" xr:uid="{00000000-0005-0000-0000-0000D6000000}"/>
    <cellStyle name="20% - Accent5 3 3 3 2 3" xfId="9960" xr:uid="{00000000-0005-0000-0000-0000D6000000}"/>
    <cellStyle name="20% - Accent5 3 3 3 3" xfId="4223" xr:uid="{00000000-0005-0000-0000-0000B2010000}"/>
    <cellStyle name="20% - Accent5 3 3 3 3 2" xfId="11380" xr:uid="{00000000-0005-0000-0000-0000D6000000}"/>
    <cellStyle name="20% - Accent5 3 3 3 4" xfId="7144" xr:uid="{00000000-0005-0000-0000-0000D5000000}"/>
    <cellStyle name="20% - Accent5 3 3 3 4 2" xfId="14273" xr:uid="{00000000-0005-0000-0000-0000D5000000}"/>
    <cellStyle name="20% - Accent5 3 3 3 5" xfId="8541" xr:uid="{00000000-0005-0000-0000-0000D6000000}"/>
    <cellStyle name="20% - Accent5 3 3 4" xfId="1872" xr:uid="{00000000-0005-0000-0000-0000B4010000}"/>
    <cellStyle name="20% - Accent5 3 3 4 2" xfId="4712" xr:uid="{00000000-0005-0000-0000-0000B4010000}"/>
    <cellStyle name="20% - Accent5 3 3 4 2 2" xfId="11869" xr:uid="{00000000-0005-0000-0000-0000D4000000}"/>
    <cellStyle name="20% - Accent5 3 3 4 3" xfId="9030" xr:uid="{00000000-0005-0000-0000-0000D4000000}"/>
    <cellStyle name="20% - Accent5 3 3 5" xfId="3293" xr:uid="{00000000-0005-0000-0000-0000AF010000}"/>
    <cellStyle name="20% - Accent5 3 3 5 2" xfId="10450" xr:uid="{00000000-0005-0000-0000-0000D4000000}"/>
    <cellStyle name="20% - Accent5 3 3 6" xfId="6165" xr:uid="{00000000-0005-0000-0000-000047000000}"/>
    <cellStyle name="20% - Accent5 3 3 6 2" xfId="13334" xr:uid="{00000000-0005-0000-0000-000047000000}"/>
    <cellStyle name="20% - Accent5 3 3 7" xfId="7611" xr:uid="{00000000-0005-0000-0000-0000D4000000}"/>
    <cellStyle name="20% - Accent5 3 4" xfId="678" xr:uid="{00000000-0005-0000-0000-0000B5010000}"/>
    <cellStyle name="20% - Accent5 3 4 2" xfId="2105" xr:uid="{00000000-0005-0000-0000-0000B6010000}"/>
    <cellStyle name="20% - Accent5 3 4 2 2" xfId="4945" xr:uid="{00000000-0005-0000-0000-0000B6010000}"/>
    <cellStyle name="20% - Accent5 3 4 2 2 2" xfId="12102" xr:uid="{00000000-0005-0000-0000-0000D7000000}"/>
    <cellStyle name="20% - Accent5 3 4 2 3" xfId="9263" xr:uid="{00000000-0005-0000-0000-0000D7000000}"/>
    <cellStyle name="20% - Accent5 3 4 3" xfId="3526" xr:uid="{00000000-0005-0000-0000-0000B5010000}"/>
    <cellStyle name="20% - Accent5 3 4 3 2" xfId="10683" xr:uid="{00000000-0005-0000-0000-0000D7000000}"/>
    <cellStyle name="20% - Accent5 3 4 4" xfId="6448" xr:uid="{00000000-0005-0000-0000-0000D6000000}"/>
    <cellStyle name="20% - Accent5 3 4 4 2" xfId="13577" xr:uid="{00000000-0005-0000-0000-0000D6000000}"/>
    <cellStyle name="20% - Accent5 3 4 5" xfId="7844" xr:uid="{00000000-0005-0000-0000-0000D7000000}"/>
    <cellStyle name="20% - Accent5 3 5" xfId="1142" xr:uid="{00000000-0005-0000-0000-0000B7010000}"/>
    <cellStyle name="20% - Accent5 3 5 2" xfId="2569" xr:uid="{00000000-0005-0000-0000-0000B8010000}"/>
    <cellStyle name="20% - Accent5 3 5 2 2" xfId="5409" xr:uid="{00000000-0005-0000-0000-0000B8010000}"/>
    <cellStyle name="20% - Accent5 3 5 2 2 2" xfId="12566" xr:uid="{00000000-0005-0000-0000-0000D8000000}"/>
    <cellStyle name="20% - Accent5 3 5 2 3" xfId="9727" xr:uid="{00000000-0005-0000-0000-0000D8000000}"/>
    <cellStyle name="20% - Accent5 3 5 3" xfId="3990" xr:uid="{00000000-0005-0000-0000-0000B7010000}"/>
    <cellStyle name="20% - Accent5 3 5 3 2" xfId="11147" xr:uid="{00000000-0005-0000-0000-0000D8000000}"/>
    <cellStyle name="20% - Accent5 3 5 4" xfId="6911" xr:uid="{00000000-0005-0000-0000-0000D7000000}"/>
    <cellStyle name="20% - Accent5 3 5 4 2" xfId="14040" xr:uid="{00000000-0005-0000-0000-0000D7000000}"/>
    <cellStyle name="20% - Accent5 3 5 5" xfId="8308" xr:uid="{00000000-0005-0000-0000-0000D8000000}"/>
    <cellStyle name="20% - Accent5 3 6" xfId="1639" xr:uid="{00000000-0005-0000-0000-0000B9010000}"/>
    <cellStyle name="20% - Accent5 3 6 2" xfId="4479" xr:uid="{00000000-0005-0000-0000-0000B9010000}"/>
    <cellStyle name="20% - Accent5 3 6 2 2" xfId="11636" xr:uid="{00000000-0005-0000-0000-0000CD000000}"/>
    <cellStyle name="20% - Accent5 3 6 3" xfId="8797" xr:uid="{00000000-0005-0000-0000-0000CD000000}"/>
    <cellStyle name="20% - Accent5 3 7" xfId="3060" xr:uid="{00000000-0005-0000-0000-0000A2010000}"/>
    <cellStyle name="20% - Accent5 3 7 2" xfId="10217" xr:uid="{00000000-0005-0000-0000-0000CD000000}"/>
    <cellStyle name="20% - Accent5 3 8" xfId="5932" xr:uid="{00000000-0005-0000-0000-000044000000}"/>
    <cellStyle name="20% - Accent5 3 8 2" xfId="13101" xr:uid="{00000000-0005-0000-0000-000044000000}"/>
    <cellStyle name="20% - Accent5 3 9" xfId="7377" xr:uid="{00000000-0005-0000-0000-0000CD000000}"/>
    <cellStyle name="20% - Accent5 4" xfId="178" xr:uid="{00000000-0005-0000-0000-0000BA010000}"/>
    <cellStyle name="20% - Accent5 4 2" xfId="258" xr:uid="{00000000-0005-0000-0000-0000BB010000}"/>
    <cellStyle name="20% - Accent5 4 2 2" xfId="539" xr:uid="{00000000-0005-0000-0000-0000BC010000}"/>
    <cellStyle name="20% - Accent5 4 2 2 2" xfId="1005" xr:uid="{00000000-0005-0000-0000-0000BD010000}"/>
    <cellStyle name="20% - Accent5 4 2 2 2 2" xfId="2432" xr:uid="{00000000-0005-0000-0000-0000BE010000}"/>
    <cellStyle name="20% - Accent5 4 2 2 2 2 2" xfId="5272" xr:uid="{00000000-0005-0000-0000-0000BE010000}"/>
    <cellStyle name="20% - Accent5 4 2 2 2 2 2 2" xfId="12429" xr:uid="{00000000-0005-0000-0000-0000DC000000}"/>
    <cellStyle name="20% - Accent5 4 2 2 2 2 3" xfId="9590" xr:uid="{00000000-0005-0000-0000-0000DC000000}"/>
    <cellStyle name="20% - Accent5 4 2 2 2 3" xfId="3853" xr:uid="{00000000-0005-0000-0000-0000BD010000}"/>
    <cellStyle name="20% - Accent5 4 2 2 2 3 2" xfId="11010" xr:uid="{00000000-0005-0000-0000-0000DC000000}"/>
    <cellStyle name="20% - Accent5 4 2 2 2 4" xfId="6774" xr:uid="{00000000-0005-0000-0000-0000DB000000}"/>
    <cellStyle name="20% - Accent5 4 2 2 2 4 2" xfId="13903" xr:uid="{00000000-0005-0000-0000-0000DB000000}"/>
    <cellStyle name="20% - Accent5 4 2 2 2 5" xfId="8171" xr:uid="{00000000-0005-0000-0000-0000DC000000}"/>
    <cellStyle name="20% - Accent5 4 2 2 3" xfId="1469" xr:uid="{00000000-0005-0000-0000-0000BF010000}"/>
    <cellStyle name="20% - Accent5 4 2 2 3 2" xfId="2896" xr:uid="{00000000-0005-0000-0000-0000C0010000}"/>
    <cellStyle name="20% - Accent5 4 2 2 3 2 2" xfId="5736" xr:uid="{00000000-0005-0000-0000-0000C0010000}"/>
    <cellStyle name="20% - Accent5 4 2 2 3 2 2 2" xfId="12893" xr:uid="{00000000-0005-0000-0000-0000DD000000}"/>
    <cellStyle name="20% - Accent5 4 2 2 3 2 3" xfId="10054" xr:uid="{00000000-0005-0000-0000-0000DD000000}"/>
    <cellStyle name="20% - Accent5 4 2 2 3 3" xfId="4317" xr:uid="{00000000-0005-0000-0000-0000BF010000}"/>
    <cellStyle name="20% - Accent5 4 2 2 3 3 2" xfId="11474" xr:uid="{00000000-0005-0000-0000-0000DD000000}"/>
    <cellStyle name="20% - Accent5 4 2 2 3 4" xfId="7238" xr:uid="{00000000-0005-0000-0000-0000DC000000}"/>
    <cellStyle name="20% - Accent5 4 2 2 3 4 2" xfId="14367" xr:uid="{00000000-0005-0000-0000-0000DC000000}"/>
    <cellStyle name="20% - Accent5 4 2 2 3 5" xfId="8635" xr:uid="{00000000-0005-0000-0000-0000DD000000}"/>
    <cellStyle name="20% - Accent5 4 2 2 4" xfId="1966" xr:uid="{00000000-0005-0000-0000-0000C1010000}"/>
    <cellStyle name="20% - Accent5 4 2 2 4 2" xfId="4806" xr:uid="{00000000-0005-0000-0000-0000C1010000}"/>
    <cellStyle name="20% - Accent5 4 2 2 4 2 2" xfId="11963" xr:uid="{00000000-0005-0000-0000-0000DB000000}"/>
    <cellStyle name="20% - Accent5 4 2 2 4 3" xfId="9124" xr:uid="{00000000-0005-0000-0000-0000DB000000}"/>
    <cellStyle name="20% - Accent5 4 2 2 5" xfId="3387" xr:uid="{00000000-0005-0000-0000-0000BC010000}"/>
    <cellStyle name="20% - Accent5 4 2 2 5 2" xfId="10544" xr:uid="{00000000-0005-0000-0000-0000DB000000}"/>
    <cellStyle name="20% - Accent5 4 2 2 6" xfId="6259" xr:uid="{00000000-0005-0000-0000-00004A000000}"/>
    <cellStyle name="20% - Accent5 4 2 2 6 2" xfId="13428" xr:uid="{00000000-0005-0000-0000-00004A000000}"/>
    <cellStyle name="20% - Accent5 4 2 2 7" xfId="7705" xr:uid="{00000000-0005-0000-0000-0000DB000000}"/>
    <cellStyle name="20% - Accent5 4 2 3" xfId="772" xr:uid="{00000000-0005-0000-0000-0000C2010000}"/>
    <cellStyle name="20% - Accent5 4 2 3 2" xfId="2199" xr:uid="{00000000-0005-0000-0000-0000C3010000}"/>
    <cellStyle name="20% - Accent5 4 2 3 2 2" xfId="5039" xr:uid="{00000000-0005-0000-0000-0000C3010000}"/>
    <cellStyle name="20% - Accent5 4 2 3 2 2 2" xfId="12196" xr:uid="{00000000-0005-0000-0000-0000DE000000}"/>
    <cellStyle name="20% - Accent5 4 2 3 2 3" xfId="9357" xr:uid="{00000000-0005-0000-0000-0000DE000000}"/>
    <cellStyle name="20% - Accent5 4 2 3 3" xfId="3620" xr:uid="{00000000-0005-0000-0000-0000C2010000}"/>
    <cellStyle name="20% - Accent5 4 2 3 3 2" xfId="10777" xr:uid="{00000000-0005-0000-0000-0000DE000000}"/>
    <cellStyle name="20% - Accent5 4 2 3 4" xfId="6542" xr:uid="{00000000-0005-0000-0000-0000DD000000}"/>
    <cellStyle name="20% - Accent5 4 2 3 4 2" xfId="13671" xr:uid="{00000000-0005-0000-0000-0000DD000000}"/>
    <cellStyle name="20% - Accent5 4 2 3 5" xfId="7938" xr:uid="{00000000-0005-0000-0000-0000DE000000}"/>
    <cellStyle name="20% - Accent5 4 2 4" xfId="1236" xr:uid="{00000000-0005-0000-0000-0000C4010000}"/>
    <cellStyle name="20% - Accent5 4 2 4 2" xfId="2663" xr:uid="{00000000-0005-0000-0000-0000C5010000}"/>
    <cellStyle name="20% - Accent5 4 2 4 2 2" xfId="5503" xr:uid="{00000000-0005-0000-0000-0000C5010000}"/>
    <cellStyle name="20% - Accent5 4 2 4 2 2 2" xfId="12660" xr:uid="{00000000-0005-0000-0000-0000DF000000}"/>
    <cellStyle name="20% - Accent5 4 2 4 2 3" xfId="9821" xr:uid="{00000000-0005-0000-0000-0000DF000000}"/>
    <cellStyle name="20% - Accent5 4 2 4 3" xfId="4084" xr:uid="{00000000-0005-0000-0000-0000C4010000}"/>
    <cellStyle name="20% - Accent5 4 2 4 3 2" xfId="11241" xr:uid="{00000000-0005-0000-0000-0000DF000000}"/>
    <cellStyle name="20% - Accent5 4 2 4 4" xfId="7005" xr:uid="{00000000-0005-0000-0000-0000DE000000}"/>
    <cellStyle name="20% - Accent5 4 2 4 4 2" xfId="14134" xr:uid="{00000000-0005-0000-0000-0000DE000000}"/>
    <cellStyle name="20% - Accent5 4 2 4 5" xfId="8402" xr:uid="{00000000-0005-0000-0000-0000DF000000}"/>
    <cellStyle name="20% - Accent5 4 2 5" xfId="1733" xr:uid="{00000000-0005-0000-0000-0000C6010000}"/>
    <cellStyle name="20% - Accent5 4 2 5 2" xfId="4573" xr:uid="{00000000-0005-0000-0000-0000C6010000}"/>
    <cellStyle name="20% - Accent5 4 2 5 2 2" xfId="11730" xr:uid="{00000000-0005-0000-0000-0000DA000000}"/>
    <cellStyle name="20% - Accent5 4 2 5 3" xfId="8891" xr:uid="{00000000-0005-0000-0000-0000DA000000}"/>
    <cellStyle name="20% - Accent5 4 2 6" xfId="3154" xr:uid="{00000000-0005-0000-0000-0000BB010000}"/>
    <cellStyle name="20% - Accent5 4 2 6 2" xfId="10311" xr:uid="{00000000-0005-0000-0000-0000DA000000}"/>
    <cellStyle name="20% - Accent5 4 2 7" xfId="6026" xr:uid="{00000000-0005-0000-0000-000049000000}"/>
    <cellStyle name="20% - Accent5 4 2 7 2" xfId="13195" xr:uid="{00000000-0005-0000-0000-000049000000}"/>
    <cellStyle name="20% - Accent5 4 2 8" xfId="7472" xr:uid="{00000000-0005-0000-0000-0000DA000000}"/>
    <cellStyle name="20% - Accent5 4 3" xfId="489" xr:uid="{00000000-0005-0000-0000-0000C7010000}"/>
    <cellStyle name="20% - Accent5 4 3 2" xfId="955" xr:uid="{00000000-0005-0000-0000-0000C8010000}"/>
    <cellStyle name="20% - Accent5 4 3 2 2" xfId="2382" xr:uid="{00000000-0005-0000-0000-0000C9010000}"/>
    <cellStyle name="20% - Accent5 4 3 2 2 2" xfId="5222" xr:uid="{00000000-0005-0000-0000-0000C9010000}"/>
    <cellStyle name="20% - Accent5 4 3 2 2 2 2" xfId="12379" xr:uid="{00000000-0005-0000-0000-0000E1000000}"/>
    <cellStyle name="20% - Accent5 4 3 2 2 3" xfId="9540" xr:uid="{00000000-0005-0000-0000-0000E1000000}"/>
    <cellStyle name="20% - Accent5 4 3 2 3" xfId="3803" xr:uid="{00000000-0005-0000-0000-0000C8010000}"/>
    <cellStyle name="20% - Accent5 4 3 2 3 2" xfId="10960" xr:uid="{00000000-0005-0000-0000-0000E1000000}"/>
    <cellStyle name="20% - Accent5 4 3 2 4" xfId="6725" xr:uid="{00000000-0005-0000-0000-0000E0000000}"/>
    <cellStyle name="20% - Accent5 4 3 2 4 2" xfId="13854" xr:uid="{00000000-0005-0000-0000-0000E0000000}"/>
    <cellStyle name="20% - Accent5 4 3 2 5" xfId="8121" xr:uid="{00000000-0005-0000-0000-0000E1000000}"/>
    <cellStyle name="20% - Accent5 4 3 3" xfId="1419" xr:uid="{00000000-0005-0000-0000-0000CA010000}"/>
    <cellStyle name="20% - Accent5 4 3 3 2" xfId="2846" xr:uid="{00000000-0005-0000-0000-0000CB010000}"/>
    <cellStyle name="20% - Accent5 4 3 3 2 2" xfId="5686" xr:uid="{00000000-0005-0000-0000-0000CB010000}"/>
    <cellStyle name="20% - Accent5 4 3 3 2 2 2" xfId="12843" xr:uid="{00000000-0005-0000-0000-0000E2000000}"/>
    <cellStyle name="20% - Accent5 4 3 3 2 3" xfId="10004" xr:uid="{00000000-0005-0000-0000-0000E2000000}"/>
    <cellStyle name="20% - Accent5 4 3 3 3" xfId="4267" xr:uid="{00000000-0005-0000-0000-0000CA010000}"/>
    <cellStyle name="20% - Accent5 4 3 3 3 2" xfId="11424" xr:uid="{00000000-0005-0000-0000-0000E2000000}"/>
    <cellStyle name="20% - Accent5 4 3 3 4" xfId="7188" xr:uid="{00000000-0005-0000-0000-0000E1000000}"/>
    <cellStyle name="20% - Accent5 4 3 3 4 2" xfId="14317" xr:uid="{00000000-0005-0000-0000-0000E1000000}"/>
    <cellStyle name="20% - Accent5 4 3 3 5" xfId="8585" xr:uid="{00000000-0005-0000-0000-0000E2000000}"/>
    <cellStyle name="20% - Accent5 4 3 4" xfId="1916" xr:uid="{00000000-0005-0000-0000-0000CC010000}"/>
    <cellStyle name="20% - Accent5 4 3 4 2" xfId="4756" xr:uid="{00000000-0005-0000-0000-0000CC010000}"/>
    <cellStyle name="20% - Accent5 4 3 4 2 2" xfId="11913" xr:uid="{00000000-0005-0000-0000-0000E0000000}"/>
    <cellStyle name="20% - Accent5 4 3 4 3" xfId="9074" xr:uid="{00000000-0005-0000-0000-0000E0000000}"/>
    <cellStyle name="20% - Accent5 4 3 5" xfId="3337" xr:uid="{00000000-0005-0000-0000-0000C7010000}"/>
    <cellStyle name="20% - Accent5 4 3 5 2" xfId="10494" xr:uid="{00000000-0005-0000-0000-0000E0000000}"/>
    <cellStyle name="20% - Accent5 4 3 6" xfId="6209" xr:uid="{00000000-0005-0000-0000-00004B000000}"/>
    <cellStyle name="20% - Accent5 4 3 6 2" xfId="13378" xr:uid="{00000000-0005-0000-0000-00004B000000}"/>
    <cellStyle name="20% - Accent5 4 3 7" xfId="7655" xr:uid="{00000000-0005-0000-0000-0000E0000000}"/>
    <cellStyle name="20% - Accent5 4 4" xfId="722" xr:uid="{00000000-0005-0000-0000-0000CD010000}"/>
    <cellStyle name="20% - Accent5 4 4 2" xfId="2149" xr:uid="{00000000-0005-0000-0000-0000CE010000}"/>
    <cellStyle name="20% - Accent5 4 4 2 2" xfId="4989" xr:uid="{00000000-0005-0000-0000-0000CE010000}"/>
    <cellStyle name="20% - Accent5 4 4 2 2 2" xfId="12146" xr:uid="{00000000-0005-0000-0000-0000E3000000}"/>
    <cellStyle name="20% - Accent5 4 4 2 3" xfId="9307" xr:uid="{00000000-0005-0000-0000-0000E3000000}"/>
    <cellStyle name="20% - Accent5 4 4 3" xfId="3570" xr:uid="{00000000-0005-0000-0000-0000CD010000}"/>
    <cellStyle name="20% - Accent5 4 4 3 2" xfId="10727" xr:uid="{00000000-0005-0000-0000-0000E3000000}"/>
    <cellStyle name="20% - Accent5 4 4 4" xfId="6492" xr:uid="{00000000-0005-0000-0000-0000E2000000}"/>
    <cellStyle name="20% - Accent5 4 4 4 2" xfId="13621" xr:uid="{00000000-0005-0000-0000-0000E2000000}"/>
    <cellStyle name="20% - Accent5 4 4 5" xfId="7888" xr:uid="{00000000-0005-0000-0000-0000E3000000}"/>
    <cellStyle name="20% - Accent5 4 5" xfId="1186" xr:uid="{00000000-0005-0000-0000-0000CF010000}"/>
    <cellStyle name="20% - Accent5 4 5 2" xfId="2613" xr:uid="{00000000-0005-0000-0000-0000D0010000}"/>
    <cellStyle name="20% - Accent5 4 5 2 2" xfId="5453" xr:uid="{00000000-0005-0000-0000-0000D0010000}"/>
    <cellStyle name="20% - Accent5 4 5 2 2 2" xfId="12610" xr:uid="{00000000-0005-0000-0000-0000E4000000}"/>
    <cellStyle name="20% - Accent5 4 5 2 3" xfId="9771" xr:uid="{00000000-0005-0000-0000-0000E4000000}"/>
    <cellStyle name="20% - Accent5 4 5 3" xfId="4034" xr:uid="{00000000-0005-0000-0000-0000CF010000}"/>
    <cellStyle name="20% - Accent5 4 5 3 2" xfId="11191" xr:uid="{00000000-0005-0000-0000-0000E4000000}"/>
    <cellStyle name="20% - Accent5 4 5 4" xfId="6955" xr:uid="{00000000-0005-0000-0000-0000E3000000}"/>
    <cellStyle name="20% - Accent5 4 5 4 2" xfId="14084" xr:uid="{00000000-0005-0000-0000-0000E3000000}"/>
    <cellStyle name="20% - Accent5 4 5 5" xfId="8352" xr:uid="{00000000-0005-0000-0000-0000E4000000}"/>
    <cellStyle name="20% - Accent5 4 6" xfId="1683" xr:uid="{00000000-0005-0000-0000-0000D1010000}"/>
    <cellStyle name="20% - Accent5 4 6 2" xfId="4523" xr:uid="{00000000-0005-0000-0000-0000D1010000}"/>
    <cellStyle name="20% - Accent5 4 6 2 2" xfId="11680" xr:uid="{00000000-0005-0000-0000-0000D9000000}"/>
    <cellStyle name="20% - Accent5 4 6 3" xfId="8841" xr:uid="{00000000-0005-0000-0000-0000D9000000}"/>
    <cellStyle name="20% - Accent5 4 7" xfId="3104" xr:uid="{00000000-0005-0000-0000-0000BA010000}"/>
    <cellStyle name="20% - Accent5 4 7 2" xfId="10261" xr:uid="{00000000-0005-0000-0000-0000D9000000}"/>
    <cellStyle name="20% - Accent5 4 8" xfId="5976" xr:uid="{00000000-0005-0000-0000-000048000000}"/>
    <cellStyle name="20% - Accent5 4 8 2" xfId="13145" xr:uid="{00000000-0005-0000-0000-000048000000}"/>
    <cellStyle name="20% - Accent5 4 9" xfId="7421" xr:uid="{00000000-0005-0000-0000-0000D9000000}"/>
    <cellStyle name="20% - Accent5 5" xfId="194" xr:uid="{00000000-0005-0000-0000-0000D2010000}"/>
    <cellStyle name="20% - Accent5 5 2" xfId="502" xr:uid="{00000000-0005-0000-0000-0000D3010000}"/>
    <cellStyle name="20% - Accent5 5 2 2" xfId="968" xr:uid="{00000000-0005-0000-0000-0000D4010000}"/>
    <cellStyle name="20% - Accent5 5 2 2 2" xfId="2395" xr:uid="{00000000-0005-0000-0000-0000D5010000}"/>
    <cellStyle name="20% - Accent5 5 2 2 2 2" xfId="5235" xr:uid="{00000000-0005-0000-0000-0000D5010000}"/>
    <cellStyle name="20% - Accent5 5 2 2 2 2 2" xfId="12392" xr:uid="{00000000-0005-0000-0000-0000E7000000}"/>
    <cellStyle name="20% - Accent5 5 2 2 2 3" xfId="9553" xr:uid="{00000000-0005-0000-0000-0000E7000000}"/>
    <cellStyle name="20% - Accent5 5 2 2 3" xfId="3816" xr:uid="{00000000-0005-0000-0000-0000D4010000}"/>
    <cellStyle name="20% - Accent5 5 2 2 3 2" xfId="10973" xr:uid="{00000000-0005-0000-0000-0000E7000000}"/>
    <cellStyle name="20% - Accent5 5 2 2 4" xfId="6738" xr:uid="{00000000-0005-0000-0000-0000E6000000}"/>
    <cellStyle name="20% - Accent5 5 2 2 4 2" xfId="13867" xr:uid="{00000000-0005-0000-0000-0000E6000000}"/>
    <cellStyle name="20% - Accent5 5 2 2 5" xfId="8134" xr:uid="{00000000-0005-0000-0000-0000E7000000}"/>
    <cellStyle name="20% - Accent5 5 2 3" xfId="1432" xr:uid="{00000000-0005-0000-0000-0000D6010000}"/>
    <cellStyle name="20% - Accent5 5 2 3 2" xfId="2859" xr:uid="{00000000-0005-0000-0000-0000D7010000}"/>
    <cellStyle name="20% - Accent5 5 2 3 2 2" xfId="5699" xr:uid="{00000000-0005-0000-0000-0000D7010000}"/>
    <cellStyle name="20% - Accent5 5 2 3 2 2 2" xfId="12856" xr:uid="{00000000-0005-0000-0000-0000E8000000}"/>
    <cellStyle name="20% - Accent5 5 2 3 2 3" xfId="10017" xr:uid="{00000000-0005-0000-0000-0000E8000000}"/>
    <cellStyle name="20% - Accent5 5 2 3 3" xfId="4280" xr:uid="{00000000-0005-0000-0000-0000D6010000}"/>
    <cellStyle name="20% - Accent5 5 2 3 3 2" xfId="11437" xr:uid="{00000000-0005-0000-0000-0000E8000000}"/>
    <cellStyle name="20% - Accent5 5 2 3 4" xfId="7201" xr:uid="{00000000-0005-0000-0000-0000E7000000}"/>
    <cellStyle name="20% - Accent5 5 2 3 4 2" xfId="14330" xr:uid="{00000000-0005-0000-0000-0000E7000000}"/>
    <cellStyle name="20% - Accent5 5 2 3 5" xfId="8598" xr:uid="{00000000-0005-0000-0000-0000E8000000}"/>
    <cellStyle name="20% - Accent5 5 2 4" xfId="1929" xr:uid="{00000000-0005-0000-0000-0000D8010000}"/>
    <cellStyle name="20% - Accent5 5 2 4 2" xfId="4769" xr:uid="{00000000-0005-0000-0000-0000D8010000}"/>
    <cellStyle name="20% - Accent5 5 2 4 2 2" xfId="11926" xr:uid="{00000000-0005-0000-0000-0000E6000000}"/>
    <cellStyle name="20% - Accent5 5 2 4 3" xfId="9087" xr:uid="{00000000-0005-0000-0000-0000E6000000}"/>
    <cellStyle name="20% - Accent5 5 2 5" xfId="3350" xr:uid="{00000000-0005-0000-0000-0000D3010000}"/>
    <cellStyle name="20% - Accent5 5 2 5 2" xfId="10507" xr:uid="{00000000-0005-0000-0000-0000E6000000}"/>
    <cellStyle name="20% - Accent5 5 2 6" xfId="6222" xr:uid="{00000000-0005-0000-0000-00004D000000}"/>
    <cellStyle name="20% - Accent5 5 2 6 2" xfId="13391" xr:uid="{00000000-0005-0000-0000-00004D000000}"/>
    <cellStyle name="20% - Accent5 5 2 7" xfId="7668" xr:uid="{00000000-0005-0000-0000-0000E6000000}"/>
    <cellStyle name="20% - Accent5 5 3" xfId="735" xr:uid="{00000000-0005-0000-0000-0000D9010000}"/>
    <cellStyle name="20% - Accent5 5 3 2" xfId="2162" xr:uid="{00000000-0005-0000-0000-0000DA010000}"/>
    <cellStyle name="20% - Accent5 5 3 2 2" xfId="5002" xr:uid="{00000000-0005-0000-0000-0000DA010000}"/>
    <cellStyle name="20% - Accent5 5 3 2 2 2" xfId="12159" xr:uid="{00000000-0005-0000-0000-0000E9000000}"/>
    <cellStyle name="20% - Accent5 5 3 2 3" xfId="9320" xr:uid="{00000000-0005-0000-0000-0000E9000000}"/>
    <cellStyle name="20% - Accent5 5 3 3" xfId="3583" xr:uid="{00000000-0005-0000-0000-0000D9010000}"/>
    <cellStyle name="20% - Accent5 5 3 3 2" xfId="10740" xr:uid="{00000000-0005-0000-0000-0000E9000000}"/>
    <cellStyle name="20% - Accent5 5 3 4" xfId="6505" xr:uid="{00000000-0005-0000-0000-0000E8000000}"/>
    <cellStyle name="20% - Accent5 5 3 4 2" xfId="13634" xr:uid="{00000000-0005-0000-0000-0000E8000000}"/>
    <cellStyle name="20% - Accent5 5 3 5" xfId="7901" xr:uid="{00000000-0005-0000-0000-0000E9000000}"/>
    <cellStyle name="20% - Accent5 5 4" xfId="1199" xr:uid="{00000000-0005-0000-0000-0000DB010000}"/>
    <cellStyle name="20% - Accent5 5 4 2" xfId="2626" xr:uid="{00000000-0005-0000-0000-0000DC010000}"/>
    <cellStyle name="20% - Accent5 5 4 2 2" xfId="5466" xr:uid="{00000000-0005-0000-0000-0000DC010000}"/>
    <cellStyle name="20% - Accent5 5 4 2 2 2" xfId="12623" xr:uid="{00000000-0005-0000-0000-0000EA000000}"/>
    <cellStyle name="20% - Accent5 5 4 2 3" xfId="9784" xr:uid="{00000000-0005-0000-0000-0000EA000000}"/>
    <cellStyle name="20% - Accent5 5 4 3" xfId="4047" xr:uid="{00000000-0005-0000-0000-0000DB010000}"/>
    <cellStyle name="20% - Accent5 5 4 3 2" xfId="11204" xr:uid="{00000000-0005-0000-0000-0000EA000000}"/>
    <cellStyle name="20% - Accent5 5 4 4" xfId="6968" xr:uid="{00000000-0005-0000-0000-0000E9000000}"/>
    <cellStyle name="20% - Accent5 5 4 4 2" xfId="14097" xr:uid="{00000000-0005-0000-0000-0000E9000000}"/>
    <cellStyle name="20% - Accent5 5 4 5" xfId="8365" xr:uid="{00000000-0005-0000-0000-0000EA000000}"/>
    <cellStyle name="20% - Accent5 5 5" xfId="1696" xr:uid="{00000000-0005-0000-0000-0000DD010000}"/>
    <cellStyle name="20% - Accent5 5 5 2" xfId="4536" xr:uid="{00000000-0005-0000-0000-0000DD010000}"/>
    <cellStyle name="20% - Accent5 5 5 2 2" xfId="11693" xr:uid="{00000000-0005-0000-0000-0000E5000000}"/>
    <cellStyle name="20% - Accent5 5 5 3" xfId="8854" xr:uid="{00000000-0005-0000-0000-0000E5000000}"/>
    <cellStyle name="20% - Accent5 5 6" xfId="3117" xr:uid="{00000000-0005-0000-0000-0000D2010000}"/>
    <cellStyle name="20% - Accent5 5 6 2" xfId="10274" xr:uid="{00000000-0005-0000-0000-0000E5000000}"/>
    <cellStyle name="20% - Accent5 5 7" xfId="5989" xr:uid="{00000000-0005-0000-0000-00004C000000}"/>
    <cellStyle name="20% - Accent5 5 7 2" xfId="13158" xr:uid="{00000000-0005-0000-0000-00004C000000}"/>
    <cellStyle name="20% - Accent5 5 8" xfId="7434" xr:uid="{00000000-0005-0000-0000-0000E5000000}"/>
    <cellStyle name="20% - Accent5 6" xfId="351" xr:uid="{00000000-0005-0000-0000-0000DE010000}"/>
    <cellStyle name="20% - Accent5 6 2" xfId="847" xr:uid="{00000000-0005-0000-0000-0000DF010000}"/>
    <cellStyle name="20% - Accent5 6 2 2" xfId="2274" xr:uid="{00000000-0005-0000-0000-0000E0010000}"/>
    <cellStyle name="20% - Accent5 6 2 2 2" xfId="5114" xr:uid="{00000000-0005-0000-0000-0000E0010000}"/>
    <cellStyle name="20% - Accent5 6 2 2 2 2" xfId="12271" xr:uid="{00000000-0005-0000-0000-0000EC000000}"/>
    <cellStyle name="20% - Accent5 6 2 2 3" xfId="9432" xr:uid="{00000000-0005-0000-0000-0000EC000000}"/>
    <cellStyle name="20% - Accent5 6 2 3" xfId="3695" xr:uid="{00000000-0005-0000-0000-0000DF010000}"/>
    <cellStyle name="20% - Accent5 6 2 3 2" xfId="10852" xr:uid="{00000000-0005-0000-0000-0000EC000000}"/>
    <cellStyle name="20% - Accent5 6 2 4" xfId="6617" xr:uid="{00000000-0005-0000-0000-0000EB000000}"/>
    <cellStyle name="20% - Accent5 6 2 4 2" xfId="13746" xr:uid="{00000000-0005-0000-0000-0000EB000000}"/>
    <cellStyle name="20% - Accent5 6 2 5" xfId="8013" xr:uid="{00000000-0005-0000-0000-0000EC000000}"/>
    <cellStyle name="20% - Accent5 6 3" xfId="1311" xr:uid="{00000000-0005-0000-0000-0000E1010000}"/>
    <cellStyle name="20% - Accent5 6 3 2" xfId="2738" xr:uid="{00000000-0005-0000-0000-0000E2010000}"/>
    <cellStyle name="20% - Accent5 6 3 2 2" xfId="5578" xr:uid="{00000000-0005-0000-0000-0000E2010000}"/>
    <cellStyle name="20% - Accent5 6 3 2 2 2" xfId="12735" xr:uid="{00000000-0005-0000-0000-0000ED000000}"/>
    <cellStyle name="20% - Accent5 6 3 2 3" xfId="9896" xr:uid="{00000000-0005-0000-0000-0000ED000000}"/>
    <cellStyle name="20% - Accent5 6 3 3" xfId="4159" xr:uid="{00000000-0005-0000-0000-0000E1010000}"/>
    <cellStyle name="20% - Accent5 6 3 3 2" xfId="11316" xr:uid="{00000000-0005-0000-0000-0000ED000000}"/>
    <cellStyle name="20% - Accent5 6 3 4" xfId="7080" xr:uid="{00000000-0005-0000-0000-0000EC000000}"/>
    <cellStyle name="20% - Accent5 6 3 4 2" xfId="14209" xr:uid="{00000000-0005-0000-0000-0000EC000000}"/>
    <cellStyle name="20% - Accent5 6 3 5" xfId="8477" xr:uid="{00000000-0005-0000-0000-0000ED000000}"/>
    <cellStyle name="20% - Accent5 6 4" xfId="1808" xr:uid="{00000000-0005-0000-0000-0000E3010000}"/>
    <cellStyle name="20% - Accent5 6 4 2" xfId="4648" xr:uid="{00000000-0005-0000-0000-0000E3010000}"/>
    <cellStyle name="20% - Accent5 6 4 2 2" xfId="11805" xr:uid="{00000000-0005-0000-0000-0000EB000000}"/>
    <cellStyle name="20% - Accent5 6 4 3" xfId="8966" xr:uid="{00000000-0005-0000-0000-0000EB000000}"/>
    <cellStyle name="20% - Accent5 6 5" xfId="3229" xr:uid="{00000000-0005-0000-0000-0000DE010000}"/>
    <cellStyle name="20% - Accent5 6 5 2" xfId="10386" xr:uid="{00000000-0005-0000-0000-0000EB000000}"/>
    <cellStyle name="20% - Accent5 6 6" xfId="6101" xr:uid="{00000000-0005-0000-0000-00004E000000}"/>
    <cellStyle name="20% - Accent5 6 6 2" xfId="13270" xr:uid="{00000000-0005-0000-0000-00004E000000}"/>
    <cellStyle name="20% - Accent5 6 7" xfId="7547" xr:uid="{00000000-0005-0000-0000-0000EB000000}"/>
    <cellStyle name="20% - Accent5 7" xfId="614" xr:uid="{00000000-0005-0000-0000-0000E4010000}"/>
    <cellStyle name="20% - Accent5 7 2" xfId="2041" xr:uid="{00000000-0005-0000-0000-0000E5010000}"/>
    <cellStyle name="20% - Accent5 7 2 2" xfId="4881" xr:uid="{00000000-0005-0000-0000-0000E5010000}"/>
    <cellStyle name="20% - Accent5 7 2 2 2" xfId="12038" xr:uid="{00000000-0005-0000-0000-0000EE000000}"/>
    <cellStyle name="20% - Accent5 7 2 3" xfId="9199" xr:uid="{00000000-0005-0000-0000-0000EE000000}"/>
    <cellStyle name="20% - Accent5 7 3" xfId="3462" xr:uid="{00000000-0005-0000-0000-0000E4010000}"/>
    <cellStyle name="20% - Accent5 7 3 2" xfId="10619" xr:uid="{00000000-0005-0000-0000-0000EE000000}"/>
    <cellStyle name="20% - Accent5 7 4" xfId="5838" xr:uid="{00000000-0005-0000-0000-00004F000000}"/>
    <cellStyle name="20% - Accent5 7 4 2" xfId="13037" xr:uid="{00000000-0005-0000-0000-00004F000000}"/>
    <cellStyle name="20% - Accent5 7 5" xfId="7780" xr:uid="{00000000-0005-0000-0000-0000EE000000}"/>
    <cellStyle name="20% - Accent5 8" xfId="1078" xr:uid="{00000000-0005-0000-0000-0000E6010000}"/>
    <cellStyle name="20% - Accent5 8 2" xfId="2505" xr:uid="{00000000-0005-0000-0000-0000E7010000}"/>
    <cellStyle name="20% - Accent5 8 2 2" xfId="5345" xr:uid="{00000000-0005-0000-0000-0000E7010000}"/>
    <cellStyle name="20% - Accent5 8 2 2 2" xfId="12502" xr:uid="{00000000-0005-0000-0000-0000EF000000}"/>
    <cellStyle name="20% - Accent5 8 2 3" xfId="9663" xr:uid="{00000000-0005-0000-0000-0000EF000000}"/>
    <cellStyle name="20% - Accent5 8 3" xfId="3926" xr:uid="{00000000-0005-0000-0000-0000E6010000}"/>
    <cellStyle name="20% - Accent5 8 3 2" xfId="11083" xr:uid="{00000000-0005-0000-0000-0000EF000000}"/>
    <cellStyle name="20% - Accent5 8 4" xfId="6847" xr:uid="{00000000-0005-0000-0000-0000EE000000}"/>
    <cellStyle name="20% - Accent5 8 4 2" xfId="13976" xr:uid="{00000000-0005-0000-0000-0000EE000000}"/>
    <cellStyle name="20% - Accent5 8 5" xfId="8244" xr:uid="{00000000-0005-0000-0000-0000EF000000}"/>
    <cellStyle name="20% - Accent5 9" xfId="1564" xr:uid="{00000000-0005-0000-0000-0000E8010000}"/>
    <cellStyle name="20% - Accent5 9 2" xfId="2983" xr:uid="{00000000-0005-0000-0000-0000E9010000}"/>
    <cellStyle name="20% - Accent5 9 2 2" xfId="5823" xr:uid="{00000000-0005-0000-0000-0000E9010000}"/>
    <cellStyle name="20% - Accent5 9 2 2 2" xfId="12980" xr:uid="{00000000-0005-0000-0000-000016060000}"/>
    <cellStyle name="20% - Accent5 9 2 3" xfId="10141" xr:uid="{00000000-0005-0000-0000-000016060000}"/>
    <cellStyle name="20% - Accent5 9 3" xfId="4404" xr:uid="{00000000-0005-0000-0000-0000E8010000}"/>
    <cellStyle name="20% - Accent5 9 3 2" xfId="11561" xr:uid="{00000000-0005-0000-0000-000016060000}"/>
    <cellStyle name="20% - Accent5 9 4" xfId="6355" xr:uid="{00000000-0005-0000-0000-0000EF000000}"/>
    <cellStyle name="20% - Accent5 9 4 2" xfId="13507" xr:uid="{00000000-0005-0000-0000-0000EF000000}"/>
    <cellStyle name="20% - Accent5 9 5" xfId="8722" xr:uid="{00000000-0005-0000-0000-000016060000}"/>
    <cellStyle name="20% - Accent6" xfId="6" builtinId="50" customBuiltin="1"/>
    <cellStyle name="20% - Accent6 10" xfId="1575" xr:uid="{00000000-0005-0000-0000-0000EB010000}"/>
    <cellStyle name="20% - Accent6 10 2" xfId="4415" xr:uid="{00000000-0005-0000-0000-0000EB010000}"/>
    <cellStyle name="20% - Accent6 10 2 2" xfId="11572" xr:uid="{00000000-0005-0000-0000-00001B070000}"/>
    <cellStyle name="20% - Accent6 10 3" xfId="8733" xr:uid="{00000000-0005-0000-0000-00001B070000}"/>
    <cellStyle name="20% - Accent6 11" xfId="2997" xr:uid="{00000000-0005-0000-0000-0000A00D0000}"/>
    <cellStyle name="20% - Accent6 11 2" xfId="10154" xr:uid="{00000000-0005-0000-0000-00009D0D0000}"/>
    <cellStyle name="20% - Accent6 12" xfId="7314" xr:uid="{00000000-0005-0000-0000-000067200000}"/>
    <cellStyle name="20% - Accent6 13" xfId="12999" xr:uid="{00000000-0005-0000-0000-0000C9080000}"/>
    <cellStyle name="20% - Accent6 2" xfId="65" xr:uid="{00000000-0005-0000-0000-0000EC010000}"/>
    <cellStyle name="20% - Accent6 2 2" xfId="254" xr:uid="{00000000-0005-0000-0000-0000ED010000}"/>
    <cellStyle name="20% - Accent6 2 2 2" xfId="535" xr:uid="{00000000-0005-0000-0000-0000EE010000}"/>
    <cellStyle name="20% - Accent6 2 2 2 2" xfId="1001" xr:uid="{00000000-0005-0000-0000-0000EF010000}"/>
    <cellStyle name="20% - Accent6 2 2 2 2 2" xfId="2428" xr:uid="{00000000-0005-0000-0000-0000F0010000}"/>
    <cellStyle name="20% - Accent6 2 2 2 2 2 2" xfId="5268" xr:uid="{00000000-0005-0000-0000-0000F0010000}"/>
    <cellStyle name="20% - Accent6 2 2 2 2 2 2 2" xfId="12425" xr:uid="{00000000-0005-0000-0000-0000F4000000}"/>
    <cellStyle name="20% - Accent6 2 2 2 2 2 3" xfId="9586" xr:uid="{00000000-0005-0000-0000-0000F4000000}"/>
    <cellStyle name="20% - Accent6 2 2 2 2 3" xfId="3849" xr:uid="{00000000-0005-0000-0000-0000EF010000}"/>
    <cellStyle name="20% - Accent6 2 2 2 2 3 2" xfId="11006" xr:uid="{00000000-0005-0000-0000-0000F4000000}"/>
    <cellStyle name="20% - Accent6 2 2 2 2 4" xfId="6770" xr:uid="{00000000-0005-0000-0000-0000F3000000}"/>
    <cellStyle name="20% - Accent6 2 2 2 2 4 2" xfId="13899" xr:uid="{00000000-0005-0000-0000-0000F3000000}"/>
    <cellStyle name="20% - Accent6 2 2 2 2 5" xfId="8167" xr:uid="{00000000-0005-0000-0000-0000F4000000}"/>
    <cellStyle name="20% - Accent6 2 2 2 3" xfId="1465" xr:uid="{00000000-0005-0000-0000-0000F1010000}"/>
    <cellStyle name="20% - Accent6 2 2 2 3 2" xfId="2892" xr:uid="{00000000-0005-0000-0000-0000F2010000}"/>
    <cellStyle name="20% - Accent6 2 2 2 3 2 2" xfId="5732" xr:uid="{00000000-0005-0000-0000-0000F2010000}"/>
    <cellStyle name="20% - Accent6 2 2 2 3 2 2 2" xfId="12889" xr:uid="{00000000-0005-0000-0000-0000F5000000}"/>
    <cellStyle name="20% - Accent6 2 2 2 3 2 3" xfId="10050" xr:uid="{00000000-0005-0000-0000-0000F5000000}"/>
    <cellStyle name="20% - Accent6 2 2 2 3 3" xfId="4313" xr:uid="{00000000-0005-0000-0000-0000F1010000}"/>
    <cellStyle name="20% - Accent6 2 2 2 3 3 2" xfId="11470" xr:uid="{00000000-0005-0000-0000-0000F5000000}"/>
    <cellStyle name="20% - Accent6 2 2 2 3 4" xfId="7234" xr:uid="{00000000-0005-0000-0000-0000F4000000}"/>
    <cellStyle name="20% - Accent6 2 2 2 3 4 2" xfId="14363" xr:uid="{00000000-0005-0000-0000-0000F4000000}"/>
    <cellStyle name="20% - Accent6 2 2 2 3 5" xfId="8631" xr:uid="{00000000-0005-0000-0000-0000F5000000}"/>
    <cellStyle name="20% - Accent6 2 2 2 4" xfId="1962" xr:uid="{00000000-0005-0000-0000-0000F3010000}"/>
    <cellStyle name="20% - Accent6 2 2 2 4 2" xfId="4802" xr:uid="{00000000-0005-0000-0000-0000F3010000}"/>
    <cellStyle name="20% - Accent6 2 2 2 4 2 2" xfId="11959" xr:uid="{00000000-0005-0000-0000-0000F3000000}"/>
    <cellStyle name="20% - Accent6 2 2 2 4 3" xfId="9120" xr:uid="{00000000-0005-0000-0000-0000F3000000}"/>
    <cellStyle name="20% - Accent6 2 2 2 5" xfId="3383" xr:uid="{00000000-0005-0000-0000-0000EE010000}"/>
    <cellStyle name="20% - Accent6 2 2 2 5 2" xfId="10540" xr:uid="{00000000-0005-0000-0000-0000F3000000}"/>
    <cellStyle name="20% - Accent6 2 2 2 6" xfId="6255" xr:uid="{00000000-0005-0000-0000-000052000000}"/>
    <cellStyle name="20% - Accent6 2 2 2 6 2" xfId="13424" xr:uid="{00000000-0005-0000-0000-000052000000}"/>
    <cellStyle name="20% - Accent6 2 2 2 7" xfId="7701" xr:uid="{00000000-0005-0000-0000-0000F3000000}"/>
    <cellStyle name="20% - Accent6 2 2 3" xfId="768" xr:uid="{00000000-0005-0000-0000-0000F4010000}"/>
    <cellStyle name="20% - Accent6 2 2 3 2" xfId="2195" xr:uid="{00000000-0005-0000-0000-0000F5010000}"/>
    <cellStyle name="20% - Accent6 2 2 3 2 2" xfId="5035" xr:uid="{00000000-0005-0000-0000-0000F5010000}"/>
    <cellStyle name="20% - Accent6 2 2 3 2 2 2" xfId="12192" xr:uid="{00000000-0005-0000-0000-0000F6000000}"/>
    <cellStyle name="20% - Accent6 2 2 3 2 3" xfId="9353" xr:uid="{00000000-0005-0000-0000-0000F6000000}"/>
    <cellStyle name="20% - Accent6 2 2 3 3" xfId="3616" xr:uid="{00000000-0005-0000-0000-0000F4010000}"/>
    <cellStyle name="20% - Accent6 2 2 3 3 2" xfId="10773" xr:uid="{00000000-0005-0000-0000-0000F6000000}"/>
    <cellStyle name="20% - Accent6 2 2 3 4" xfId="6538" xr:uid="{00000000-0005-0000-0000-0000F5000000}"/>
    <cellStyle name="20% - Accent6 2 2 3 4 2" xfId="13667" xr:uid="{00000000-0005-0000-0000-0000F5000000}"/>
    <cellStyle name="20% - Accent6 2 2 3 5" xfId="7934" xr:uid="{00000000-0005-0000-0000-0000F6000000}"/>
    <cellStyle name="20% - Accent6 2 2 4" xfId="1232" xr:uid="{00000000-0005-0000-0000-0000F6010000}"/>
    <cellStyle name="20% - Accent6 2 2 4 2" xfId="2659" xr:uid="{00000000-0005-0000-0000-0000F7010000}"/>
    <cellStyle name="20% - Accent6 2 2 4 2 2" xfId="5499" xr:uid="{00000000-0005-0000-0000-0000F7010000}"/>
    <cellStyle name="20% - Accent6 2 2 4 2 2 2" xfId="12656" xr:uid="{00000000-0005-0000-0000-0000F7000000}"/>
    <cellStyle name="20% - Accent6 2 2 4 2 3" xfId="9817" xr:uid="{00000000-0005-0000-0000-0000F7000000}"/>
    <cellStyle name="20% - Accent6 2 2 4 3" xfId="4080" xr:uid="{00000000-0005-0000-0000-0000F6010000}"/>
    <cellStyle name="20% - Accent6 2 2 4 3 2" xfId="11237" xr:uid="{00000000-0005-0000-0000-0000F7000000}"/>
    <cellStyle name="20% - Accent6 2 2 4 4" xfId="7001" xr:uid="{00000000-0005-0000-0000-0000F6000000}"/>
    <cellStyle name="20% - Accent6 2 2 4 4 2" xfId="14130" xr:uid="{00000000-0005-0000-0000-0000F6000000}"/>
    <cellStyle name="20% - Accent6 2 2 4 5" xfId="8398" xr:uid="{00000000-0005-0000-0000-0000F7000000}"/>
    <cellStyle name="20% - Accent6 2 2 5" xfId="1729" xr:uid="{00000000-0005-0000-0000-0000F8010000}"/>
    <cellStyle name="20% - Accent6 2 2 5 2" xfId="4569" xr:uid="{00000000-0005-0000-0000-0000F8010000}"/>
    <cellStyle name="20% - Accent6 2 2 5 2 2" xfId="11726" xr:uid="{00000000-0005-0000-0000-0000F2000000}"/>
    <cellStyle name="20% - Accent6 2 2 5 3" xfId="8887" xr:uid="{00000000-0005-0000-0000-0000F2000000}"/>
    <cellStyle name="20% - Accent6 2 2 6" xfId="3150" xr:uid="{00000000-0005-0000-0000-0000ED010000}"/>
    <cellStyle name="20% - Accent6 2 2 6 2" xfId="10307" xr:uid="{00000000-0005-0000-0000-0000F2000000}"/>
    <cellStyle name="20% - Accent6 2 2 7" xfId="6022" xr:uid="{00000000-0005-0000-0000-000051000000}"/>
    <cellStyle name="20% - Accent6 2 2 7 2" xfId="13191" xr:uid="{00000000-0005-0000-0000-000051000000}"/>
    <cellStyle name="20% - Accent6 2 2 8" xfId="7468" xr:uid="{00000000-0005-0000-0000-0000F2000000}"/>
    <cellStyle name="20% - Accent6 2 3" xfId="411" xr:uid="{00000000-0005-0000-0000-0000F9010000}"/>
    <cellStyle name="20% - Accent6 2 3 2" xfId="877" xr:uid="{00000000-0005-0000-0000-0000FA010000}"/>
    <cellStyle name="20% - Accent6 2 3 2 2" xfId="2304" xr:uid="{00000000-0005-0000-0000-0000FB010000}"/>
    <cellStyle name="20% - Accent6 2 3 2 2 2" xfId="5144" xr:uid="{00000000-0005-0000-0000-0000FB010000}"/>
    <cellStyle name="20% - Accent6 2 3 2 2 2 2" xfId="12301" xr:uid="{00000000-0005-0000-0000-0000F9000000}"/>
    <cellStyle name="20% - Accent6 2 3 2 2 3" xfId="9462" xr:uid="{00000000-0005-0000-0000-0000F9000000}"/>
    <cellStyle name="20% - Accent6 2 3 2 3" xfId="3725" xr:uid="{00000000-0005-0000-0000-0000FA010000}"/>
    <cellStyle name="20% - Accent6 2 3 2 3 2" xfId="10882" xr:uid="{00000000-0005-0000-0000-0000F9000000}"/>
    <cellStyle name="20% - Accent6 2 3 2 4" xfId="6647" xr:uid="{00000000-0005-0000-0000-0000F8000000}"/>
    <cellStyle name="20% - Accent6 2 3 2 4 2" xfId="13776" xr:uid="{00000000-0005-0000-0000-0000F8000000}"/>
    <cellStyle name="20% - Accent6 2 3 2 5" xfId="8043" xr:uid="{00000000-0005-0000-0000-0000F9000000}"/>
    <cellStyle name="20% - Accent6 2 3 3" xfId="1341" xr:uid="{00000000-0005-0000-0000-0000FC010000}"/>
    <cellStyle name="20% - Accent6 2 3 3 2" xfId="2768" xr:uid="{00000000-0005-0000-0000-0000FD010000}"/>
    <cellStyle name="20% - Accent6 2 3 3 2 2" xfId="5608" xr:uid="{00000000-0005-0000-0000-0000FD010000}"/>
    <cellStyle name="20% - Accent6 2 3 3 2 2 2" xfId="12765" xr:uid="{00000000-0005-0000-0000-0000FA000000}"/>
    <cellStyle name="20% - Accent6 2 3 3 2 3" xfId="9926" xr:uid="{00000000-0005-0000-0000-0000FA000000}"/>
    <cellStyle name="20% - Accent6 2 3 3 3" xfId="4189" xr:uid="{00000000-0005-0000-0000-0000FC010000}"/>
    <cellStyle name="20% - Accent6 2 3 3 3 2" xfId="11346" xr:uid="{00000000-0005-0000-0000-0000FA000000}"/>
    <cellStyle name="20% - Accent6 2 3 3 4" xfId="7110" xr:uid="{00000000-0005-0000-0000-0000F9000000}"/>
    <cellStyle name="20% - Accent6 2 3 3 4 2" xfId="14239" xr:uid="{00000000-0005-0000-0000-0000F9000000}"/>
    <cellStyle name="20% - Accent6 2 3 3 5" xfId="8507" xr:uid="{00000000-0005-0000-0000-0000FA000000}"/>
    <cellStyle name="20% - Accent6 2 3 4" xfId="1838" xr:uid="{00000000-0005-0000-0000-0000FE010000}"/>
    <cellStyle name="20% - Accent6 2 3 4 2" xfId="4678" xr:uid="{00000000-0005-0000-0000-0000FE010000}"/>
    <cellStyle name="20% - Accent6 2 3 4 2 2" xfId="11835" xr:uid="{00000000-0005-0000-0000-0000F8000000}"/>
    <cellStyle name="20% - Accent6 2 3 4 3" xfId="8996" xr:uid="{00000000-0005-0000-0000-0000F8000000}"/>
    <cellStyle name="20% - Accent6 2 3 5" xfId="3259" xr:uid="{00000000-0005-0000-0000-0000F9010000}"/>
    <cellStyle name="20% - Accent6 2 3 5 2" xfId="10416" xr:uid="{00000000-0005-0000-0000-0000F8000000}"/>
    <cellStyle name="20% - Accent6 2 3 6" xfId="6131" xr:uid="{00000000-0005-0000-0000-000053000000}"/>
    <cellStyle name="20% - Accent6 2 3 6 2" xfId="13300" xr:uid="{00000000-0005-0000-0000-000053000000}"/>
    <cellStyle name="20% - Accent6 2 3 7" xfId="7577" xr:uid="{00000000-0005-0000-0000-0000F8000000}"/>
    <cellStyle name="20% - Accent6 2 4" xfId="644" xr:uid="{00000000-0005-0000-0000-0000FF010000}"/>
    <cellStyle name="20% - Accent6 2 4 2" xfId="2071" xr:uid="{00000000-0005-0000-0000-000000020000}"/>
    <cellStyle name="20% - Accent6 2 4 2 2" xfId="4911" xr:uid="{00000000-0005-0000-0000-000000020000}"/>
    <cellStyle name="20% - Accent6 2 4 2 2 2" xfId="12068" xr:uid="{00000000-0005-0000-0000-0000FB000000}"/>
    <cellStyle name="20% - Accent6 2 4 2 3" xfId="9229" xr:uid="{00000000-0005-0000-0000-0000FB000000}"/>
    <cellStyle name="20% - Accent6 2 4 3" xfId="3492" xr:uid="{00000000-0005-0000-0000-0000FF010000}"/>
    <cellStyle name="20% - Accent6 2 4 3 2" xfId="10649" xr:uid="{00000000-0005-0000-0000-0000FB000000}"/>
    <cellStyle name="20% - Accent6 2 4 4" xfId="6414" xr:uid="{00000000-0005-0000-0000-0000FA000000}"/>
    <cellStyle name="20% - Accent6 2 4 4 2" xfId="13543" xr:uid="{00000000-0005-0000-0000-0000FA000000}"/>
    <cellStyle name="20% - Accent6 2 4 5" xfId="7810" xr:uid="{00000000-0005-0000-0000-0000FB000000}"/>
    <cellStyle name="20% - Accent6 2 5" xfId="1108" xr:uid="{00000000-0005-0000-0000-000001020000}"/>
    <cellStyle name="20% - Accent6 2 5 2" xfId="2535" xr:uid="{00000000-0005-0000-0000-000002020000}"/>
    <cellStyle name="20% - Accent6 2 5 2 2" xfId="5375" xr:uid="{00000000-0005-0000-0000-000002020000}"/>
    <cellStyle name="20% - Accent6 2 5 2 2 2" xfId="12532" xr:uid="{00000000-0005-0000-0000-0000FC000000}"/>
    <cellStyle name="20% - Accent6 2 5 2 3" xfId="9693" xr:uid="{00000000-0005-0000-0000-0000FC000000}"/>
    <cellStyle name="20% - Accent6 2 5 3" xfId="3956" xr:uid="{00000000-0005-0000-0000-000001020000}"/>
    <cellStyle name="20% - Accent6 2 5 3 2" xfId="11113" xr:uid="{00000000-0005-0000-0000-0000FC000000}"/>
    <cellStyle name="20% - Accent6 2 5 4" xfId="6877" xr:uid="{00000000-0005-0000-0000-0000FB000000}"/>
    <cellStyle name="20% - Accent6 2 5 4 2" xfId="14006" xr:uid="{00000000-0005-0000-0000-0000FB000000}"/>
    <cellStyle name="20% - Accent6 2 5 5" xfId="8274" xr:uid="{00000000-0005-0000-0000-0000FC000000}"/>
    <cellStyle name="20% - Accent6 2 6" xfId="1604" xr:uid="{00000000-0005-0000-0000-000003020000}"/>
    <cellStyle name="20% - Accent6 2 6 2" xfId="4444" xr:uid="{00000000-0005-0000-0000-000003020000}"/>
    <cellStyle name="20% - Accent6 2 6 2 2" xfId="11601" xr:uid="{00000000-0005-0000-0000-0000F1000000}"/>
    <cellStyle name="20% - Accent6 2 6 3" xfId="8762" xr:uid="{00000000-0005-0000-0000-0000F1000000}"/>
    <cellStyle name="20% - Accent6 2 7" xfId="3026" xr:uid="{00000000-0005-0000-0000-0000EC010000}"/>
    <cellStyle name="20% - Accent6 2 7 2" xfId="10183" xr:uid="{00000000-0005-0000-0000-0000F1000000}"/>
    <cellStyle name="20% - Accent6 2 8" xfId="5898" xr:uid="{00000000-0005-0000-0000-000050000000}"/>
    <cellStyle name="20% - Accent6 2 8 2" xfId="13067" xr:uid="{00000000-0005-0000-0000-000050000000}"/>
    <cellStyle name="20% - Accent6 2 9" xfId="7343" xr:uid="{00000000-0005-0000-0000-0000F1000000}"/>
    <cellStyle name="20% - Accent6 3" xfId="110" xr:uid="{00000000-0005-0000-0000-000004020000}"/>
    <cellStyle name="20% - Accent6 3 2" xfId="253" xr:uid="{00000000-0005-0000-0000-000005020000}"/>
    <cellStyle name="20% - Accent6 3 2 2" xfId="534" xr:uid="{00000000-0005-0000-0000-000006020000}"/>
    <cellStyle name="20% - Accent6 3 2 2 2" xfId="1000" xr:uid="{00000000-0005-0000-0000-000007020000}"/>
    <cellStyle name="20% - Accent6 3 2 2 2 2" xfId="2427" xr:uid="{00000000-0005-0000-0000-000008020000}"/>
    <cellStyle name="20% - Accent6 3 2 2 2 2 2" xfId="5267" xr:uid="{00000000-0005-0000-0000-000008020000}"/>
    <cellStyle name="20% - Accent6 3 2 2 2 2 2 2" xfId="12424" xr:uid="{00000000-0005-0000-0000-000000010000}"/>
    <cellStyle name="20% - Accent6 3 2 2 2 2 3" xfId="9585" xr:uid="{00000000-0005-0000-0000-000000010000}"/>
    <cellStyle name="20% - Accent6 3 2 2 2 3" xfId="3848" xr:uid="{00000000-0005-0000-0000-000007020000}"/>
    <cellStyle name="20% - Accent6 3 2 2 2 3 2" xfId="11005" xr:uid="{00000000-0005-0000-0000-000000010000}"/>
    <cellStyle name="20% - Accent6 3 2 2 2 4" xfId="6769" xr:uid="{00000000-0005-0000-0000-0000FF000000}"/>
    <cellStyle name="20% - Accent6 3 2 2 2 4 2" xfId="13898" xr:uid="{00000000-0005-0000-0000-0000FF000000}"/>
    <cellStyle name="20% - Accent6 3 2 2 2 5" xfId="8166" xr:uid="{00000000-0005-0000-0000-000000010000}"/>
    <cellStyle name="20% - Accent6 3 2 2 3" xfId="1464" xr:uid="{00000000-0005-0000-0000-000009020000}"/>
    <cellStyle name="20% - Accent6 3 2 2 3 2" xfId="2891" xr:uid="{00000000-0005-0000-0000-00000A020000}"/>
    <cellStyle name="20% - Accent6 3 2 2 3 2 2" xfId="5731" xr:uid="{00000000-0005-0000-0000-00000A020000}"/>
    <cellStyle name="20% - Accent6 3 2 2 3 2 2 2" xfId="12888" xr:uid="{00000000-0005-0000-0000-000001010000}"/>
    <cellStyle name="20% - Accent6 3 2 2 3 2 3" xfId="10049" xr:uid="{00000000-0005-0000-0000-000001010000}"/>
    <cellStyle name="20% - Accent6 3 2 2 3 3" xfId="4312" xr:uid="{00000000-0005-0000-0000-000009020000}"/>
    <cellStyle name="20% - Accent6 3 2 2 3 3 2" xfId="11469" xr:uid="{00000000-0005-0000-0000-000001010000}"/>
    <cellStyle name="20% - Accent6 3 2 2 3 4" xfId="7233" xr:uid="{00000000-0005-0000-0000-000000010000}"/>
    <cellStyle name="20% - Accent6 3 2 2 3 4 2" xfId="14362" xr:uid="{00000000-0005-0000-0000-000000010000}"/>
    <cellStyle name="20% - Accent6 3 2 2 3 5" xfId="8630" xr:uid="{00000000-0005-0000-0000-000001010000}"/>
    <cellStyle name="20% - Accent6 3 2 2 4" xfId="1961" xr:uid="{00000000-0005-0000-0000-00000B020000}"/>
    <cellStyle name="20% - Accent6 3 2 2 4 2" xfId="4801" xr:uid="{00000000-0005-0000-0000-00000B020000}"/>
    <cellStyle name="20% - Accent6 3 2 2 4 2 2" xfId="11958" xr:uid="{00000000-0005-0000-0000-0000FF000000}"/>
    <cellStyle name="20% - Accent6 3 2 2 4 3" xfId="9119" xr:uid="{00000000-0005-0000-0000-0000FF000000}"/>
    <cellStyle name="20% - Accent6 3 2 2 5" xfId="3382" xr:uid="{00000000-0005-0000-0000-000006020000}"/>
    <cellStyle name="20% - Accent6 3 2 2 5 2" xfId="10539" xr:uid="{00000000-0005-0000-0000-0000FF000000}"/>
    <cellStyle name="20% - Accent6 3 2 2 6" xfId="6254" xr:uid="{00000000-0005-0000-0000-000056000000}"/>
    <cellStyle name="20% - Accent6 3 2 2 6 2" xfId="13423" xr:uid="{00000000-0005-0000-0000-000056000000}"/>
    <cellStyle name="20% - Accent6 3 2 2 7" xfId="7700" xr:uid="{00000000-0005-0000-0000-0000FF000000}"/>
    <cellStyle name="20% - Accent6 3 2 3" xfId="767" xr:uid="{00000000-0005-0000-0000-00000C020000}"/>
    <cellStyle name="20% - Accent6 3 2 3 2" xfId="2194" xr:uid="{00000000-0005-0000-0000-00000D020000}"/>
    <cellStyle name="20% - Accent6 3 2 3 2 2" xfId="5034" xr:uid="{00000000-0005-0000-0000-00000D020000}"/>
    <cellStyle name="20% - Accent6 3 2 3 2 2 2" xfId="12191" xr:uid="{00000000-0005-0000-0000-000002010000}"/>
    <cellStyle name="20% - Accent6 3 2 3 2 3" xfId="9352" xr:uid="{00000000-0005-0000-0000-000002010000}"/>
    <cellStyle name="20% - Accent6 3 2 3 3" xfId="3615" xr:uid="{00000000-0005-0000-0000-00000C020000}"/>
    <cellStyle name="20% - Accent6 3 2 3 3 2" xfId="10772" xr:uid="{00000000-0005-0000-0000-000002010000}"/>
    <cellStyle name="20% - Accent6 3 2 3 4" xfId="6537" xr:uid="{00000000-0005-0000-0000-000001010000}"/>
    <cellStyle name="20% - Accent6 3 2 3 4 2" xfId="13666" xr:uid="{00000000-0005-0000-0000-000001010000}"/>
    <cellStyle name="20% - Accent6 3 2 3 5" xfId="7933" xr:uid="{00000000-0005-0000-0000-000002010000}"/>
    <cellStyle name="20% - Accent6 3 2 4" xfId="1231" xr:uid="{00000000-0005-0000-0000-00000E020000}"/>
    <cellStyle name="20% - Accent6 3 2 4 2" xfId="2658" xr:uid="{00000000-0005-0000-0000-00000F020000}"/>
    <cellStyle name="20% - Accent6 3 2 4 2 2" xfId="5498" xr:uid="{00000000-0005-0000-0000-00000F020000}"/>
    <cellStyle name="20% - Accent6 3 2 4 2 2 2" xfId="12655" xr:uid="{00000000-0005-0000-0000-000003010000}"/>
    <cellStyle name="20% - Accent6 3 2 4 2 3" xfId="9816" xr:uid="{00000000-0005-0000-0000-000003010000}"/>
    <cellStyle name="20% - Accent6 3 2 4 3" xfId="4079" xr:uid="{00000000-0005-0000-0000-00000E020000}"/>
    <cellStyle name="20% - Accent6 3 2 4 3 2" xfId="11236" xr:uid="{00000000-0005-0000-0000-000003010000}"/>
    <cellStyle name="20% - Accent6 3 2 4 4" xfId="7000" xr:uid="{00000000-0005-0000-0000-000002010000}"/>
    <cellStyle name="20% - Accent6 3 2 4 4 2" xfId="14129" xr:uid="{00000000-0005-0000-0000-000002010000}"/>
    <cellStyle name="20% - Accent6 3 2 4 5" xfId="8397" xr:uid="{00000000-0005-0000-0000-000003010000}"/>
    <cellStyle name="20% - Accent6 3 2 5" xfId="1728" xr:uid="{00000000-0005-0000-0000-000010020000}"/>
    <cellStyle name="20% - Accent6 3 2 5 2" xfId="4568" xr:uid="{00000000-0005-0000-0000-000010020000}"/>
    <cellStyle name="20% - Accent6 3 2 5 2 2" xfId="11725" xr:uid="{00000000-0005-0000-0000-0000FE000000}"/>
    <cellStyle name="20% - Accent6 3 2 5 3" xfId="8886" xr:uid="{00000000-0005-0000-0000-0000FE000000}"/>
    <cellStyle name="20% - Accent6 3 2 6" xfId="3149" xr:uid="{00000000-0005-0000-0000-000005020000}"/>
    <cellStyle name="20% - Accent6 3 2 6 2" xfId="10306" xr:uid="{00000000-0005-0000-0000-0000FE000000}"/>
    <cellStyle name="20% - Accent6 3 2 7" xfId="6021" xr:uid="{00000000-0005-0000-0000-000055000000}"/>
    <cellStyle name="20% - Accent6 3 2 7 2" xfId="13190" xr:uid="{00000000-0005-0000-0000-000055000000}"/>
    <cellStyle name="20% - Accent6 3 2 8" xfId="7467" xr:uid="{00000000-0005-0000-0000-0000FE000000}"/>
    <cellStyle name="20% - Accent6 3 3" xfId="446" xr:uid="{00000000-0005-0000-0000-000011020000}"/>
    <cellStyle name="20% - Accent6 3 3 2" xfId="912" xr:uid="{00000000-0005-0000-0000-000012020000}"/>
    <cellStyle name="20% - Accent6 3 3 2 2" xfId="2339" xr:uid="{00000000-0005-0000-0000-000013020000}"/>
    <cellStyle name="20% - Accent6 3 3 2 2 2" xfId="5179" xr:uid="{00000000-0005-0000-0000-000013020000}"/>
    <cellStyle name="20% - Accent6 3 3 2 2 2 2" xfId="12336" xr:uid="{00000000-0005-0000-0000-000005010000}"/>
    <cellStyle name="20% - Accent6 3 3 2 2 3" xfId="9497" xr:uid="{00000000-0005-0000-0000-000005010000}"/>
    <cellStyle name="20% - Accent6 3 3 2 3" xfId="3760" xr:uid="{00000000-0005-0000-0000-000012020000}"/>
    <cellStyle name="20% - Accent6 3 3 2 3 2" xfId="10917" xr:uid="{00000000-0005-0000-0000-000005010000}"/>
    <cellStyle name="20% - Accent6 3 3 2 4" xfId="6682" xr:uid="{00000000-0005-0000-0000-000004010000}"/>
    <cellStyle name="20% - Accent6 3 3 2 4 2" xfId="13811" xr:uid="{00000000-0005-0000-0000-000004010000}"/>
    <cellStyle name="20% - Accent6 3 3 2 5" xfId="8078" xr:uid="{00000000-0005-0000-0000-000005010000}"/>
    <cellStyle name="20% - Accent6 3 3 3" xfId="1376" xr:uid="{00000000-0005-0000-0000-000014020000}"/>
    <cellStyle name="20% - Accent6 3 3 3 2" xfId="2803" xr:uid="{00000000-0005-0000-0000-000015020000}"/>
    <cellStyle name="20% - Accent6 3 3 3 2 2" xfId="5643" xr:uid="{00000000-0005-0000-0000-000015020000}"/>
    <cellStyle name="20% - Accent6 3 3 3 2 2 2" xfId="12800" xr:uid="{00000000-0005-0000-0000-000006010000}"/>
    <cellStyle name="20% - Accent6 3 3 3 2 3" xfId="9961" xr:uid="{00000000-0005-0000-0000-000006010000}"/>
    <cellStyle name="20% - Accent6 3 3 3 3" xfId="4224" xr:uid="{00000000-0005-0000-0000-000014020000}"/>
    <cellStyle name="20% - Accent6 3 3 3 3 2" xfId="11381" xr:uid="{00000000-0005-0000-0000-000006010000}"/>
    <cellStyle name="20% - Accent6 3 3 3 4" xfId="7145" xr:uid="{00000000-0005-0000-0000-000005010000}"/>
    <cellStyle name="20% - Accent6 3 3 3 4 2" xfId="14274" xr:uid="{00000000-0005-0000-0000-000005010000}"/>
    <cellStyle name="20% - Accent6 3 3 3 5" xfId="8542" xr:uid="{00000000-0005-0000-0000-000006010000}"/>
    <cellStyle name="20% - Accent6 3 3 4" xfId="1873" xr:uid="{00000000-0005-0000-0000-000016020000}"/>
    <cellStyle name="20% - Accent6 3 3 4 2" xfId="4713" xr:uid="{00000000-0005-0000-0000-000016020000}"/>
    <cellStyle name="20% - Accent6 3 3 4 2 2" xfId="11870" xr:uid="{00000000-0005-0000-0000-000004010000}"/>
    <cellStyle name="20% - Accent6 3 3 4 3" xfId="9031" xr:uid="{00000000-0005-0000-0000-000004010000}"/>
    <cellStyle name="20% - Accent6 3 3 5" xfId="3294" xr:uid="{00000000-0005-0000-0000-000011020000}"/>
    <cellStyle name="20% - Accent6 3 3 5 2" xfId="10451" xr:uid="{00000000-0005-0000-0000-000004010000}"/>
    <cellStyle name="20% - Accent6 3 3 6" xfId="6166" xr:uid="{00000000-0005-0000-0000-000057000000}"/>
    <cellStyle name="20% - Accent6 3 3 6 2" xfId="13335" xr:uid="{00000000-0005-0000-0000-000057000000}"/>
    <cellStyle name="20% - Accent6 3 3 7" xfId="7612" xr:uid="{00000000-0005-0000-0000-000004010000}"/>
    <cellStyle name="20% - Accent6 3 4" xfId="679" xr:uid="{00000000-0005-0000-0000-000017020000}"/>
    <cellStyle name="20% - Accent6 3 4 2" xfId="2106" xr:uid="{00000000-0005-0000-0000-000018020000}"/>
    <cellStyle name="20% - Accent6 3 4 2 2" xfId="4946" xr:uid="{00000000-0005-0000-0000-000018020000}"/>
    <cellStyle name="20% - Accent6 3 4 2 2 2" xfId="12103" xr:uid="{00000000-0005-0000-0000-000007010000}"/>
    <cellStyle name="20% - Accent6 3 4 2 3" xfId="9264" xr:uid="{00000000-0005-0000-0000-000007010000}"/>
    <cellStyle name="20% - Accent6 3 4 3" xfId="3527" xr:uid="{00000000-0005-0000-0000-000017020000}"/>
    <cellStyle name="20% - Accent6 3 4 3 2" xfId="10684" xr:uid="{00000000-0005-0000-0000-000007010000}"/>
    <cellStyle name="20% - Accent6 3 4 4" xfId="6449" xr:uid="{00000000-0005-0000-0000-000006010000}"/>
    <cellStyle name="20% - Accent6 3 4 4 2" xfId="13578" xr:uid="{00000000-0005-0000-0000-000006010000}"/>
    <cellStyle name="20% - Accent6 3 4 5" xfId="7845" xr:uid="{00000000-0005-0000-0000-000007010000}"/>
    <cellStyle name="20% - Accent6 3 5" xfId="1143" xr:uid="{00000000-0005-0000-0000-000019020000}"/>
    <cellStyle name="20% - Accent6 3 5 2" xfId="2570" xr:uid="{00000000-0005-0000-0000-00001A020000}"/>
    <cellStyle name="20% - Accent6 3 5 2 2" xfId="5410" xr:uid="{00000000-0005-0000-0000-00001A020000}"/>
    <cellStyle name="20% - Accent6 3 5 2 2 2" xfId="12567" xr:uid="{00000000-0005-0000-0000-000008010000}"/>
    <cellStyle name="20% - Accent6 3 5 2 3" xfId="9728" xr:uid="{00000000-0005-0000-0000-000008010000}"/>
    <cellStyle name="20% - Accent6 3 5 3" xfId="3991" xr:uid="{00000000-0005-0000-0000-000019020000}"/>
    <cellStyle name="20% - Accent6 3 5 3 2" xfId="11148" xr:uid="{00000000-0005-0000-0000-000008010000}"/>
    <cellStyle name="20% - Accent6 3 5 4" xfId="6912" xr:uid="{00000000-0005-0000-0000-000007010000}"/>
    <cellStyle name="20% - Accent6 3 5 4 2" xfId="14041" xr:uid="{00000000-0005-0000-0000-000007010000}"/>
    <cellStyle name="20% - Accent6 3 5 5" xfId="8309" xr:uid="{00000000-0005-0000-0000-000008010000}"/>
    <cellStyle name="20% - Accent6 3 6" xfId="1640" xr:uid="{00000000-0005-0000-0000-00001B020000}"/>
    <cellStyle name="20% - Accent6 3 6 2" xfId="4480" xr:uid="{00000000-0005-0000-0000-00001B020000}"/>
    <cellStyle name="20% - Accent6 3 6 2 2" xfId="11637" xr:uid="{00000000-0005-0000-0000-0000FD000000}"/>
    <cellStyle name="20% - Accent6 3 6 3" xfId="8798" xr:uid="{00000000-0005-0000-0000-0000FD000000}"/>
    <cellStyle name="20% - Accent6 3 7" xfId="3061" xr:uid="{00000000-0005-0000-0000-000004020000}"/>
    <cellStyle name="20% - Accent6 3 7 2" xfId="10218" xr:uid="{00000000-0005-0000-0000-0000FD000000}"/>
    <cellStyle name="20% - Accent6 3 8" xfId="5933" xr:uid="{00000000-0005-0000-0000-000054000000}"/>
    <cellStyle name="20% - Accent6 3 8 2" xfId="13102" xr:uid="{00000000-0005-0000-0000-000054000000}"/>
    <cellStyle name="20% - Accent6 3 9" xfId="7378" xr:uid="{00000000-0005-0000-0000-0000FD000000}"/>
    <cellStyle name="20% - Accent6 4" xfId="182" xr:uid="{00000000-0005-0000-0000-00001C020000}"/>
    <cellStyle name="20% - Accent6 4 2" xfId="255" xr:uid="{00000000-0005-0000-0000-00001D020000}"/>
    <cellStyle name="20% - Accent6 4 2 2" xfId="536" xr:uid="{00000000-0005-0000-0000-00001E020000}"/>
    <cellStyle name="20% - Accent6 4 2 2 2" xfId="1002" xr:uid="{00000000-0005-0000-0000-00001F020000}"/>
    <cellStyle name="20% - Accent6 4 2 2 2 2" xfId="2429" xr:uid="{00000000-0005-0000-0000-000020020000}"/>
    <cellStyle name="20% - Accent6 4 2 2 2 2 2" xfId="5269" xr:uid="{00000000-0005-0000-0000-000020020000}"/>
    <cellStyle name="20% - Accent6 4 2 2 2 2 2 2" xfId="12426" xr:uid="{00000000-0005-0000-0000-00000C010000}"/>
    <cellStyle name="20% - Accent6 4 2 2 2 2 3" xfId="9587" xr:uid="{00000000-0005-0000-0000-00000C010000}"/>
    <cellStyle name="20% - Accent6 4 2 2 2 3" xfId="3850" xr:uid="{00000000-0005-0000-0000-00001F020000}"/>
    <cellStyle name="20% - Accent6 4 2 2 2 3 2" xfId="11007" xr:uid="{00000000-0005-0000-0000-00000C010000}"/>
    <cellStyle name="20% - Accent6 4 2 2 2 4" xfId="6771" xr:uid="{00000000-0005-0000-0000-00000B010000}"/>
    <cellStyle name="20% - Accent6 4 2 2 2 4 2" xfId="13900" xr:uid="{00000000-0005-0000-0000-00000B010000}"/>
    <cellStyle name="20% - Accent6 4 2 2 2 5" xfId="8168" xr:uid="{00000000-0005-0000-0000-00000C010000}"/>
    <cellStyle name="20% - Accent6 4 2 2 3" xfId="1466" xr:uid="{00000000-0005-0000-0000-000021020000}"/>
    <cellStyle name="20% - Accent6 4 2 2 3 2" xfId="2893" xr:uid="{00000000-0005-0000-0000-000022020000}"/>
    <cellStyle name="20% - Accent6 4 2 2 3 2 2" xfId="5733" xr:uid="{00000000-0005-0000-0000-000022020000}"/>
    <cellStyle name="20% - Accent6 4 2 2 3 2 2 2" xfId="12890" xr:uid="{00000000-0005-0000-0000-00000D010000}"/>
    <cellStyle name="20% - Accent6 4 2 2 3 2 3" xfId="10051" xr:uid="{00000000-0005-0000-0000-00000D010000}"/>
    <cellStyle name="20% - Accent6 4 2 2 3 3" xfId="4314" xr:uid="{00000000-0005-0000-0000-000021020000}"/>
    <cellStyle name="20% - Accent6 4 2 2 3 3 2" xfId="11471" xr:uid="{00000000-0005-0000-0000-00000D010000}"/>
    <cellStyle name="20% - Accent6 4 2 2 3 4" xfId="7235" xr:uid="{00000000-0005-0000-0000-00000C010000}"/>
    <cellStyle name="20% - Accent6 4 2 2 3 4 2" xfId="14364" xr:uid="{00000000-0005-0000-0000-00000C010000}"/>
    <cellStyle name="20% - Accent6 4 2 2 3 5" xfId="8632" xr:uid="{00000000-0005-0000-0000-00000D010000}"/>
    <cellStyle name="20% - Accent6 4 2 2 4" xfId="1963" xr:uid="{00000000-0005-0000-0000-000023020000}"/>
    <cellStyle name="20% - Accent6 4 2 2 4 2" xfId="4803" xr:uid="{00000000-0005-0000-0000-000023020000}"/>
    <cellStyle name="20% - Accent6 4 2 2 4 2 2" xfId="11960" xr:uid="{00000000-0005-0000-0000-00000B010000}"/>
    <cellStyle name="20% - Accent6 4 2 2 4 3" xfId="9121" xr:uid="{00000000-0005-0000-0000-00000B010000}"/>
    <cellStyle name="20% - Accent6 4 2 2 5" xfId="3384" xr:uid="{00000000-0005-0000-0000-00001E020000}"/>
    <cellStyle name="20% - Accent6 4 2 2 5 2" xfId="10541" xr:uid="{00000000-0005-0000-0000-00000B010000}"/>
    <cellStyle name="20% - Accent6 4 2 2 6" xfId="6256" xr:uid="{00000000-0005-0000-0000-00005A000000}"/>
    <cellStyle name="20% - Accent6 4 2 2 6 2" xfId="13425" xr:uid="{00000000-0005-0000-0000-00005A000000}"/>
    <cellStyle name="20% - Accent6 4 2 2 7" xfId="7702" xr:uid="{00000000-0005-0000-0000-00000B010000}"/>
    <cellStyle name="20% - Accent6 4 2 3" xfId="769" xr:uid="{00000000-0005-0000-0000-000024020000}"/>
    <cellStyle name="20% - Accent6 4 2 3 2" xfId="2196" xr:uid="{00000000-0005-0000-0000-000025020000}"/>
    <cellStyle name="20% - Accent6 4 2 3 2 2" xfId="5036" xr:uid="{00000000-0005-0000-0000-000025020000}"/>
    <cellStyle name="20% - Accent6 4 2 3 2 2 2" xfId="12193" xr:uid="{00000000-0005-0000-0000-00000E010000}"/>
    <cellStyle name="20% - Accent6 4 2 3 2 3" xfId="9354" xr:uid="{00000000-0005-0000-0000-00000E010000}"/>
    <cellStyle name="20% - Accent6 4 2 3 3" xfId="3617" xr:uid="{00000000-0005-0000-0000-000024020000}"/>
    <cellStyle name="20% - Accent6 4 2 3 3 2" xfId="10774" xr:uid="{00000000-0005-0000-0000-00000E010000}"/>
    <cellStyle name="20% - Accent6 4 2 3 4" xfId="6539" xr:uid="{00000000-0005-0000-0000-00000D010000}"/>
    <cellStyle name="20% - Accent6 4 2 3 4 2" xfId="13668" xr:uid="{00000000-0005-0000-0000-00000D010000}"/>
    <cellStyle name="20% - Accent6 4 2 3 5" xfId="7935" xr:uid="{00000000-0005-0000-0000-00000E010000}"/>
    <cellStyle name="20% - Accent6 4 2 4" xfId="1233" xr:uid="{00000000-0005-0000-0000-000026020000}"/>
    <cellStyle name="20% - Accent6 4 2 4 2" xfId="2660" xr:uid="{00000000-0005-0000-0000-000027020000}"/>
    <cellStyle name="20% - Accent6 4 2 4 2 2" xfId="5500" xr:uid="{00000000-0005-0000-0000-000027020000}"/>
    <cellStyle name="20% - Accent6 4 2 4 2 2 2" xfId="12657" xr:uid="{00000000-0005-0000-0000-00000F010000}"/>
    <cellStyle name="20% - Accent6 4 2 4 2 3" xfId="9818" xr:uid="{00000000-0005-0000-0000-00000F010000}"/>
    <cellStyle name="20% - Accent6 4 2 4 3" xfId="4081" xr:uid="{00000000-0005-0000-0000-000026020000}"/>
    <cellStyle name="20% - Accent6 4 2 4 3 2" xfId="11238" xr:uid="{00000000-0005-0000-0000-00000F010000}"/>
    <cellStyle name="20% - Accent6 4 2 4 4" xfId="7002" xr:uid="{00000000-0005-0000-0000-00000E010000}"/>
    <cellStyle name="20% - Accent6 4 2 4 4 2" xfId="14131" xr:uid="{00000000-0005-0000-0000-00000E010000}"/>
    <cellStyle name="20% - Accent6 4 2 4 5" xfId="8399" xr:uid="{00000000-0005-0000-0000-00000F010000}"/>
    <cellStyle name="20% - Accent6 4 2 5" xfId="1730" xr:uid="{00000000-0005-0000-0000-000028020000}"/>
    <cellStyle name="20% - Accent6 4 2 5 2" xfId="4570" xr:uid="{00000000-0005-0000-0000-000028020000}"/>
    <cellStyle name="20% - Accent6 4 2 5 2 2" xfId="11727" xr:uid="{00000000-0005-0000-0000-00000A010000}"/>
    <cellStyle name="20% - Accent6 4 2 5 3" xfId="8888" xr:uid="{00000000-0005-0000-0000-00000A010000}"/>
    <cellStyle name="20% - Accent6 4 2 6" xfId="3151" xr:uid="{00000000-0005-0000-0000-00001D020000}"/>
    <cellStyle name="20% - Accent6 4 2 6 2" xfId="10308" xr:uid="{00000000-0005-0000-0000-00000A010000}"/>
    <cellStyle name="20% - Accent6 4 2 7" xfId="6023" xr:uid="{00000000-0005-0000-0000-000059000000}"/>
    <cellStyle name="20% - Accent6 4 2 7 2" xfId="13192" xr:uid="{00000000-0005-0000-0000-000059000000}"/>
    <cellStyle name="20% - Accent6 4 2 8" xfId="7469" xr:uid="{00000000-0005-0000-0000-00000A010000}"/>
    <cellStyle name="20% - Accent6 4 3" xfId="491" xr:uid="{00000000-0005-0000-0000-000029020000}"/>
    <cellStyle name="20% - Accent6 4 3 2" xfId="957" xr:uid="{00000000-0005-0000-0000-00002A020000}"/>
    <cellStyle name="20% - Accent6 4 3 2 2" xfId="2384" xr:uid="{00000000-0005-0000-0000-00002B020000}"/>
    <cellStyle name="20% - Accent6 4 3 2 2 2" xfId="5224" xr:uid="{00000000-0005-0000-0000-00002B020000}"/>
    <cellStyle name="20% - Accent6 4 3 2 2 2 2" xfId="12381" xr:uid="{00000000-0005-0000-0000-000011010000}"/>
    <cellStyle name="20% - Accent6 4 3 2 2 3" xfId="9542" xr:uid="{00000000-0005-0000-0000-000011010000}"/>
    <cellStyle name="20% - Accent6 4 3 2 3" xfId="3805" xr:uid="{00000000-0005-0000-0000-00002A020000}"/>
    <cellStyle name="20% - Accent6 4 3 2 3 2" xfId="10962" xr:uid="{00000000-0005-0000-0000-000011010000}"/>
    <cellStyle name="20% - Accent6 4 3 2 4" xfId="6727" xr:uid="{00000000-0005-0000-0000-000010010000}"/>
    <cellStyle name="20% - Accent6 4 3 2 4 2" xfId="13856" xr:uid="{00000000-0005-0000-0000-000010010000}"/>
    <cellStyle name="20% - Accent6 4 3 2 5" xfId="8123" xr:uid="{00000000-0005-0000-0000-000011010000}"/>
    <cellStyle name="20% - Accent6 4 3 3" xfId="1421" xr:uid="{00000000-0005-0000-0000-00002C020000}"/>
    <cellStyle name="20% - Accent6 4 3 3 2" xfId="2848" xr:uid="{00000000-0005-0000-0000-00002D020000}"/>
    <cellStyle name="20% - Accent6 4 3 3 2 2" xfId="5688" xr:uid="{00000000-0005-0000-0000-00002D020000}"/>
    <cellStyle name="20% - Accent6 4 3 3 2 2 2" xfId="12845" xr:uid="{00000000-0005-0000-0000-000012010000}"/>
    <cellStyle name="20% - Accent6 4 3 3 2 3" xfId="10006" xr:uid="{00000000-0005-0000-0000-000012010000}"/>
    <cellStyle name="20% - Accent6 4 3 3 3" xfId="4269" xr:uid="{00000000-0005-0000-0000-00002C020000}"/>
    <cellStyle name="20% - Accent6 4 3 3 3 2" xfId="11426" xr:uid="{00000000-0005-0000-0000-000012010000}"/>
    <cellStyle name="20% - Accent6 4 3 3 4" xfId="7190" xr:uid="{00000000-0005-0000-0000-000011010000}"/>
    <cellStyle name="20% - Accent6 4 3 3 4 2" xfId="14319" xr:uid="{00000000-0005-0000-0000-000011010000}"/>
    <cellStyle name="20% - Accent6 4 3 3 5" xfId="8587" xr:uid="{00000000-0005-0000-0000-000012010000}"/>
    <cellStyle name="20% - Accent6 4 3 4" xfId="1918" xr:uid="{00000000-0005-0000-0000-00002E020000}"/>
    <cellStyle name="20% - Accent6 4 3 4 2" xfId="4758" xr:uid="{00000000-0005-0000-0000-00002E020000}"/>
    <cellStyle name="20% - Accent6 4 3 4 2 2" xfId="11915" xr:uid="{00000000-0005-0000-0000-000010010000}"/>
    <cellStyle name="20% - Accent6 4 3 4 3" xfId="9076" xr:uid="{00000000-0005-0000-0000-000010010000}"/>
    <cellStyle name="20% - Accent6 4 3 5" xfId="3339" xr:uid="{00000000-0005-0000-0000-000029020000}"/>
    <cellStyle name="20% - Accent6 4 3 5 2" xfId="10496" xr:uid="{00000000-0005-0000-0000-000010010000}"/>
    <cellStyle name="20% - Accent6 4 3 6" xfId="6211" xr:uid="{00000000-0005-0000-0000-00005B000000}"/>
    <cellStyle name="20% - Accent6 4 3 6 2" xfId="13380" xr:uid="{00000000-0005-0000-0000-00005B000000}"/>
    <cellStyle name="20% - Accent6 4 3 7" xfId="7657" xr:uid="{00000000-0005-0000-0000-000010010000}"/>
    <cellStyle name="20% - Accent6 4 4" xfId="724" xr:uid="{00000000-0005-0000-0000-00002F020000}"/>
    <cellStyle name="20% - Accent6 4 4 2" xfId="2151" xr:uid="{00000000-0005-0000-0000-000030020000}"/>
    <cellStyle name="20% - Accent6 4 4 2 2" xfId="4991" xr:uid="{00000000-0005-0000-0000-000030020000}"/>
    <cellStyle name="20% - Accent6 4 4 2 2 2" xfId="12148" xr:uid="{00000000-0005-0000-0000-000013010000}"/>
    <cellStyle name="20% - Accent6 4 4 2 3" xfId="9309" xr:uid="{00000000-0005-0000-0000-000013010000}"/>
    <cellStyle name="20% - Accent6 4 4 3" xfId="3572" xr:uid="{00000000-0005-0000-0000-00002F020000}"/>
    <cellStyle name="20% - Accent6 4 4 3 2" xfId="10729" xr:uid="{00000000-0005-0000-0000-000013010000}"/>
    <cellStyle name="20% - Accent6 4 4 4" xfId="6494" xr:uid="{00000000-0005-0000-0000-000012010000}"/>
    <cellStyle name="20% - Accent6 4 4 4 2" xfId="13623" xr:uid="{00000000-0005-0000-0000-000012010000}"/>
    <cellStyle name="20% - Accent6 4 4 5" xfId="7890" xr:uid="{00000000-0005-0000-0000-000013010000}"/>
    <cellStyle name="20% - Accent6 4 5" xfId="1188" xr:uid="{00000000-0005-0000-0000-000031020000}"/>
    <cellStyle name="20% - Accent6 4 5 2" xfId="2615" xr:uid="{00000000-0005-0000-0000-000032020000}"/>
    <cellStyle name="20% - Accent6 4 5 2 2" xfId="5455" xr:uid="{00000000-0005-0000-0000-000032020000}"/>
    <cellStyle name="20% - Accent6 4 5 2 2 2" xfId="12612" xr:uid="{00000000-0005-0000-0000-000014010000}"/>
    <cellStyle name="20% - Accent6 4 5 2 3" xfId="9773" xr:uid="{00000000-0005-0000-0000-000014010000}"/>
    <cellStyle name="20% - Accent6 4 5 3" xfId="4036" xr:uid="{00000000-0005-0000-0000-000031020000}"/>
    <cellStyle name="20% - Accent6 4 5 3 2" xfId="11193" xr:uid="{00000000-0005-0000-0000-000014010000}"/>
    <cellStyle name="20% - Accent6 4 5 4" xfId="6957" xr:uid="{00000000-0005-0000-0000-000013010000}"/>
    <cellStyle name="20% - Accent6 4 5 4 2" xfId="14086" xr:uid="{00000000-0005-0000-0000-000013010000}"/>
    <cellStyle name="20% - Accent6 4 5 5" xfId="8354" xr:uid="{00000000-0005-0000-0000-000014010000}"/>
    <cellStyle name="20% - Accent6 4 6" xfId="1685" xr:uid="{00000000-0005-0000-0000-000033020000}"/>
    <cellStyle name="20% - Accent6 4 6 2" xfId="4525" xr:uid="{00000000-0005-0000-0000-000033020000}"/>
    <cellStyle name="20% - Accent6 4 6 2 2" xfId="11682" xr:uid="{00000000-0005-0000-0000-000009010000}"/>
    <cellStyle name="20% - Accent6 4 6 3" xfId="8843" xr:uid="{00000000-0005-0000-0000-000009010000}"/>
    <cellStyle name="20% - Accent6 4 7" xfId="3106" xr:uid="{00000000-0005-0000-0000-00001C020000}"/>
    <cellStyle name="20% - Accent6 4 7 2" xfId="10263" xr:uid="{00000000-0005-0000-0000-000009010000}"/>
    <cellStyle name="20% - Accent6 4 8" xfId="5978" xr:uid="{00000000-0005-0000-0000-000058000000}"/>
    <cellStyle name="20% - Accent6 4 8 2" xfId="13147" xr:uid="{00000000-0005-0000-0000-000058000000}"/>
    <cellStyle name="20% - Accent6 4 9" xfId="7423" xr:uid="{00000000-0005-0000-0000-000009010000}"/>
    <cellStyle name="20% - Accent6 5" xfId="196" xr:uid="{00000000-0005-0000-0000-000034020000}"/>
    <cellStyle name="20% - Accent6 5 2" xfId="504" xr:uid="{00000000-0005-0000-0000-000035020000}"/>
    <cellStyle name="20% - Accent6 5 2 2" xfId="970" xr:uid="{00000000-0005-0000-0000-000036020000}"/>
    <cellStyle name="20% - Accent6 5 2 2 2" xfId="2397" xr:uid="{00000000-0005-0000-0000-000037020000}"/>
    <cellStyle name="20% - Accent6 5 2 2 2 2" xfId="5237" xr:uid="{00000000-0005-0000-0000-000037020000}"/>
    <cellStyle name="20% - Accent6 5 2 2 2 2 2" xfId="12394" xr:uid="{00000000-0005-0000-0000-000017010000}"/>
    <cellStyle name="20% - Accent6 5 2 2 2 3" xfId="9555" xr:uid="{00000000-0005-0000-0000-000017010000}"/>
    <cellStyle name="20% - Accent6 5 2 2 3" xfId="3818" xr:uid="{00000000-0005-0000-0000-000036020000}"/>
    <cellStyle name="20% - Accent6 5 2 2 3 2" xfId="10975" xr:uid="{00000000-0005-0000-0000-000017010000}"/>
    <cellStyle name="20% - Accent6 5 2 2 4" xfId="6740" xr:uid="{00000000-0005-0000-0000-000016010000}"/>
    <cellStyle name="20% - Accent6 5 2 2 4 2" xfId="13869" xr:uid="{00000000-0005-0000-0000-000016010000}"/>
    <cellStyle name="20% - Accent6 5 2 2 5" xfId="8136" xr:uid="{00000000-0005-0000-0000-000017010000}"/>
    <cellStyle name="20% - Accent6 5 2 3" xfId="1434" xr:uid="{00000000-0005-0000-0000-000038020000}"/>
    <cellStyle name="20% - Accent6 5 2 3 2" xfId="2861" xr:uid="{00000000-0005-0000-0000-000039020000}"/>
    <cellStyle name="20% - Accent6 5 2 3 2 2" xfId="5701" xr:uid="{00000000-0005-0000-0000-000039020000}"/>
    <cellStyle name="20% - Accent6 5 2 3 2 2 2" xfId="12858" xr:uid="{00000000-0005-0000-0000-000018010000}"/>
    <cellStyle name="20% - Accent6 5 2 3 2 3" xfId="10019" xr:uid="{00000000-0005-0000-0000-000018010000}"/>
    <cellStyle name="20% - Accent6 5 2 3 3" xfId="4282" xr:uid="{00000000-0005-0000-0000-000038020000}"/>
    <cellStyle name="20% - Accent6 5 2 3 3 2" xfId="11439" xr:uid="{00000000-0005-0000-0000-000018010000}"/>
    <cellStyle name="20% - Accent6 5 2 3 4" xfId="7203" xr:uid="{00000000-0005-0000-0000-000017010000}"/>
    <cellStyle name="20% - Accent6 5 2 3 4 2" xfId="14332" xr:uid="{00000000-0005-0000-0000-000017010000}"/>
    <cellStyle name="20% - Accent6 5 2 3 5" xfId="8600" xr:uid="{00000000-0005-0000-0000-000018010000}"/>
    <cellStyle name="20% - Accent6 5 2 4" xfId="1931" xr:uid="{00000000-0005-0000-0000-00003A020000}"/>
    <cellStyle name="20% - Accent6 5 2 4 2" xfId="4771" xr:uid="{00000000-0005-0000-0000-00003A020000}"/>
    <cellStyle name="20% - Accent6 5 2 4 2 2" xfId="11928" xr:uid="{00000000-0005-0000-0000-000016010000}"/>
    <cellStyle name="20% - Accent6 5 2 4 3" xfId="9089" xr:uid="{00000000-0005-0000-0000-000016010000}"/>
    <cellStyle name="20% - Accent6 5 2 5" xfId="3352" xr:uid="{00000000-0005-0000-0000-000035020000}"/>
    <cellStyle name="20% - Accent6 5 2 5 2" xfId="10509" xr:uid="{00000000-0005-0000-0000-000016010000}"/>
    <cellStyle name="20% - Accent6 5 2 6" xfId="6224" xr:uid="{00000000-0005-0000-0000-00005D000000}"/>
    <cellStyle name="20% - Accent6 5 2 6 2" xfId="13393" xr:uid="{00000000-0005-0000-0000-00005D000000}"/>
    <cellStyle name="20% - Accent6 5 2 7" xfId="7670" xr:uid="{00000000-0005-0000-0000-000016010000}"/>
    <cellStyle name="20% - Accent6 5 3" xfId="737" xr:uid="{00000000-0005-0000-0000-00003B020000}"/>
    <cellStyle name="20% - Accent6 5 3 2" xfId="2164" xr:uid="{00000000-0005-0000-0000-00003C020000}"/>
    <cellStyle name="20% - Accent6 5 3 2 2" xfId="5004" xr:uid="{00000000-0005-0000-0000-00003C020000}"/>
    <cellStyle name="20% - Accent6 5 3 2 2 2" xfId="12161" xr:uid="{00000000-0005-0000-0000-000019010000}"/>
    <cellStyle name="20% - Accent6 5 3 2 3" xfId="9322" xr:uid="{00000000-0005-0000-0000-000019010000}"/>
    <cellStyle name="20% - Accent6 5 3 3" xfId="3585" xr:uid="{00000000-0005-0000-0000-00003B020000}"/>
    <cellStyle name="20% - Accent6 5 3 3 2" xfId="10742" xr:uid="{00000000-0005-0000-0000-000019010000}"/>
    <cellStyle name="20% - Accent6 5 3 4" xfId="6507" xr:uid="{00000000-0005-0000-0000-000018010000}"/>
    <cellStyle name="20% - Accent6 5 3 4 2" xfId="13636" xr:uid="{00000000-0005-0000-0000-000018010000}"/>
    <cellStyle name="20% - Accent6 5 3 5" xfId="7903" xr:uid="{00000000-0005-0000-0000-000019010000}"/>
    <cellStyle name="20% - Accent6 5 4" xfId="1201" xr:uid="{00000000-0005-0000-0000-00003D020000}"/>
    <cellStyle name="20% - Accent6 5 4 2" xfId="2628" xr:uid="{00000000-0005-0000-0000-00003E020000}"/>
    <cellStyle name="20% - Accent6 5 4 2 2" xfId="5468" xr:uid="{00000000-0005-0000-0000-00003E020000}"/>
    <cellStyle name="20% - Accent6 5 4 2 2 2" xfId="12625" xr:uid="{00000000-0005-0000-0000-00001A010000}"/>
    <cellStyle name="20% - Accent6 5 4 2 3" xfId="9786" xr:uid="{00000000-0005-0000-0000-00001A010000}"/>
    <cellStyle name="20% - Accent6 5 4 3" xfId="4049" xr:uid="{00000000-0005-0000-0000-00003D020000}"/>
    <cellStyle name="20% - Accent6 5 4 3 2" xfId="11206" xr:uid="{00000000-0005-0000-0000-00001A010000}"/>
    <cellStyle name="20% - Accent6 5 4 4" xfId="6970" xr:uid="{00000000-0005-0000-0000-000019010000}"/>
    <cellStyle name="20% - Accent6 5 4 4 2" xfId="14099" xr:uid="{00000000-0005-0000-0000-000019010000}"/>
    <cellStyle name="20% - Accent6 5 4 5" xfId="8367" xr:uid="{00000000-0005-0000-0000-00001A010000}"/>
    <cellStyle name="20% - Accent6 5 5" xfId="1698" xr:uid="{00000000-0005-0000-0000-00003F020000}"/>
    <cellStyle name="20% - Accent6 5 5 2" xfId="4538" xr:uid="{00000000-0005-0000-0000-00003F020000}"/>
    <cellStyle name="20% - Accent6 5 5 2 2" xfId="11695" xr:uid="{00000000-0005-0000-0000-000015010000}"/>
    <cellStyle name="20% - Accent6 5 5 3" xfId="8856" xr:uid="{00000000-0005-0000-0000-000015010000}"/>
    <cellStyle name="20% - Accent6 5 6" xfId="3119" xr:uid="{00000000-0005-0000-0000-000034020000}"/>
    <cellStyle name="20% - Accent6 5 6 2" xfId="10276" xr:uid="{00000000-0005-0000-0000-000015010000}"/>
    <cellStyle name="20% - Accent6 5 7" xfId="5991" xr:uid="{00000000-0005-0000-0000-00005C000000}"/>
    <cellStyle name="20% - Accent6 5 7 2" xfId="13160" xr:uid="{00000000-0005-0000-0000-00005C000000}"/>
    <cellStyle name="20% - Accent6 5 8" xfId="7436" xr:uid="{00000000-0005-0000-0000-000015010000}"/>
    <cellStyle name="20% - Accent6 6" xfId="352" xr:uid="{00000000-0005-0000-0000-000040020000}"/>
    <cellStyle name="20% - Accent6 6 2" xfId="848" xr:uid="{00000000-0005-0000-0000-000041020000}"/>
    <cellStyle name="20% - Accent6 6 2 2" xfId="2275" xr:uid="{00000000-0005-0000-0000-000042020000}"/>
    <cellStyle name="20% - Accent6 6 2 2 2" xfId="5115" xr:uid="{00000000-0005-0000-0000-000042020000}"/>
    <cellStyle name="20% - Accent6 6 2 2 2 2" xfId="12272" xr:uid="{00000000-0005-0000-0000-00001C010000}"/>
    <cellStyle name="20% - Accent6 6 2 2 3" xfId="9433" xr:uid="{00000000-0005-0000-0000-00001C010000}"/>
    <cellStyle name="20% - Accent6 6 2 3" xfId="3696" xr:uid="{00000000-0005-0000-0000-000041020000}"/>
    <cellStyle name="20% - Accent6 6 2 3 2" xfId="10853" xr:uid="{00000000-0005-0000-0000-00001C010000}"/>
    <cellStyle name="20% - Accent6 6 2 4" xfId="6618" xr:uid="{00000000-0005-0000-0000-00001B010000}"/>
    <cellStyle name="20% - Accent6 6 2 4 2" xfId="13747" xr:uid="{00000000-0005-0000-0000-00001B010000}"/>
    <cellStyle name="20% - Accent6 6 2 5" xfId="8014" xr:uid="{00000000-0005-0000-0000-00001C010000}"/>
    <cellStyle name="20% - Accent6 6 3" xfId="1312" xr:uid="{00000000-0005-0000-0000-000043020000}"/>
    <cellStyle name="20% - Accent6 6 3 2" xfId="2739" xr:uid="{00000000-0005-0000-0000-000044020000}"/>
    <cellStyle name="20% - Accent6 6 3 2 2" xfId="5579" xr:uid="{00000000-0005-0000-0000-000044020000}"/>
    <cellStyle name="20% - Accent6 6 3 2 2 2" xfId="12736" xr:uid="{00000000-0005-0000-0000-00001D010000}"/>
    <cellStyle name="20% - Accent6 6 3 2 3" xfId="9897" xr:uid="{00000000-0005-0000-0000-00001D010000}"/>
    <cellStyle name="20% - Accent6 6 3 3" xfId="4160" xr:uid="{00000000-0005-0000-0000-000043020000}"/>
    <cellStyle name="20% - Accent6 6 3 3 2" xfId="11317" xr:uid="{00000000-0005-0000-0000-00001D010000}"/>
    <cellStyle name="20% - Accent6 6 3 4" xfId="7081" xr:uid="{00000000-0005-0000-0000-00001C010000}"/>
    <cellStyle name="20% - Accent6 6 3 4 2" xfId="14210" xr:uid="{00000000-0005-0000-0000-00001C010000}"/>
    <cellStyle name="20% - Accent6 6 3 5" xfId="8478" xr:uid="{00000000-0005-0000-0000-00001D010000}"/>
    <cellStyle name="20% - Accent6 6 4" xfId="1809" xr:uid="{00000000-0005-0000-0000-000045020000}"/>
    <cellStyle name="20% - Accent6 6 4 2" xfId="4649" xr:uid="{00000000-0005-0000-0000-000045020000}"/>
    <cellStyle name="20% - Accent6 6 4 2 2" xfId="11806" xr:uid="{00000000-0005-0000-0000-00001B010000}"/>
    <cellStyle name="20% - Accent6 6 4 3" xfId="8967" xr:uid="{00000000-0005-0000-0000-00001B010000}"/>
    <cellStyle name="20% - Accent6 6 5" xfId="3230" xr:uid="{00000000-0005-0000-0000-000040020000}"/>
    <cellStyle name="20% - Accent6 6 5 2" xfId="10387" xr:uid="{00000000-0005-0000-0000-00001B010000}"/>
    <cellStyle name="20% - Accent6 6 6" xfId="6102" xr:uid="{00000000-0005-0000-0000-00005E000000}"/>
    <cellStyle name="20% - Accent6 6 6 2" xfId="13271" xr:uid="{00000000-0005-0000-0000-00005E000000}"/>
    <cellStyle name="20% - Accent6 6 7" xfId="7548" xr:uid="{00000000-0005-0000-0000-00001B010000}"/>
    <cellStyle name="20% - Accent6 7" xfId="615" xr:uid="{00000000-0005-0000-0000-000046020000}"/>
    <cellStyle name="20% - Accent6 7 2" xfId="2042" xr:uid="{00000000-0005-0000-0000-000047020000}"/>
    <cellStyle name="20% - Accent6 7 2 2" xfId="4882" xr:uid="{00000000-0005-0000-0000-000047020000}"/>
    <cellStyle name="20% - Accent6 7 2 2 2" xfId="12039" xr:uid="{00000000-0005-0000-0000-00001E010000}"/>
    <cellStyle name="20% - Accent6 7 2 3" xfId="9200" xr:uid="{00000000-0005-0000-0000-00001E010000}"/>
    <cellStyle name="20% - Accent6 7 3" xfId="3463" xr:uid="{00000000-0005-0000-0000-000046020000}"/>
    <cellStyle name="20% - Accent6 7 3 2" xfId="10620" xr:uid="{00000000-0005-0000-0000-00001E010000}"/>
    <cellStyle name="20% - Accent6 7 4" xfId="5839" xr:uid="{00000000-0005-0000-0000-00005F000000}"/>
    <cellStyle name="20% - Accent6 7 4 2" xfId="13038" xr:uid="{00000000-0005-0000-0000-00005F000000}"/>
    <cellStyle name="20% - Accent6 7 5" xfId="7781" xr:uid="{00000000-0005-0000-0000-00001E010000}"/>
    <cellStyle name="20% - Accent6 8" xfId="1079" xr:uid="{00000000-0005-0000-0000-000048020000}"/>
    <cellStyle name="20% - Accent6 8 2" xfId="2506" xr:uid="{00000000-0005-0000-0000-000049020000}"/>
    <cellStyle name="20% - Accent6 8 2 2" xfId="5346" xr:uid="{00000000-0005-0000-0000-000049020000}"/>
    <cellStyle name="20% - Accent6 8 2 2 2" xfId="12503" xr:uid="{00000000-0005-0000-0000-00001F010000}"/>
    <cellStyle name="20% - Accent6 8 2 3" xfId="9664" xr:uid="{00000000-0005-0000-0000-00001F010000}"/>
    <cellStyle name="20% - Accent6 8 3" xfId="3927" xr:uid="{00000000-0005-0000-0000-000048020000}"/>
    <cellStyle name="20% - Accent6 8 3 2" xfId="11084" xr:uid="{00000000-0005-0000-0000-00001F010000}"/>
    <cellStyle name="20% - Accent6 8 4" xfId="6848" xr:uid="{00000000-0005-0000-0000-00001E010000}"/>
    <cellStyle name="20% - Accent6 8 4 2" xfId="13977" xr:uid="{00000000-0005-0000-0000-00001E010000}"/>
    <cellStyle name="20% - Accent6 8 5" xfId="8245" xr:uid="{00000000-0005-0000-0000-00001F010000}"/>
    <cellStyle name="20% - Accent6 9" xfId="1567" xr:uid="{00000000-0005-0000-0000-00004A020000}"/>
    <cellStyle name="20% - Accent6 9 2" xfId="2986" xr:uid="{00000000-0005-0000-0000-00004B020000}"/>
    <cellStyle name="20% - Accent6 9 2 2" xfId="5826" xr:uid="{00000000-0005-0000-0000-00004B020000}"/>
    <cellStyle name="20% - Accent6 9 2 2 2" xfId="12983" xr:uid="{00000000-0005-0000-0000-000017060000}"/>
    <cellStyle name="20% - Accent6 9 2 3" xfId="10144" xr:uid="{00000000-0005-0000-0000-000017060000}"/>
    <cellStyle name="20% - Accent6 9 3" xfId="4407" xr:uid="{00000000-0005-0000-0000-00004A020000}"/>
    <cellStyle name="20% - Accent6 9 3 2" xfId="11564" xr:uid="{00000000-0005-0000-0000-000017060000}"/>
    <cellStyle name="20% - Accent6 9 4" xfId="6356" xr:uid="{00000000-0005-0000-0000-00001F010000}"/>
    <cellStyle name="20% - Accent6 9 4 2" xfId="13508" xr:uid="{00000000-0005-0000-0000-00001F010000}"/>
    <cellStyle name="20% - Accent6 9 5" xfId="8725" xr:uid="{00000000-0005-0000-0000-000017060000}"/>
    <cellStyle name="40% - Accent1" xfId="7" builtinId="31" customBuiltin="1"/>
    <cellStyle name="40% - Accent1 10" xfId="1576" xr:uid="{00000000-0005-0000-0000-00004D020000}"/>
    <cellStyle name="40% - Accent1 10 2" xfId="4416" xr:uid="{00000000-0005-0000-0000-00004D020000}"/>
    <cellStyle name="40% - Accent1 10 2 2" xfId="11573" xr:uid="{00000000-0005-0000-0000-00004C070000}"/>
    <cellStyle name="40% - Accent1 10 3" xfId="8734" xr:uid="{00000000-0005-0000-0000-00004C070000}"/>
    <cellStyle name="40% - Accent1 11" xfId="2998" xr:uid="{00000000-0005-0000-0000-0000020E0000}"/>
    <cellStyle name="40% - Accent1 11 2" xfId="10155" xr:uid="{00000000-0005-0000-0000-0000FF0D0000}"/>
    <cellStyle name="40% - Accent1 12" xfId="7315" xr:uid="{00000000-0005-0000-0000-00002B210000}"/>
    <cellStyle name="40% - Accent1 13" xfId="13016" xr:uid="{00000000-0005-0000-0000-0000810A0000}"/>
    <cellStyle name="40% - Accent1 2" xfId="66" xr:uid="{00000000-0005-0000-0000-00004E020000}"/>
    <cellStyle name="40% - Accent1 2 2" xfId="243" xr:uid="{00000000-0005-0000-0000-00004F020000}"/>
    <cellStyle name="40% - Accent1 2 2 2" xfId="526" xr:uid="{00000000-0005-0000-0000-000050020000}"/>
    <cellStyle name="40% - Accent1 2 2 2 2" xfId="992" xr:uid="{00000000-0005-0000-0000-000051020000}"/>
    <cellStyle name="40% - Accent1 2 2 2 2 2" xfId="2419" xr:uid="{00000000-0005-0000-0000-000052020000}"/>
    <cellStyle name="40% - Accent1 2 2 2 2 2 2" xfId="5259" xr:uid="{00000000-0005-0000-0000-000052020000}"/>
    <cellStyle name="40% - Accent1 2 2 2 2 2 2 2" xfId="12416" xr:uid="{00000000-0005-0000-0000-000024010000}"/>
    <cellStyle name="40% - Accent1 2 2 2 2 2 3" xfId="9577" xr:uid="{00000000-0005-0000-0000-000024010000}"/>
    <cellStyle name="40% - Accent1 2 2 2 2 3" xfId="3840" xr:uid="{00000000-0005-0000-0000-000051020000}"/>
    <cellStyle name="40% - Accent1 2 2 2 2 3 2" xfId="10997" xr:uid="{00000000-0005-0000-0000-000024010000}"/>
    <cellStyle name="40% - Accent1 2 2 2 2 4" xfId="6761" xr:uid="{00000000-0005-0000-0000-000023010000}"/>
    <cellStyle name="40% - Accent1 2 2 2 2 4 2" xfId="13890" xr:uid="{00000000-0005-0000-0000-000023010000}"/>
    <cellStyle name="40% - Accent1 2 2 2 2 5" xfId="8158" xr:uid="{00000000-0005-0000-0000-000024010000}"/>
    <cellStyle name="40% - Accent1 2 2 2 3" xfId="1456" xr:uid="{00000000-0005-0000-0000-000053020000}"/>
    <cellStyle name="40% - Accent1 2 2 2 3 2" xfId="2883" xr:uid="{00000000-0005-0000-0000-000054020000}"/>
    <cellStyle name="40% - Accent1 2 2 2 3 2 2" xfId="5723" xr:uid="{00000000-0005-0000-0000-000054020000}"/>
    <cellStyle name="40% - Accent1 2 2 2 3 2 2 2" xfId="12880" xr:uid="{00000000-0005-0000-0000-000025010000}"/>
    <cellStyle name="40% - Accent1 2 2 2 3 2 3" xfId="10041" xr:uid="{00000000-0005-0000-0000-000025010000}"/>
    <cellStyle name="40% - Accent1 2 2 2 3 3" xfId="4304" xr:uid="{00000000-0005-0000-0000-000053020000}"/>
    <cellStyle name="40% - Accent1 2 2 2 3 3 2" xfId="11461" xr:uid="{00000000-0005-0000-0000-000025010000}"/>
    <cellStyle name="40% - Accent1 2 2 2 3 4" xfId="7225" xr:uid="{00000000-0005-0000-0000-000024010000}"/>
    <cellStyle name="40% - Accent1 2 2 2 3 4 2" xfId="14354" xr:uid="{00000000-0005-0000-0000-000024010000}"/>
    <cellStyle name="40% - Accent1 2 2 2 3 5" xfId="8622" xr:uid="{00000000-0005-0000-0000-000025010000}"/>
    <cellStyle name="40% - Accent1 2 2 2 4" xfId="1953" xr:uid="{00000000-0005-0000-0000-000055020000}"/>
    <cellStyle name="40% - Accent1 2 2 2 4 2" xfId="4793" xr:uid="{00000000-0005-0000-0000-000055020000}"/>
    <cellStyle name="40% - Accent1 2 2 2 4 2 2" xfId="11950" xr:uid="{00000000-0005-0000-0000-000023010000}"/>
    <cellStyle name="40% - Accent1 2 2 2 4 3" xfId="9111" xr:uid="{00000000-0005-0000-0000-000023010000}"/>
    <cellStyle name="40% - Accent1 2 2 2 5" xfId="3374" xr:uid="{00000000-0005-0000-0000-000050020000}"/>
    <cellStyle name="40% - Accent1 2 2 2 5 2" xfId="10531" xr:uid="{00000000-0005-0000-0000-000023010000}"/>
    <cellStyle name="40% - Accent1 2 2 2 6" xfId="6246" xr:uid="{00000000-0005-0000-0000-000062000000}"/>
    <cellStyle name="40% - Accent1 2 2 2 6 2" xfId="13415" xr:uid="{00000000-0005-0000-0000-000062000000}"/>
    <cellStyle name="40% - Accent1 2 2 2 7" xfId="7692" xr:uid="{00000000-0005-0000-0000-000023010000}"/>
    <cellStyle name="40% - Accent1 2 2 3" xfId="759" xr:uid="{00000000-0005-0000-0000-000056020000}"/>
    <cellStyle name="40% - Accent1 2 2 3 2" xfId="2186" xr:uid="{00000000-0005-0000-0000-000057020000}"/>
    <cellStyle name="40% - Accent1 2 2 3 2 2" xfId="5026" xr:uid="{00000000-0005-0000-0000-000057020000}"/>
    <cellStyle name="40% - Accent1 2 2 3 2 2 2" xfId="12183" xr:uid="{00000000-0005-0000-0000-000026010000}"/>
    <cellStyle name="40% - Accent1 2 2 3 2 3" xfId="9344" xr:uid="{00000000-0005-0000-0000-000026010000}"/>
    <cellStyle name="40% - Accent1 2 2 3 3" xfId="3607" xr:uid="{00000000-0005-0000-0000-000056020000}"/>
    <cellStyle name="40% - Accent1 2 2 3 3 2" xfId="10764" xr:uid="{00000000-0005-0000-0000-000026010000}"/>
    <cellStyle name="40% - Accent1 2 2 3 4" xfId="6529" xr:uid="{00000000-0005-0000-0000-000025010000}"/>
    <cellStyle name="40% - Accent1 2 2 3 4 2" xfId="13658" xr:uid="{00000000-0005-0000-0000-000025010000}"/>
    <cellStyle name="40% - Accent1 2 2 3 5" xfId="7925" xr:uid="{00000000-0005-0000-0000-000026010000}"/>
    <cellStyle name="40% - Accent1 2 2 4" xfId="1223" xr:uid="{00000000-0005-0000-0000-000058020000}"/>
    <cellStyle name="40% - Accent1 2 2 4 2" xfId="2650" xr:uid="{00000000-0005-0000-0000-000059020000}"/>
    <cellStyle name="40% - Accent1 2 2 4 2 2" xfId="5490" xr:uid="{00000000-0005-0000-0000-000059020000}"/>
    <cellStyle name="40% - Accent1 2 2 4 2 2 2" xfId="12647" xr:uid="{00000000-0005-0000-0000-000027010000}"/>
    <cellStyle name="40% - Accent1 2 2 4 2 3" xfId="9808" xr:uid="{00000000-0005-0000-0000-000027010000}"/>
    <cellStyle name="40% - Accent1 2 2 4 3" xfId="4071" xr:uid="{00000000-0005-0000-0000-000058020000}"/>
    <cellStyle name="40% - Accent1 2 2 4 3 2" xfId="11228" xr:uid="{00000000-0005-0000-0000-000027010000}"/>
    <cellStyle name="40% - Accent1 2 2 4 4" xfId="6992" xr:uid="{00000000-0005-0000-0000-000026010000}"/>
    <cellStyle name="40% - Accent1 2 2 4 4 2" xfId="14121" xr:uid="{00000000-0005-0000-0000-000026010000}"/>
    <cellStyle name="40% - Accent1 2 2 4 5" xfId="8389" xr:uid="{00000000-0005-0000-0000-000027010000}"/>
    <cellStyle name="40% - Accent1 2 2 5" xfId="1720" xr:uid="{00000000-0005-0000-0000-00005A020000}"/>
    <cellStyle name="40% - Accent1 2 2 5 2" xfId="4560" xr:uid="{00000000-0005-0000-0000-00005A020000}"/>
    <cellStyle name="40% - Accent1 2 2 5 2 2" xfId="11717" xr:uid="{00000000-0005-0000-0000-000022010000}"/>
    <cellStyle name="40% - Accent1 2 2 5 3" xfId="8878" xr:uid="{00000000-0005-0000-0000-000022010000}"/>
    <cellStyle name="40% - Accent1 2 2 6" xfId="3141" xr:uid="{00000000-0005-0000-0000-00004F020000}"/>
    <cellStyle name="40% - Accent1 2 2 6 2" xfId="10298" xr:uid="{00000000-0005-0000-0000-000022010000}"/>
    <cellStyle name="40% - Accent1 2 2 7" xfId="6013" xr:uid="{00000000-0005-0000-0000-000061000000}"/>
    <cellStyle name="40% - Accent1 2 2 7 2" xfId="13182" xr:uid="{00000000-0005-0000-0000-000061000000}"/>
    <cellStyle name="40% - Accent1 2 2 8" xfId="7459" xr:uid="{00000000-0005-0000-0000-000022010000}"/>
    <cellStyle name="40% - Accent1 2 3" xfId="412" xr:uid="{00000000-0005-0000-0000-00005B020000}"/>
    <cellStyle name="40% - Accent1 2 3 2" xfId="878" xr:uid="{00000000-0005-0000-0000-00005C020000}"/>
    <cellStyle name="40% - Accent1 2 3 2 2" xfId="2305" xr:uid="{00000000-0005-0000-0000-00005D020000}"/>
    <cellStyle name="40% - Accent1 2 3 2 2 2" xfId="5145" xr:uid="{00000000-0005-0000-0000-00005D020000}"/>
    <cellStyle name="40% - Accent1 2 3 2 2 2 2" xfId="12302" xr:uid="{00000000-0005-0000-0000-000029010000}"/>
    <cellStyle name="40% - Accent1 2 3 2 2 3" xfId="9463" xr:uid="{00000000-0005-0000-0000-000029010000}"/>
    <cellStyle name="40% - Accent1 2 3 2 3" xfId="3726" xr:uid="{00000000-0005-0000-0000-00005C020000}"/>
    <cellStyle name="40% - Accent1 2 3 2 3 2" xfId="10883" xr:uid="{00000000-0005-0000-0000-000029010000}"/>
    <cellStyle name="40% - Accent1 2 3 2 4" xfId="6648" xr:uid="{00000000-0005-0000-0000-000028010000}"/>
    <cellStyle name="40% - Accent1 2 3 2 4 2" xfId="13777" xr:uid="{00000000-0005-0000-0000-000028010000}"/>
    <cellStyle name="40% - Accent1 2 3 2 5" xfId="8044" xr:uid="{00000000-0005-0000-0000-000029010000}"/>
    <cellStyle name="40% - Accent1 2 3 3" xfId="1342" xr:uid="{00000000-0005-0000-0000-00005E020000}"/>
    <cellStyle name="40% - Accent1 2 3 3 2" xfId="2769" xr:uid="{00000000-0005-0000-0000-00005F020000}"/>
    <cellStyle name="40% - Accent1 2 3 3 2 2" xfId="5609" xr:uid="{00000000-0005-0000-0000-00005F020000}"/>
    <cellStyle name="40% - Accent1 2 3 3 2 2 2" xfId="12766" xr:uid="{00000000-0005-0000-0000-00002A010000}"/>
    <cellStyle name="40% - Accent1 2 3 3 2 3" xfId="9927" xr:uid="{00000000-0005-0000-0000-00002A010000}"/>
    <cellStyle name="40% - Accent1 2 3 3 3" xfId="4190" xr:uid="{00000000-0005-0000-0000-00005E020000}"/>
    <cellStyle name="40% - Accent1 2 3 3 3 2" xfId="11347" xr:uid="{00000000-0005-0000-0000-00002A010000}"/>
    <cellStyle name="40% - Accent1 2 3 3 4" xfId="7111" xr:uid="{00000000-0005-0000-0000-000029010000}"/>
    <cellStyle name="40% - Accent1 2 3 3 4 2" xfId="14240" xr:uid="{00000000-0005-0000-0000-000029010000}"/>
    <cellStyle name="40% - Accent1 2 3 3 5" xfId="8508" xr:uid="{00000000-0005-0000-0000-00002A010000}"/>
    <cellStyle name="40% - Accent1 2 3 4" xfId="1839" xr:uid="{00000000-0005-0000-0000-000060020000}"/>
    <cellStyle name="40% - Accent1 2 3 4 2" xfId="4679" xr:uid="{00000000-0005-0000-0000-000060020000}"/>
    <cellStyle name="40% - Accent1 2 3 4 2 2" xfId="11836" xr:uid="{00000000-0005-0000-0000-000028010000}"/>
    <cellStyle name="40% - Accent1 2 3 4 3" xfId="8997" xr:uid="{00000000-0005-0000-0000-000028010000}"/>
    <cellStyle name="40% - Accent1 2 3 5" xfId="3260" xr:uid="{00000000-0005-0000-0000-00005B020000}"/>
    <cellStyle name="40% - Accent1 2 3 5 2" xfId="10417" xr:uid="{00000000-0005-0000-0000-000028010000}"/>
    <cellStyle name="40% - Accent1 2 3 6" xfId="6132" xr:uid="{00000000-0005-0000-0000-000063000000}"/>
    <cellStyle name="40% - Accent1 2 3 6 2" xfId="13301" xr:uid="{00000000-0005-0000-0000-000063000000}"/>
    <cellStyle name="40% - Accent1 2 3 7" xfId="7578" xr:uid="{00000000-0005-0000-0000-000028010000}"/>
    <cellStyle name="40% - Accent1 2 4" xfId="645" xr:uid="{00000000-0005-0000-0000-000061020000}"/>
    <cellStyle name="40% - Accent1 2 4 2" xfId="2072" xr:uid="{00000000-0005-0000-0000-000062020000}"/>
    <cellStyle name="40% - Accent1 2 4 2 2" xfId="4912" xr:uid="{00000000-0005-0000-0000-000062020000}"/>
    <cellStyle name="40% - Accent1 2 4 2 2 2" xfId="12069" xr:uid="{00000000-0005-0000-0000-00002B010000}"/>
    <cellStyle name="40% - Accent1 2 4 2 3" xfId="9230" xr:uid="{00000000-0005-0000-0000-00002B010000}"/>
    <cellStyle name="40% - Accent1 2 4 3" xfId="3493" xr:uid="{00000000-0005-0000-0000-000061020000}"/>
    <cellStyle name="40% - Accent1 2 4 3 2" xfId="10650" xr:uid="{00000000-0005-0000-0000-00002B010000}"/>
    <cellStyle name="40% - Accent1 2 4 4" xfId="6415" xr:uid="{00000000-0005-0000-0000-00002A010000}"/>
    <cellStyle name="40% - Accent1 2 4 4 2" xfId="13544" xr:uid="{00000000-0005-0000-0000-00002A010000}"/>
    <cellStyle name="40% - Accent1 2 4 5" xfId="7811" xr:uid="{00000000-0005-0000-0000-00002B010000}"/>
    <cellStyle name="40% - Accent1 2 5" xfId="1109" xr:uid="{00000000-0005-0000-0000-000063020000}"/>
    <cellStyle name="40% - Accent1 2 5 2" xfId="2536" xr:uid="{00000000-0005-0000-0000-000064020000}"/>
    <cellStyle name="40% - Accent1 2 5 2 2" xfId="5376" xr:uid="{00000000-0005-0000-0000-000064020000}"/>
    <cellStyle name="40% - Accent1 2 5 2 2 2" xfId="12533" xr:uid="{00000000-0005-0000-0000-00002C010000}"/>
    <cellStyle name="40% - Accent1 2 5 2 3" xfId="9694" xr:uid="{00000000-0005-0000-0000-00002C010000}"/>
    <cellStyle name="40% - Accent1 2 5 3" xfId="3957" xr:uid="{00000000-0005-0000-0000-000063020000}"/>
    <cellStyle name="40% - Accent1 2 5 3 2" xfId="11114" xr:uid="{00000000-0005-0000-0000-00002C010000}"/>
    <cellStyle name="40% - Accent1 2 5 4" xfId="6878" xr:uid="{00000000-0005-0000-0000-00002B010000}"/>
    <cellStyle name="40% - Accent1 2 5 4 2" xfId="14007" xr:uid="{00000000-0005-0000-0000-00002B010000}"/>
    <cellStyle name="40% - Accent1 2 5 5" xfId="8275" xr:uid="{00000000-0005-0000-0000-00002C010000}"/>
    <cellStyle name="40% - Accent1 2 6" xfId="1605" xr:uid="{00000000-0005-0000-0000-000065020000}"/>
    <cellStyle name="40% - Accent1 2 6 2" xfId="4445" xr:uid="{00000000-0005-0000-0000-000065020000}"/>
    <cellStyle name="40% - Accent1 2 6 2 2" xfId="11602" xr:uid="{00000000-0005-0000-0000-000021010000}"/>
    <cellStyle name="40% - Accent1 2 6 3" xfId="8763" xr:uid="{00000000-0005-0000-0000-000021010000}"/>
    <cellStyle name="40% - Accent1 2 7" xfId="3027" xr:uid="{00000000-0005-0000-0000-00004E020000}"/>
    <cellStyle name="40% - Accent1 2 7 2" xfId="10184" xr:uid="{00000000-0005-0000-0000-000021010000}"/>
    <cellStyle name="40% - Accent1 2 8" xfId="5899" xr:uid="{00000000-0005-0000-0000-000060000000}"/>
    <cellStyle name="40% - Accent1 2 8 2" xfId="13068" xr:uid="{00000000-0005-0000-0000-000060000000}"/>
    <cellStyle name="40% - Accent1 2 9" xfId="7344" xr:uid="{00000000-0005-0000-0000-000021010000}"/>
    <cellStyle name="40% - Accent1 3" xfId="111" xr:uid="{00000000-0005-0000-0000-000066020000}"/>
    <cellStyle name="40% - Accent1 3 2" xfId="251" xr:uid="{00000000-0005-0000-0000-000067020000}"/>
    <cellStyle name="40% - Accent1 3 2 2" xfId="532" xr:uid="{00000000-0005-0000-0000-000068020000}"/>
    <cellStyle name="40% - Accent1 3 2 2 2" xfId="998" xr:uid="{00000000-0005-0000-0000-000069020000}"/>
    <cellStyle name="40% - Accent1 3 2 2 2 2" xfId="2425" xr:uid="{00000000-0005-0000-0000-00006A020000}"/>
    <cellStyle name="40% - Accent1 3 2 2 2 2 2" xfId="5265" xr:uid="{00000000-0005-0000-0000-00006A020000}"/>
    <cellStyle name="40% - Accent1 3 2 2 2 2 2 2" xfId="12422" xr:uid="{00000000-0005-0000-0000-000030010000}"/>
    <cellStyle name="40% - Accent1 3 2 2 2 2 3" xfId="9583" xr:uid="{00000000-0005-0000-0000-000030010000}"/>
    <cellStyle name="40% - Accent1 3 2 2 2 3" xfId="3846" xr:uid="{00000000-0005-0000-0000-000069020000}"/>
    <cellStyle name="40% - Accent1 3 2 2 2 3 2" xfId="11003" xr:uid="{00000000-0005-0000-0000-000030010000}"/>
    <cellStyle name="40% - Accent1 3 2 2 2 4" xfId="6767" xr:uid="{00000000-0005-0000-0000-00002F010000}"/>
    <cellStyle name="40% - Accent1 3 2 2 2 4 2" xfId="13896" xr:uid="{00000000-0005-0000-0000-00002F010000}"/>
    <cellStyle name="40% - Accent1 3 2 2 2 5" xfId="8164" xr:uid="{00000000-0005-0000-0000-000030010000}"/>
    <cellStyle name="40% - Accent1 3 2 2 3" xfId="1462" xr:uid="{00000000-0005-0000-0000-00006B020000}"/>
    <cellStyle name="40% - Accent1 3 2 2 3 2" xfId="2889" xr:uid="{00000000-0005-0000-0000-00006C020000}"/>
    <cellStyle name="40% - Accent1 3 2 2 3 2 2" xfId="5729" xr:uid="{00000000-0005-0000-0000-00006C020000}"/>
    <cellStyle name="40% - Accent1 3 2 2 3 2 2 2" xfId="12886" xr:uid="{00000000-0005-0000-0000-000031010000}"/>
    <cellStyle name="40% - Accent1 3 2 2 3 2 3" xfId="10047" xr:uid="{00000000-0005-0000-0000-000031010000}"/>
    <cellStyle name="40% - Accent1 3 2 2 3 3" xfId="4310" xr:uid="{00000000-0005-0000-0000-00006B020000}"/>
    <cellStyle name="40% - Accent1 3 2 2 3 3 2" xfId="11467" xr:uid="{00000000-0005-0000-0000-000031010000}"/>
    <cellStyle name="40% - Accent1 3 2 2 3 4" xfId="7231" xr:uid="{00000000-0005-0000-0000-000030010000}"/>
    <cellStyle name="40% - Accent1 3 2 2 3 4 2" xfId="14360" xr:uid="{00000000-0005-0000-0000-000030010000}"/>
    <cellStyle name="40% - Accent1 3 2 2 3 5" xfId="8628" xr:uid="{00000000-0005-0000-0000-000031010000}"/>
    <cellStyle name="40% - Accent1 3 2 2 4" xfId="1959" xr:uid="{00000000-0005-0000-0000-00006D020000}"/>
    <cellStyle name="40% - Accent1 3 2 2 4 2" xfId="4799" xr:uid="{00000000-0005-0000-0000-00006D020000}"/>
    <cellStyle name="40% - Accent1 3 2 2 4 2 2" xfId="11956" xr:uid="{00000000-0005-0000-0000-00002F010000}"/>
    <cellStyle name="40% - Accent1 3 2 2 4 3" xfId="9117" xr:uid="{00000000-0005-0000-0000-00002F010000}"/>
    <cellStyle name="40% - Accent1 3 2 2 5" xfId="3380" xr:uid="{00000000-0005-0000-0000-000068020000}"/>
    <cellStyle name="40% - Accent1 3 2 2 5 2" xfId="10537" xr:uid="{00000000-0005-0000-0000-00002F010000}"/>
    <cellStyle name="40% - Accent1 3 2 2 6" xfId="6252" xr:uid="{00000000-0005-0000-0000-000066000000}"/>
    <cellStyle name="40% - Accent1 3 2 2 6 2" xfId="13421" xr:uid="{00000000-0005-0000-0000-000066000000}"/>
    <cellStyle name="40% - Accent1 3 2 2 7" xfId="7698" xr:uid="{00000000-0005-0000-0000-00002F010000}"/>
    <cellStyle name="40% - Accent1 3 2 3" xfId="765" xr:uid="{00000000-0005-0000-0000-00006E020000}"/>
    <cellStyle name="40% - Accent1 3 2 3 2" xfId="2192" xr:uid="{00000000-0005-0000-0000-00006F020000}"/>
    <cellStyle name="40% - Accent1 3 2 3 2 2" xfId="5032" xr:uid="{00000000-0005-0000-0000-00006F020000}"/>
    <cellStyle name="40% - Accent1 3 2 3 2 2 2" xfId="12189" xr:uid="{00000000-0005-0000-0000-000032010000}"/>
    <cellStyle name="40% - Accent1 3 2 3 2 3" xfId="9350" xr:uid="{00000000-0005-0000-0000-000032010000}"/>
    <cellStyle name="40% - Accent1 3 2 3 3" xfId="3613" xr:uid="{00000000-0005-0000-0000-00006E020000}"/>
    <cellStyle name="40% - Accent1 3 2 3 3 2" xfId="10770" xr:uid="{00000000-0005-0000-0000-000032010000}"/>
    <cellStyle name="40% - Accent1 3 2 3 4" xfId="6535" xr:uid="{00000000-0005-0000-0000-000031010000}"/>
    <cellStyle name="40% - Accent1 3 2 3 4 2" xfId="13664" xr:uid="{00000000-0005-0000-0000-000031010000}"/>
    <cellStyle name="40% - Accent1 3 2 3 5" xfId="7931" xr:uid="{00000000-0005-0000-0000-000032010000}"/>
    <cellStyle name="40% - Accent1 3 2 4" xfId="1229" xr:uid="{00000000-0005-0000-0000-000070020000}"/>
    <cellStyle name="40% - Accent1 3 2 4 2" xfId="2656" xr:uid="{00000000-0005-0000-0000-000071020000}"/>
    <cellStyle name="40% - Accent1 3 2 4 2 2" xfId="5496" xr:uid="{00000000-0005-0000-0000-000071020000}"/>
    <cellStyle name="40% - Accent1 3 2 4 2 2 2" xfId="12653" xr:uid="{00000000-0005-0000-0000-000033010000}"/>
    <cellStyle name="40% - Accent1 3 2 4 2 3" xfId="9814" xr:uid="{00000000-0005-0000-0000-000033010000}"/>
    <cellStyle name="40% - Accent1 3 2 4 3" xfId="4077" xr:uid="{00000000-0005-0000-0000-000070020000}"/>
    <cellStyle name="40% - Accent1 3 2 4 3 2" xfId="11234" xr:uid="{00000000-0005-0000-0000-000033010000}"/>
    <cellStyle name="40% - Accent1 3 2 4 4" xfId="6998" xr:uid="{00000000-0005-0000-0000-000032010000}"/>
    <cellStyle name="40% - Accent1 3 2 4 4 2" xfId="14127" xr:uid="{00000000-0005-0000-0000-000032010000}"/>
    <cellStyle name="40% - Accent1 3 2 4 5" xfId="8395" xr:uid="{00000000-0005-0000-0000-000033010000}"/>
    <cellStyle name="40% - Accent1 3 2 5" xfId="1726" xr:uid="{00000000-0005-0000-0000-000072020000}"/>
    <cellStyle name="40% - Accent1 3 2 5 2" xfId="4566" xr:uid="{00000000-0005-0000-0000-000072020000}"/>
    <cellStyle name="40% - Accent1 3 2 5 2 2" xfId="11723" xr:uid="{00000000-0005-0000-0000-00002E010000}"/>
    <cellStyle name="40% - Accent1 3 2 5 3" xfId="8884" xr:uid="{00000000-0005-0000-0000-00002E010000}"/>
    <cellStyle name="40% - Accent1 3 2 6" xfId="3147" xr:uid="{00000000-0005-0000-0000-000067020000}"/>
    <cellStyle name="40% - Accent1 3 2 6 2" xfId="10304" xr:uid="{00000000-0005-0000-0000-00002E010000}"/>
    <cellStyle name="40% - Accent1 3 2 7" xfId="6019" xr:uid="{00000000-0005-0000-0000-000065000000}"/>
    <cellStyle name="40% - Accent1 3 2 7 2" xfId="13188" xr:uid="{00000000-0005-0000-0000-000065000000}"/>
    <cellStyle name="40% - Accent1 3 2 8" xfId="7465" xr:uid="{00000000-0005-0000-0000-00002E010000}"/>
    <cellStyle name="40% - Accent1 3 3" xfId="447" xr:uid="{00000000-0005-0000-0000-000073020000}"/>
    <cellStyle name="40% - Accent1 3 3 2" xfId="913" xr:uid="{00000000-0005-0000-0000-000074020000}"/>
    <cellStyle name="40% - Accent1 3 3 2 2" xfId="2340" xr:uid="{00000000-0005-0000-0000-000075020000}"/>
    <cellStyle name="40% - Accent1 3 3 2 2 2" xfId="5180" xr:uid="{00000000-0005-0000-0000-000075020000}"/>
    <cellStyle name="40% - Accent1 3 3 2 2 2 2" xfId="12337" xr:uid="{00000000-0005-0000-0000-000035010000}"/>
    <cellStyle name="40% - Accent1 3 3 2 2 3" xfId="9498" xr:uid="{00000000-0005-0000-0000-000035010000}"/>
    <cellStyle name="40% - Accent1 3 3 2 3" xfId="3761" xr:uid="{00000000-0005-0000-0000-000074020000}"/>
    <cellStyle name="40% - Accent1 3 3 2 3 2" xfId="10918" xr:uid="{00000000-0005-0000-0000-000035010000}"/>
    <cellStyle name="40% - Accent1 3 3 2 4" xfId="6683" xr:uid="{00000000-0005-0000-0000-000034010000}"/>
    <cellStyle name="40% - Accent1 3 3 2 4 2" xfId="13812" xr:uid="{00000000-0005-0000-0000-000034010000}"/>
    <cellStyle name="40% - Accent1 3 3 2 5" xfId="8079" xr:uid="{00000000-0005-0000-0000-000035010000}"/>
    <cellStyle name="40% - Accent1 3 3 3" xfId="1377" xr:uid="{00000000-0005-0000-0000-000076020000}"/>
    <cellStyle name="40% - Accent1 3 3 3 2" xfId="2804" xr:uid="{00000000-0005-0000-0000-000077020000}"/>
    <cellStyle name="40% - Accent1 3 3 3 2 2" xfId="5644" xr:uid="{00000000-0005-0000-0000-000077020000}"/>
    <cellStyle name="40% - Accent1 3 3 3 2 2 2" xfId="12801" xr:uid="{00000000-0005-0000-0000-000036010000}"/>
    <cellStyle name="40% - Accent1 3 3 3 2 3" xfId="9962" xr:uid="{00000000-0005-0000-0000-000036010000}"/>
    <cellStyle name="40% - Accent1 3 3 3 3" xfId="4225" xr:uid="{00000000-0005-0000-0000-000076020000}"/>
    <cellStyle name="40% - Accent1 3 3 3 3 2" xfId="11382" xr:uid="{00000000-0005-0000-0000-000036010000}"/>
    <cellStyle name="40% - Accent1 3 3 3 4" xfId="7146" xr:uid="{00000000-0005-0000-0000-000035010000}"/>
    <cellStyle name="40% - Accent1 3 3 3 4 2" xfId="14275" xr:uid="{00000000-0005-0000-0000-000035010000}"/>
    <cellStyle name="40% - Accent1 3 3 3 5" xfId="8543" xr:uid="{00000000-0005-0000-0000-000036010000}"/>
    <cellStyle name="40% - Accent1 3 3 4" xfId="1874" xr:uid="{00000000-0005-0000-0000-000078020000}"/>
    <cellStyle name="40% - Accent1 3 3 4 2" xfId="4714" xr:uid="{00000000-0005-0000-0000-000078020000}"/>
    <cellStyle name="40% - Accent1 3 3 4 2 2" xfId="11871" xr:uid="{00000000-0005-0000-0000-000034010000}"/>
    <cellStyle name="40% - Accent1 3 3 4 3" xfId="9032" xr:uid="{00000000-0005-0000-0000-000034010000}"/>
    <cellStyle name="40% - Accent1 3 3 5" xfId="3295" xr:uid="{00000000-0005-0000-0000-000073020000}"/>
    <cellStyle name="40% - Accent1 3 3 5 2" xfId="10452" xr:uid="{00000000-0005-0000-0000-000034010000}"/>
    <cellStyle name="40% - Accent1 3 3 6" xfId="6167" xr:uid="{00000000-0005-0000-0000-000067000000}"/>
    <cellStyle name="40% - Accent1 3 3 6 2" xfId="13336" xr:uid="{00000000-0005-0000-0000-000067000000}"/>
    <cellStyle name="40% - Accent1 3 3 7" xfId="7613" xr:uid="{00000000-0005-0000-0000-000034010000}"/>
    <cellStyle name="40% - Accent1 3 4" xfId="680" xr:uid="{00000000-0005-0000-0000-000079020000}"/>
    <cellStyle name="40% - Accent1 3 4 2" xfId="2107" xr:uid="{00000000-0005-0000-0000-00007A020000}"/>
    <cellStyle name="40% - Accent1 3 4 2 2" xfId="4947" xr:uid="{00000000-0005-0000-0000-00007A020000}"/>
    <cellStyle name="40% - Accent1 3 4 2 2 2" xfId="12104" xr:uid="{00000000-0005-0000-0000-000037010000}"/>
    <cellStyle name="40% - Accent1 3 4 2 3" xfId="9265" xr:uid="{00000000-0005-0000-0000-000037010000}"/>
    <cellStyle name="40% - Accent1 3 4 3" xfId="3528" xr:uid="{00000000-0005-0000-0000-000079020000}"/>
    <cellStyle name="40% - Accent1 3 4 3 2" xfId="10685" xr:uid="{00000000-0005-0000-0000-000037010000}"/>
    <cellStyle name="40% - Accent1 3 4 4" xfId="6450" xr:uid="{00000000-0005-0000-0000-000036010000}"/>
    <cellStyle name="40% - Accent1 3 4 4 2" xfId="13579" xr:uid="{00000000-0005-0000-0000-000036010000}"/>
    <cellStyle name="40% - Accent1 3 4 5" xfId="7846" xr:uid="{00000000-0005-0000-0000-000037010000}"/>
    <cellStyle name="40% - Accent1 3 5" xfId="1144" xr:uid="{00000000-0005-0000-0000-00007B020000}"/>
    <cellStyle name="40% - Accent1 3 5 2" xfId="2571" xr:uid="{00000000-0005-0000-0000-00007C020000}"/>
    <cellStyle name="40% - Accent1 3 5 2 2" xfId="5411" xr:uid="{00000000-0005-0000-0000-00007C020000}"/>
    <cellStyle name="40% - Accent1 3 5 2 2 2" xfId="12568" xr:uid="{00000000-0005-0000-0000-000038010000}"/>
    <cellStyle name="40% - Accent1 3 5 2 3" xfId="9729" xr:uid="{00000000-0005-0000-0000-000038010000}"/>
    <cellStyle name="40% - Accent1 3 5 3" xfId="3992" xr:uid="{00000000-0005-0000-0000-00007B020000}"/>
    <cellStyle name="40% - Accent1 3 5 3 2" xfId="11149" xr:uid="{00000000-0005-0000-0000-000038010000}"/>
    <cellStyle name="40% - Accent1 3 5 4" xfId="6913" xr:uid="{00000000-0005-0000-0000-000037010000}"/>
    <cellStyle name="40% - Accent1 3 5 4 2" xfId="14042" xr:uid="{00000000-0005-0000-0000-000037010000}"/>
    <cellStyle name="40% - Accent1 3 5 5" xfId="8310" xr:uid="{00000000-0005-0000-0000-000038010000}"/>
    <cellStyle name="40% - Accent1 3 6" xfId="1641" xr:uid="{00000000-0005-0000-0000-00007D020000}"/>
    <cellStyle name="40% - Accent1 3 6 2" xfId="4481" xr:uid="{00000000-0005-0000-0000-00007D020000}"/>
    <cellStyle name="40% - Accent1 3 6 2 2" xfId="11638" xr:uid="{00000000-0005-0000-0000-00002D010000}"/>
    <cellStyle name="40% - Accent1 3 6 3" xfId="8799" xr:uid="{00000000-0005-0000-0000-00002D010000}"/>
    <cellStyle name="40% - Accent1 3 7" xfId="3062" xr:uid="{00000000-0005-0000-0000-000066020000}"/>
    <cellStyle name="40% - Accent1 3 7 2" xfId="10219" xr:uid="{00000000-0005-0000-0000-00002D010000}"/>
    <cellStyle name="40% - Accent1 3 8" xfId="5934" xr:uid="{00000000-0005-0000-0000-000064000000}"/>
    <cellStyle name="40% - Accent1 3 8 2" xfId="13103" xr:uid="{00000000-0005-0000-0000-000064000000}"/>
    <cellStyle name="40% - Accent1 3 9" xfId="7379" xr:uid="{00000000-0005-0000-0000-00002D010000}"/>
    <cellStyle name="40% - Accent1 4" xfId="163" xr:uid="{00000000-0005-0000-0000-00007E020000}"/>
    <cellStyle name="40% - Accent1 4 2" xfId="252" xr:uid="{00000000-0005-0000-0000-00007F020000}"/>
    <cellStyle name="40% - Accent1 4 2 2" xfId="533" xr:uid="{00000000-0005-0000-0000-000080020000}"/>
    <cellStyle name="40% - Accent1 4 2 2 2" xfId="999" xr:uid="{00000000-0005-0000-0000-000081020000}"/>
    <cellStyle name="40% - Accent1 4 2 2 2 2" xfId="2426" xr:uid="{00000000-0005-0000-0000-000082020000}"/>
    <cellStyle name="40% - Accent1 4 2 2 2 2 2" xfId="5266" xr:uid="{00000000-0005-0000-0000-000082020000}"/>
    <cellStyle name="40% - Accent1 4 2 2 2 2 2 2" xfId="12423" xr:uid="{00000000-0005-0000-0000-00003C010000}"/>
    <cellStyle name="40% - Accent1 4 2 2 2 2 3" xfId="9584" xr:uid="{00000000-0005-0000-0000-00003C010000}"/>
    <cellStyle name="40% - Accent1 4 2 2 2 3" xfId="3847" xr:uid="{00000000-0005-0000-0000-000081020000}"/>
    <cellStyle name="40% - Accent1 4 2 2 2 3 2" xfId="11004" xr:uid="{00000000-0005-0000-0000-00003C010000}"/>
    <cellStyle name="40% - Accent1 4 2 2 2 4" xfId="6768" xr:uid="{00000000-0005-0000-0000-00003B010000}"/>
    <cellStyle name="40% - Accent1 4 2 2 2 4 2" xfId="13897" xr:uid="{00000000-0005-0000-0000-00003B010000}"/>
    <cellStyle name="40% - Accent1 4 2 2 2 5" xfId="8165" xr:uid="{00000000-0005-0000-0000-00003C010000}"/>
    <cellStyle name="40% - Accent1 4 2 2 3" xfId="1463" xr:uid="{00000000-0005-0000-0000-000083020000}"/>
    <cellStyle name="40% - Accent1 4 2 2 3 2" xfId="2890" xr:uid="{00000000-0005-0000-0000-000084020000}"/>
    <cellStyle name="40% - Accent1 4 2 2 3 2 2" xfId="5730" xr:uid="{00000000-0005-0000-0000-000084020000}"/>
    <cellStyle name="40% - Accent1 4 2 2 3 2 2 2" xfId="12887" xr:uid="{00000000-0005-0000-0000-00003D010000}"/>
    <cellStyle name="40% - Accent1 4 2 2 3 2 3" xfId="10048" xr:uid="{00000000-0005-0000-0000-00003D010000}"/>
    <cellStyle name="40% - Accent1 4 2 2 3 3" xfId="4311" xr:uid="{00000000-0005-0000-0000-000083020000}"/>
    <cellStyle name="40% - Accent1 4 2 2 3 3 2" xfId="11468" xr:uid="{00000000-0005-0000-0000-00003D010000}"/>
    <cellStyle name="40% - Accent1 4 2 2 3 4" xfId="7232" xr:uid="{00000000-0005-0000-0000-00003C010000}"/>
    <cellStyle name="40% - Accent1 4 2 2 3 4 2" xfId="14361" xr:uid="{00000000-0005-0000-0000-00003C010000}"/>
    <cellStyle name="40% - Accent1 4 2 2 3 5" xfId="8629" xr:uid="{00000000-0005-0000-0000-00003D010000}"/>
    <cellStyle name="40% - Accent1 4 2 2 4" xfId="1960" xr:uid="{00000000-0005-0000-0000-000085020000}"/>
    <cellStyle name="40% - Accent1 4 2 2 4 2" xfId="4800" xr:uid="{00000000-0005-0000-0000-000085020000}"/>
    <cellStyle name="40% - Accent1 4 2 2 4 2 2" xfId="11957" xr:uid="{00000000-0005-0000-0000-00003B010000}"/>
    <cellStyle name="40% - Accent1 4 2 2 4 3" xfId="9118" xr:uid="{00000000-0005-0000-0000-00003B010000}"/>
    <cellStyle name="40% - Accent1 4 2 2 5" xfId="3381" xr:uid="{00000000-0005-0000-0000-000080020000}"/>
    <cellStyle name="40% - Accent1 4 2 2 5 2" xfId="10538" xr:uid="{00000000-0005-0000-0000-00003B010000}"/>
    <cellStyle name="40% - Accent1 4 2 2 6" xfId="6253" xr:uid="{00000000-0005-0000-0000-00006A000000}"/>
    <cellStyle name="40% - Accent1 4 2 2 6 2" xfId="13422" xr:uid="{00000000-0005-0000-0000-00006A000000}"/>
    <cellStyle name="40% - Accent1 4 2 2 7" xfId="7699" xr:uid="{00000000-0005-0000-0000-00003B010000}"/>
    <cellStyle name="40% - Accent1 4 2 3" xfId="766" xr:uid="{00000000-0005-0000-0000-000086020000}"/>
    <cellStyle name="40% - Accent1 4 2 3 2" xfId="2193" xr:uid="{00000000-0005-0000-0000-000087020000}"/>
    <cellStyle name="40% - Accent1 4 2 3 2 2" xfId="5033" xr:uid="{00000000-0005-0000-0000-000087020000}"/>
    <cellStyle name="40% - Accent1 4 2 3 2 2 2" xfId="12190" xr:uid="{00000000-0005-0000-0000-00003E010000}"/>
    <cellStyle name="40% - Accent1 4 2 3 2 3" xfId="9351" xr:uid="{00000000-0005-0000-0000-00003E010000}"/>
    <cellStyle name="40% - Accent1 4 2 3 3" xfId="3614" xr:uid="{00000000-0005-0000-0000-000086020000}"/>
    <cellStyle name="40% - Accent1 4 2 3 3 2" xfId="10771" xr:uid="{00000000-0005-0000-0000-00003E010000}"/>
    <cellStyle name="40% - Accent1 4 2 3 4" xfId="6536" xr:uid="{00000000-0005-0000-0000-00003D010000}"/>
    <cellStyle name="40% - Accent1 4 2 3 4 2" xfId="13665" xr:uid="{00000000-0005-0000-0000-00003D010000}"/>
    <cellStyle name="40% - Accent1 4 2 3 5" xfId="7932" xr:uid="{00000000-0005-0000-0000-00003E010000}"/>
    <cellStyle name="40% - Accent1 4 2 4" xfId="1230" xr:uid="{00000000-0005-0000-0000-000088020000}"/>
    <cellStyle name="40% - Accent1 4 2 4 2" xfId="2657" xr:uid="{00000000-0005-0000-0000-000089020000}"/>
    <cellStyle name="40% - Accent1 4 2 4 2 2" xfId="5497" xr:uid="{00000000-0005-0000-0000-000089020000}"/>
    <cellStyle name="40% - Accent1 4 2 4 2 2 2" xfId="12654" xr:uid="{00000000-0005-0000-0000-00003F010000}"/>
    <cellStyle name="40% - Accent1 4 2 4 2 3" xfId="9815" xr:uid="{00000000-0005-0000-0000-00003F010000}"/>
    <cellStyle name="40% - Accent1 4 2 4 3" xfId="4078" xr:uid="{00000000-0005-0000-0000-000088020000}"/>
    <cellStyle name="40% - Accent1 4 2 4 3 2" xfId="11235" xr:uid="{00000000-0005-0000-0000-00003F010000}"/>
    <cellStyle name="40% - Accent1 4 2 4 4" xfId="6999" xr:uid="{00000000-0005-0000-0000-00003E010000}"/>
    <cellStyle name="40% - Accent1 4 2 4 4 2" xfId="14128" xr:uid="{00000000-0005-0000-0000-00003E010000}"/>
    <cellStyle name="40% - Accent1 4 2 4 5" xfId="8396" xr:uid="{00000000-0005-0000-0000-00003F010000}"/>
    <cellStyle name="40% - Accent1 4 2 5" xfId="1727" xr:uid="{00000000-0005-0000-0000-00008A020000}"/>
    <cellStyle name="40% - Accent1 4 2 5 2" xfId="4567" xr:uid="{00000000-0005-0000-0000-00008A020000}"/>
    <cellStyle name="40% - Accent1 4 2 5 2 2" xfId="11724" xr:uid="{00000000-0005-0000-0000-00003A010000}"/>
    <cellStyle name="40% - Accent1 4 2 5 3" xfId="8885" xr:uid="{00000000-0005-0000-0000-00003A010000}"/>
    <cellStyle name="40% - Accent1 4 2 6" xfId="3148" xr:uid="{00000000-0005-0000-0000-00007F020000}"/>
    <cellStyle name="40% - Accent1 4 2 6 2" xfId="10305" xr:uid="{00000000-0005-0000-0000-00003A010000}"/>
    <cellStyle name="40% - Accent1 4 2 7" xfId="6020" xr:uid="{00000000-0005-0000-0000-000069000000}"/>
    <cellStyle name="40% - Accent1 4 2 7 2" xfId="13189" xr:uid="{00000000-0005-0000-0000-000069000000}"/>
    <cellStyle name="40% - Accent1 4 2 8" xfId="7466" xr:uid="{00000000-0005-0000-0000-00003A010000}"/>
    <cellStyle name="40% - Accent1 4 3" xfId="482" xr:uid="{00000000-0005-0000-0000-00008B020000}"/>
    <cellStyle name="40% - Accent1 4 3 2" xfId="948" xr:uid="{00000000-0005-0000-0000-00008C020000}"/>
    <cellStyle name="40% - Accent1 4 3 2 2" xfId="2375" xr:uid="{00000000-0005-0000-0000-00008D020000}"/>
    <cellStyle name="40% - Accent1 4 3 2 2 2" xfId="5215" xr:uid="{00000000-0005-0000-0000-00008D020000}"/>
    <cellStyle name="40% - Accent1 4 3 2 2 2 2" xfId="12372" xr:uid="{00000000-0005-0000-0000-000041010000}"/>
    <cellStyle name="40% - Accent1 4 3 2 2 3" xfId="9533" xr:uid="{00000000-0005-0000-0000-000041010000}"/>
    <cellStyle name="40% - Accent1 4 3 2 3" xfId="3796" xr:uid="{00000000-0005-0000-0000-00008C020000}"/>
    <cellStyle name="40% - Accent1 4 3 2 3 2" xfId="10953" xr:uid="{00000000-0005-0000-0000-000041010000}"/>
    <cellStyle name="40% - Accent1 4 3 2 4" xfId="6718" xr:uid="{00000000-0005-0000-0000-000040010000}"/>
    <cellStyle name="40% - Accent1 4 3 2 4 2" xfId="13847" xr:uid="{00000000-0005-0000-0000-000040010000}"/>
    <cellStyle name="40% - Accent1 4 3 2 5" xfId="8114" xr:uid="{00000000-0005-0000-0000-000041010000}"/>
    <cellStyle name="40% - Accent1 4 3 3" xfId="1412" xr:uid="{00000000-0005-0000-0000-00008E020000}"/>
    <cellStyle name="40% - Accent1 4 3 3 2" xfId="2839" xr:uid="{00000000-0005-0000-0000-00008F020000}"/>
    <cellStyle name="40% - Accent1 4 3 3 2 2" xfId="5679" xr:uid="{00000000-0005-0000-0000-00008F020000}"/>
    <cellStyle name="40% - Accent1 4 3 3 2 2 2" xfId="12836" xr:uid="{00000000-0005-0000-0000-000042010000}"/>
    <cellStyle name="40% - Accent1 4 3 3 2 3" xfId="9997" xr:uid="{00000000-0005-0000-0000-000042010000}"/>
    <cellStyle name="40% - Accent1 4 3 3 3" xfId="4260" xr:uid="{00000000-0005-0000-0000-00008E020000}"/>
    <cellStyle name="40% - Accent1 4 3 3 3 2" xfId="11417" xr:uid="{00000000-0005-0000-0000-000042010000}"/>
    <cellStyle name="40% - Accent1 4 3 3 4" xfId="7181" xr:uid="{00000000-0005-0000-0000-000041010000}"/>
    <cellStyle name="40% - Accent1 4 3 3 4 2" xfId="14310" xr:uid="{00000000-0005-0000-0000-000041010000}"/>
    <cellStyle name="40% - Accent1 4 3 3 5" xfId="8578" xr:uid="{00000000-0005-0000-0000-000042010000}"/>
    <cellStyle name="40% - Accent1 4 3 4" xfId="1909" xr:uid="{00000000-0005-0000-0000-000090020000}"/>
    <cellStyle name="40% - Accent1 4 3 4 2" xfId="4749" xr:uid="{00000000-0005-0000-0000-000090020000}"/>
    <cellStyle name="40% - Accent1 4 3 4 2 2" xfId="11906" xr:uid="{00000000-0005-0000-0000-000040010000}"/>
    <cellStyle name="40% - Accent1 4 3 4 3" xfId="9067" xr:uid="{00000000-0005-0000-0000-000040010000}"/>
    <cellStyle name="40% - Accent1 4 3 5" xfId="3330" xr:uid="{00000000-0005-0000-0000-00008B020000}"/>
    <cellStyle name="40% - Accent1 4 3 5 2" xfId="10487" xr:uid="{00000000-0005-0000-0000-000040010000}"/>
    <cellStyle name="40% - Accent1 4 3 6" xfId="6202" xr:uid="{00000000-0005-0000-0000-00006B000000}"/>
    <cellStyle name="40% - Accent1 4 3 6 2" xfId="13371" xr:uid="{00000000-0005-0000-0000-00006B000000}"/>
    <cellStyle name="40% - Accent1 4 3 7" xfId="7648" xr:uid="{00000000-0005-0000-0000-000040010000}"/>
    <cellStyle name="40% - Accent1 4 4" xfId="715" xr:uid="{00000000-0005-0000-0000-000091020000}"/>
    <cellStyle name="40% - Accent1 4 4 2" xfId="2142" xr:uid="{00000000-0005-0000-0000-000092020000}"/>
    <cellStyle name="40% - Accent1 4 4 2 2" xfId="4982" xr:uid="{00000000-0005-0000-0000-000092020000}"/>
    <cellStyle name="40% - Accent1 4 4 2 2 2" xfId="12139" xr:uid="{00000000-0005-0000-0000-000043010000}"/>
    <cellStyle name="40% - Accent1 4 4 2 3" xfId="9300" xr:uid="{00000000-0005-0000-0000-000043010000}"/>
    <cellStyle name="40% - Accent1 4 4 3" xfId="3563" xr:uid="{00000000-0005-0000-0000-000091020000}"/>
    <cellStyle name="40% - Accent1 4 4 3 2" xfId="10720" xr:uid="{00000000-0005-0000-0000-000043010000}"/>
    <cellStyle name="40% - Accent1 4 4 4" xfId="6485" xr:uid="{00000000-0005-0000-0000-000042010000}"/>
    <cellStyle name="40% - Accent1 4 4 4 2" xfId="13614" xr:uid="{00000000-0005-0000-0000-000042010000}"/>
    <cellStyle name="40% - Accent1 4 4 5" xfId="7881" xr:uid="{00000000-0005-0000-0000-000043010000}"/>
    <cellStyle name="40% - Accent1 4 5" xfId="1179" xr:uid="{00000000-0005-0000-0000-000093020000}"/>
    <cellStyle name="40% - Accent1 4 5 2" xfId="2606" xr:uid="{00000000-0005-0000-0000-000094020000}"/>
    <cellStyle name="40% - Accent1 4 5 2 2" xfId="5446" xr:uid="{00000000-0005-0000-0000-000094020000}"/>
    <cellStyle name="40% - Accent1 4 5 2 2 2" xfId="12603" xr:uid="{00000000-0005-0000-0000-000044010000}"/>
    <cellStyle name="40% - Accent1 4 5 2 3" xfId="9764" xr:uid="{00000000-0005-0000-0000-000044010000}"/>
    <cellStyle name="40% - Accent1 4 5 3" xfId="4027" xr:uid="{00000000-0005-0000-0000-000093020000}"/>
    <cellStyle name="40% - Accent1 4 5 3 2" xfId="11184" xr:uid="{00000000-0005-0000-0000-000044010000}"/>
    <cellStyle name="40% - Accent1 4 5 4" xfId="6948" xr:uid="{00000000-0005-0000-0000-000043010000}"/>
    <cellStyle name="40% - Accent1 4 5 4 2" xfId="14077" xr:uid="{00000000-0005-0000-0000-000043010000}"/>
    <cellStyle name="40% - Accent1 4 5 5" xfId="8345" xr:uid="{00000000-0005-0000-0000-000044010000}"/>
    <cellStyle name="40% - Accent1 4 6" xfId="1676" xr:uid="{00000000-0005-0000-0000-000095020000}"/>
    <cellStyle name="40% - Accent1 4 6 2" xfId="4516" xr:uid="{00000000-0005-0000-0000-000095020000}"/>
    <cellStyle name="40% - Accent1 4 6 2 2" xfId="11673" xr:uid="{00000000-0005-0000-0000-000039010000}"/>
    <cellStyle name="40% - Accent1 4 6 3" xfId="8834" xr:uid="{00000000-0005-0000-0000-000039010000}"/>
    <cellStyle name="40% - Accent1 4 7" xfId="3097" xr:uid="{00000000-0005-0000-0000-00007E020000}"/>
    <cellStyle name="40% - Accent1 4 7 2" xfId="10254" xr:uid="{00000000-0005-0000-0000-000039010000}"/>
    <cellStyle name="40% - Accent1 4 8" xfId="5969" xr:uid="{00000000-0005-0000-0000-000068000000}"/>
    <cellStyle name="40% - Accent1 4 8 2" xfId="13138" xr:uid="{00000000-0005-0000-0000-000068000000}"/>
    <cellStyle name="40% - Accent1 4 9" xfId="7414" xr:uid="{00000000-0005-0000-0000-000039010000}"/>
    <cellStyle name="40% - Accent1 5" xfId="187" xr:uid="{00000000-0005-0000-0000-000096020000}"/>
    <cellStyle name="40% - Accent1 5 2" xfId="495" xr:uid="{00000000-0005-0000-0000-000097020000}"/>
    <cellStyle name="40% - Accent1 5 2 2" xfId="961" xr:uid="{00000000-0005-0000-0000-000098020000}"/>
    <cellStyle name="40% - Accent1 5 2 2 2" xfId="2388" xr:uid="{00000000-0005-0000-0000-000099020000}"/>
    <cellStyle name="40% - Accent1 5 2 2 2 2" xfId="5228" xr:uid="{00000000-0005-0000-0000-000099020000}"/>
    <cellStyle name="40% - Accent1 5 2 2 2 2 2" xfId="12385" xr:uid="{00000000-0005-0000-0000-000047010000}"/>
    <cellStyle name="40% - Accent1 5 2 2 2 3" xfId="9546" xr:uid="{00000000-0005-0000-0000-000047010000}"/>
    <cellStyle name="40% - Accent1 5 2 2 3" xfId="3809" xr:uid="{00000000-0005-0000-0000-000098020000}"/>
    <cellStyle name="40% - Accent1 5 2 2 3 2" xfId="10966" xr:uid="{00000000-0005-0000-0000-000047010000}"/>
    <cellStyle name="40% - Accent1 5 2 2 4" xfId="6731" xr:uid="{00000000-0005-0000-0000-000046010000}"/>
    <cellStyle name="40% - Accent1 5 2 2 4 2" xfId="13860" xr:uid="{00000000-0005-0000-0000-000046010000}"/>
    <cellStyle name="40% - Accent1 5 2 2 5" xfId="8127" xr:uid="{00000000-0005-0000-0000-000047010000}"/>
    <cellStyle name="40% - Accent1 5 2 3" xfId="1425" xr:uid="{00000000-0005-0000-0000-00009A020000}"/>
    <cellStyle name="40% - Accent1 5 2 3 2" xfId="2852" xr:uid="{00000000-0005-0000-0000-00009B020000}"/>
    <cellStyle name="40% - Accent1 5 2 3 2 2" xfId="5692" xr:uid="{00000000-0005-0000-0000-00009B020000}"/>
    <cellStyle name="40% - Accent1 5 2 3 2 2 2" xfId="12849" xr:uid="{00000000-0005-0000-0000-000048010000}"/>
    <cellStyle name="40% - Accent1 5 2 3 2 3" xfId="10010" xr:uid="{00000000-0005-0000-0000-000048010000}"/>
    <cellStyle name="40% - Accent1 5 2 3 3" xfId="4273" xr:uid="{00000000-0005-0000-0000-00009A020000}"/>
    <cellStyle name="40% - Accent1 5 2 3 3 2" xfId="11430" xr:uid="{00000000-0005-0000-0000-000048010000}"/>
    <cellStyle name="40% - Accent1 5 2 3 4" xfId="7194" xr:uid="{00000000-0005-0000-0000-000047010000}"/>
    <cellStyle name="40% - Accent1 5 2 3 4 2" xfId="14323" xr:uid="{00000000-0005-0000-0000-000047010000}"/>
    <cellStyle name="40% - Accent1 5 2 3 5" xfId="8591" xr:uid="{00000000-0005-0000-0000-000048010000}"/>
    <cellStyle name="40% - Accent1 5 2 4" xfId="1922" xr:uid="{00000000-0005-0000-0000-00009C020000}"/>
    <cellStyle name="40% - Accent1 5 2 4 2" xfId="4762" xr:uid="{00000000-0005-0000-0000-00009C020000}"/>
    <cellStyle name="40% - Accent1 5 2 4 2 2" xfId="11919" xr:uid="{00000000-0005-0000-0000-000046010000}"/>
    <cellStyle name="40% - Accent1 5 2 4 3" xfId="9080" xr:uid="{00000000-0005-0000-0000-000046010000}"/>
    <cellStyle name="40% - Accent1 5 2 5" xfId="3343" xr:uid="{00000000-0005-0000-0000-000097020000}"/>
    <cellStyle name="40% - Accent1 5 2 5 2" xfId="10500" xr:uid="{00000000-0005-0000-0000-000046010000}"/>
    <cellStyle name="40% - Accent1 5 2 6" xfId="6215" xr:uid="{00000000-0005-0000-0000-00006D000000}"/>
    <cellStyle name="40% - Accent1 5 2 6 2" xfId="13384" xr:uid="{00000000-0005-0000-0000-00006D000000}"/>
    <cellStyle name="40% - Accent1 5 2 7" xfId="7661" xr:uid="{00000000-0005-0000-0000-000046010000}"/>
    <cellStyle name="40% - Accent1 5 3" xfId="728" xr:uid="{00000000-0005-0000-0000-00009D020000}"/>
    <cellStyle name="40% - Accent1 5 3 2" xfId="2155" xr:uid="{00000000-0005-0000-0000-00009E020000}"/>
    <cellStyle name="40% - Accent1 5 3 2 2" xfId="4995" xr:uid="{00000000-0005-0000-0000-00009E020000}"/>
    <cellStyle name="40% - Accent1 5 3 2 2 2" xfId="12152" xr:uid="{00000000-0005-0000-0000-000049010000}"/>
    <cellStyle name="40% - Accent1 5 3 2 3" xfId="9313" xr:uid="{00000000-0005-0000-0000-000049010000}"/>
    <cellStyle name="40% - Accent1 5 3 3" xfId="3576" xr:uid="{00000000-0005-0000-0000-00009D020000}"/>
    <cellStyle name="40% - Accent1 5 3 3 2" xfId="10733" xr:uid="{00000000-0005-0000-0000-000049010000}"/>
    <cellStyle name="40% - Accent1 5 3 4" xfId="6498" xr:uid="{00000000-0005-0000-0000-000048010000}"/>
    <cellStyle name="40% - Accent1 5 3 4 2" xfId="13627" xr:uid="{00000000-0005-0000-0000-000048010000}"/>
    <cellStyle name="40% - Accent1 5 3 5" xfId="7894" xr:uid="{00000000-0005-0000-0000-000049010000}"/>
    <cellStyle name="40% - Accent1 5 4" xfId="1192" xr:uid="{00000000-0005-0000-0000-00009F020000}"/>
    <cellStyle name="40% - Accent1 5 4 2" xfId="2619" xr:uid="{00000000-0005-0000-0000-0000A0020000}"/>
    <cellStyle name="40% - Accent1 5 4 2 2" xfId="5459" xr:uid="{00000000-0005-0000-0000-0000A0020000}"/>
    <cellStyle name="40% - Accent1 5 4 2 2 2" xfId="12616" xr:uid="{00000000-0005-0000-0000-00004A010000}"/>
    <cellStyle name="40% - Accent1 5 4 2 3" xfId="9777" xr:uid="{00000000-0005-0000-0000-00004A010000}"/>
    <cellStyle name="40% - Accent1 5 4 3" xfId="4040" xr:uid="{00000000-0005-0000-0000-00009F020000}"/>
    <cellStyle name="40% - Accent1 5 4 3 2" xfId="11197" xr:uid="{00000000-0005-0000-0000-00004A010000}"/>
    <cellStyle name="40% - Accent1 5 4 4" xfId="6961" xr:uid="{00000000-0005-0000-0000-000049010000}"/>
    <cellStyle name="40% - Accent1 5 4 4 2" xfId="14090" xr:uid="{00000000-0005-0000-0000-000049010000}"/>
    <cellStyle name="40% - Accent1 5 4 5" xfId="8358" xr:uid="{00000000-0005-0000-0000-00004A010000}"/>
    <cellStyle name="40% - Accent1 5 5" xfId="1689" xr:uid="{00000000-0005-0000-0000-0000A1020000}"/>
    <cellStyle name="40% - Accent1 5 5 2" xfId="4529" xr:uid="{00000000-0005-0000-0000-0000A1020000}"/>
    <cellStyle name="40% - Accent1 5 5 2 2" xfId="11686" xr:uid="{00000000-0005-0000-0000-000045010000}"/>
    <cellStyle name="40% - Accent1 5 5 3" xfId="8847" xr:uid="{00000000-0005-0000-0000-000045010000}"/>
    <cellStyle name="40% - Accent1 5 6" xfId="3110" xr:uid="{00000000-0005-0000-0000-000096020000}"/>
    <cellStyle name="40% - Accent1 5 6 2" xfId="10267" xr:uid="{00000000-0005-0000-0000-000045010000}"/>
    <cellStyle name="40% - Accent1 5 7" xfId="5982" xr:uid="{00000000-0005-0000-0000-00006C000000}"/>
    <cellStyle name="40% - Accent1 5 7 2" xfId="13151" xr:uid="{00000000-0005-0000-0000-00006C000000}"/>
    <cellStyle name="40% - Accent1 5 8" xfId="7427" xr:uid="{00000000-0005-0000-0000-000045010000}"/>
    <cellStyle name="40% - Accent1 6" xfId="353" xr:uid="{00000000-0005-0000-0000-0000A2020000}"/>
    <cellStyle name="40% - Accent1 6 2" xfId="849" xr:uid="{00000000-0005-0000-0000-0000A3020000}"/>
    <cellStyle name="40% - Accent1 6 2 2" xfId="2276" xr:uid="{00000000-0005-0000-0000-0000A4020000}"/>
    <cellStyle name="40% - Accent1 6 2 2 2" xfId="5116" xr:uid="{00000000-0005-0000-0000-0000A4020000}"/>
    <cellStyle name="40% - Accent1 6 2 2 2 2" xfId="12273" xr:uid="{00000000-0005-0000-0000-00004C010000}"/>
    <cellStyle name="40% - Accent1 6 2 2 3" xfId="9434" xr:uid="{00000000-0005-0000-0000-00004C010000}"/>
    <cellStyle name="40% - Accent1 6 2 3" xfId="3697" xr:uid="{00000000-0005-0000-0000-0000A3020000}"/>
    <cellStyle name="40% - Accent1 6 2 3 2" xfId="10854" xr:uid="{00000000-0005-0000-0000-00004C010000}"/>
    <cellStyle name="40% - Accent1 6 2 4" xfId="6619" xr:uid="{00000000-0005-0000-0000-00004B010000}"/>
    <cellStyle name="40% - Accent1 6 2 4 2" xfId="13748" xr:uid="{00000000-0005-0000-0000-00004B010000}"/>
    <cellStyle name="40% - Accent1 6 2 5" xfId="8015" xr:uid="{00000000-0005-0000-0000-00004C010000}"/>
    <cellStyle name="40% - Accent1 6 3" xfId="1313" xr:uid="{00000000-0005-0000-0000-0000A5020000}"/>
    <cellStyle name="40% - Accent1 6 3 2" xfId="2740" xr:uid="{00000000-0005-0000-0000-0000A6020000}"/>
    <cellStyle name="40% - Accent1 6 3 2 2" xfId="5580" xr:uid="{00000000-0005-0000-0000-0000A6020000}"/>
    <cellStyle name="40% - Accent1 6 3 2 2 2" xfId="12737" xr:uid="{00000000-0005-0000-0000-00004D010000}"/>
    <cellStyle name="40% - Accent1 6 3 2 3" xfId="9898" xr:uid="{00000000-0005-0000-0000-00004D010000}"/>
    <cellStyle name="40% - Accent1 6 3 3" xfId="4161" xr:uid="{00000000-0005-0000-0000-0000A5020000}"/>
    <cellStyle name="40% - Accent1 6 3 3 2" xfId="11318" xr:uid="{00000000-0005-0000-0000-00004D010000}"/>
    <cellStyle name="40% - Accent1 6 3 4" xfId="7082" xr:uid="{00000000-0005-0000-0000-00004C010000}"/>
    <cellStyle name="40% - Accent1 6 3 4 2" xfId="14211" xr:uid="{00000000-0005-0000-0000-00004C010000}"/>
    <cellStyle name="40% - Accent1 6 3 5" xfId="8479" xr:uid="{00000000-0005-0000-0000-00004D010000}"/>
    <cellStyle name="40% - Accent1 6 4" xfId="1810" xr:uid="{00000000-0005-0000-0000-0000A7020000}"/>
    <cellStyle name="40% - Accent1 6 4 2" xfId="4650" xr:uid="{00000000-0005-0000-0000-0000A7020000}"/>
    <cellStyle name="40% - Accent1 6 4 2 2" xfId="11807" xr:uid="{00000000-0005-0000-0000-00004B010000}"/>
    <cellStyle name="40% - Accent1 6 4 3" xfId="8968" xr:uid="{00000000-0005-0000-0000-00004B010000}"/>
    <cellStyle name="40% - Accent1 6 5" xfId="3231" xr:uid="{00000000-0005-0000-0000-0000A2020000}"/>
    <cellStyle name="40% - Accent1 6 5 2" xfId="10388" xr:uid="{00000000-0005-0000-0000-00004B010000}"/>
    <cellStyle name="40% - Accent1 6 6" xfId="6103" xr:uid="{00000000-0005-0000-0000-00006E000000}"/>
    <cellStyle name="40% - Accent1 6 6 2" xfId="13272" xr:uid="{00000000-0005-0000-0000-00006E000000}"/>
    <cellStyle name="40% - Accent1 6 7" xfId="7549" xr:uid="{00000000-0005-0000-0000-00004B010000}"/>
    <cellStyle name="40% - Accent1 7" xfId="616" xr:uid="{00000000-0005-0000-0000-0000A8020000}"/>
    <cellStyle name="40% - Accent1 7 2" xfId="2043" xr:uid="{00000000-0005-0000-0000-0000A9020000}"/>
    <cellStyle name="40% - Accent1 7 2 2" xfId="4883" xr:uid="{00000000-0005-0000-0000-0000A9020000}"/>
    <cellStyle name="40% - Accent1 7 2 2 2" xfId="12040" xr:uid="{00000000-0005-0000-0000-00004E010000}"/>
    <cellStyle name="40% - Accent1 7 2 3" xfId="9201" xr:uid="{00000000-0005-0000-0000-00004E010000}"/>
    <cellStyle name="40% - Accent1 7 3" xfId="3464" xr:uid="{00000000-0005-0000-0000-0000A8020000}"/>
    <cellStyle name="40% - Accent1 7 3 2" xfId="10621" xr:uid="{00000000-0005-0000-0000-00004E010000}"/>
    <cellStyle name="40% - Accent1 7 4" xfId="5840" xr:uid="{00000000-0005-0000-0000-00006F000000}"/>
    <cellStyle name="40% - Accent1 7 4 2" xfId="13039" xr:uid="{00000000-0005-0000-0000-00006F000000}"/>
    <cellStyle name="40% - Accent1 7 5" xfId="7782" xr:uid="{00000000-0005-0000-0000-00004E010000}"/>
    <cellStyle name="40% - Accent1 8" xfId="1080" xr:uid="{00000000-0005-0000-0000-0000AA020000}"/>
    <cellStyle name="40% - Accent1 8 2" xfId="2507" xr:uid="{00000000-0005-0000-0000-0000AB020000}"/>
    <cellStyle name="40% - Accent1 8 2 2" xfId="5347" xr:uid="{00000000-0005-0000-0000-0000AB020000}"/>
    <cellStyle name="40% - Accent1 8 2 2 2" xfId="12504" xr:uid="{00000000-0005-0000-0000-00004F010000}"/>
    <cellStyle name="40% - Accent1 8 2 3" xfId="9665" xr:uid="{00000000-0005-0000-0000-00004F010000}"/>
    <cellStyle name="40% - Accent1 8 3" xfId="3928" xr:uid="{00000000-0005-0000-0000-0000AA020000}"/>
    <cellStyle name="40% - Accent1 8 3 2" xfId="11085" xr:uid="{00000000-0005-0000-0000-00004F010000}"/>
    <cellStyle name="40% - Accent1 8 4" xfId="6849" xr:uid="{00000000-0005-0000-0000-00004E010000}"/>
    <cellStyle name="40% - Accent1 8 4 2" xfId="13978" xr:uid="{00000000-0005-0000-0000-00004E010000}"/>
    <cellStyle name="40% - Accent1 8 5" xfId="8246" xr:uid="{00000000-0005-0000-0000-00004F010000}"/>
    <cellStyle name="40% - Accent1 9" xfId="1553" xr:uid="{00000000-0005-0000-0000-0000AC020000}"/>
    <cellStyle name="40% - Accent1 9 2" xfId="2972" xr:uid="{00000000-0005-0000-0000-0000AD020000}"/>
    <cellStyle name="40% - Accent1 9 2 2" xfId="5812" xr:uid="{00000000-0005-0000-0000-0000AD020000}"/>
    <cellStyle name="40% - Accent1 9 2 2 2" xfId="12969" xr:uid="{00000000-0005-0000-0000-000018060000}"/>
    <cellStyle name="40% - Accent1 9 2 3" xfId="10130" xr:uid="{00000000-0005-0000-0000-000018060000}"/>
    <cellStyle name="40% - Accent1 9 3" xfId="4393" xr:uid="{00000000-0005-0000-0000-0000AC020000}"/>
    <cellStyle name="40% - Accent1 9 3 2" xfId="11550" xr:uid="{00000000-0005-0000-0000-000018060000}"/>
    <cellStyle name="40% - Accent1 9 4" xfId="6357" xr:uid="{00000000-0005-0000-0000-00004F010000}"/>
    <cellStyle name="40% - Accent1 9 4 2" xfId="13509" xr:uid="{00000000-0005-0000-0000-00004F010000}"/>
    <cellStyle name="40% - Accent1 9 5" xfId="8711" xr:uid="{00000000-0005-0000-0000-000018060000}"/>
    <cellStyle name="40% - Accent2" xfId="8" builtinId="35" customBuiltin="1"/>
    <cellStyle name="40% - Accent2 10" xfId="1577" xr:uid="{00000000-0005-0000-0000-0000AF020000}"/>
    <cellStyle name="40% - Accent2 10 2" xfId="4417" xr:uid="{00000000-0005-0000-0000-0000AF020000}"/>
    <cellStyle name="40% - Accent2 10 2 2" xfId="11574" xr:uid="{00000000-0005-0000-0000-00007D070000}"/>
    <cellStyle name="40% - Accent2 10 3" xfId="8735" xr:uid="{00000000-0005-0000-0000-00007D070000}"/>
    <cellStyle name="40% - Accent2 11" xfId="2999" xr:uid="{00000000-0005-0000-0000-0000640E0000}"/>
    <cellStyle name="40% - Accent2 11 2" xfId="10156" xr:uid="{00000000-0005-0000-0000-0000610E0000}"/>
    <cellStyle name="40% - Accent2 12" xfId="7316" xr:uid="{00000000-0005-0000-0000-0000EF210000}"/>
    <cellStyle name="40% - Accent2 13" xfId="13028" xr:uid="{00000000-0005-0000-0000-0000390C0000}"/>
    <cellStyle name="40% - Accent2 2" xfId="67" xr:uid="{00000000-0005-0000-0000-0000B0020000}"/>
    <cellStyle name="40% - Accent2 2 2" xfId="249" xr:uid="{00000000-0005-0000-0000-0000B1020000}"/>
    <cellStyle name="40% - Accent2 2 2 2" xfId="530" xr:uid="{00000000-0005-0000-0000-0000B2020000}"/>
    <cellStyle name="40% - Accent2 2 2 2 2" xfId="996" xr:uid="{00000000-0005-0000-0000-0000B3020000}"/>
    <cellStyle name="40% - Accent2 2 2 2 2 2" xfId="2423" xr:uid="{00000000-0005-0000-0000-0000B4020000}"/>
    <cellStyle name="40% - Accent2 2 2 2 2 2 2" xfId="5263" xr:uid="{00000000-0005-0000-0000-0000B4020000}"/>
    <cellStyle name="40% - Accent2 2 2 2 2 2 2 2" xfId="12420" xr:uid="{00000000-0005-0000-0000-000054010000}"/>
    <cellStyle name="40% - Accent2 2 2 2 2 2 3" xfId="9581" xr:uid="{00000000-0005-0000-0000-000054010000}"/>
    <cellStyle name="40% - Accent2 2 2 2 2 3" xfId="3844" xr:uid="{00000000-0005-0000-0000-0000B3020000}"/>
    <cellStyle name="40% - Accent2 2 2 2 2 3 2" xfId="11001" xr:uid="{00000000-0005-0000-0000-000054010000}"/>
    <cellStyle name="40% - Accent2 2 2 2 2 4" xfId="6765" xr:uid="{00000000-0005-0000-0000-000053010000}"/>
    <cellStyle name="40% - Accent2 2 2 2 2 4 2" xfId="13894" xr:uid="{00000000-0005-0000-0000-000053010000}"/>
    <cellStyle name="40% - Accent2 2 2 2 2 5" xfId="8162" xr:uid="{00000000-0005-0000-0000-000054010000}"/>
    <cellStyle name="40% - Accent2 2 2 2 3" xfId="1460" xr:uid="{00000000-0005-0000-0000-0000B5020000}"/>
    <cellStyle name="40% - Accent2 2 2 2 3 2" xfId="2887" xr:uid="{00000000-0005-0000-0000-0000B6020000}"/>
    <cellStyle name="40% - Accent2 2 2 2 3 2 2" xfId="5727" xr:uid="{00000000-0005-0000-0000-0000B6020000}"/>
    <cellStyle name="40% - Accent2 2 2 2 3 2 2 2" xfId="12884" xr:uid="{00000000-0005-0000-0000-000055010000}"/>
    <cellStyle name="40% - Accent2 2 2 2 3 2 3" xfId="10045" xr:uid="{00000000-0005-0000-0000-000055010000}"/>
    <cellStyle name="40% - Accent2 2 2 2 3 3" xfId="4308" xr:uid="{00000000-0005-0000-0000-0000B5020000}"/>
    <cellStyle name="40% - Accent2 2 2 2 3 3 2" xfId="11465" xr:uid="{00000000-0005-0000-0000-000055010000}"/>
    <cellStyle name="40% - Accent2 2 2 2 3 4" xfId="7229" xr:uid="{00000000-0005-0000-0000-000054010000}"/>
    <cellStyle name="40% - Accent2 2 2 2 3 4 2" xfId="14358" xr:uid="{00000000-0005-0000-0000-000054010000}"/>
    <cellStyle name="40% - Accent2 2 2 2 3 5" xfId="8626" xr:uid="{00000000-0005-0000-0000-000055010000}"/>
    <cellStyle name="40% - Accent2 2 2 2 4" xfId="1957" xr:uid="{00000000-0005-0000-0000-0000B7020000}"/>
    <cellStyle name="40% - Accent2 2 2 2 4 2" xfId="4797" xr:uid="{00000000-0005-0000-0000-0000B7020000}"/>
    <cellStyle name="40% - Accent2 2 2 2 4 2 2" xfId="11954" xr:uid="{00000000-0005-0000-0000-000053010000}"/>
    <cellStyle name="40% - Accent2 2 2 2 4 3" xfId="9115" xr:uid="{00000000-0005-0000-0000-000053010000}"/>
    <cellStyle name="40% - Accent2 2 2 2 5" xfId="3378" xr:uid="{00000000-0005-0000-0000-0000B2020000}"/>
    <cellStyle name="40% - Accent2 2 2 2 5 2" xfId="10535" xr:uid="{00000000-0005-0000-0000-000053010000}"/>
    <cellStyle name="40% - Accent2 2 2 2 6" xfId="6250" xr:uid="{00000000-0005-0000-0000-000072000000}"/>
    <cellStyle name="40% - Accent2 2 2 2 6 2" xfId="13419" xr:uid="{00000000-0005-0000-0000-000072000000}"/>
    <cellStyle name="40% - Accent2 2 2 2 7" xfId="7696" xr:uid="{00000000-0005-0000-0000-000053010000}"/>
    <cellStyle name="40% - Accent2 2 2 3" xfId="763" xr:uid="{00000000-0005-0000-0000-0000B8020000}"/>
    <cellStyle name="40% - Accent2 2 2 3 2" xfId="2190" xr:uid="{00000000-0005-0000-0000-0000B9020000}"/>
    <cellStyle name="40% - Accent2 2 2 3 2 2" xfId="5030" xr:uid="{00000000-0005-0000-0000-0000B9020000}"/>
    <cellStyle name="40% - Accent2 2 2 3 2 2 2" xfId="12187" xr:uid="{00000000-0005-0000-0000-000056010000}"/>
    <cellStyle name="40% - Accent2 2 2 3 2 3" xfId="9348" xr:uid="{00000000-0005-0000-0000-000056010000}"/>
    <cellStyle name="40% - Accent2 2 2 3 3" xfId="3611" xr:uid="{00000000-0005-0000-0000-0000B8020000}"/>
    <cellStyle name="40% - Accent2 2 2 3 3 2" xfId="10768" xr:uid="{00000000-0005-0000-0000-000056010000}"/>
    <cellStyle name="40% - Accent2 2 2 3 4" xfId="6533" xr:uid="{00000000-0005-0000-0000-000055010000}"/>
    <cellStyle name="40% - Accent2 2 2 3 4 2" xfId="13662" xr:uid="{00000000-0005-0000-0000-000055010000}"/>
    <cellStyle name="40% - Accent2 2 2 3 5" xfId="7929" xr:uid="{00000000-0005-0000-0000-000056010000}"/>
    <cellStyle name="40% - Accent2 2 2 4" xfId="1227" xr:uid="{00000000-0005-0000-0000-0000BA020000}"/>
    <cellStyle name="40% - Accent2 2 2 4 2" xfId="2654" xr:uid="{00000000-0005-0000-0000-0000BB020000}"/>
    <cellStyle name="40% - Accent2 2 2 4 2 2" xfId="5494" xr:uid="{00000000-0005-0000-0000-0000BB020000}"/>
    <cellStyle name="40% - Accent2 2 2 4 2 2 2" xfId="12651" xr:uid="{00000000-0005-0000-0000-000057010000}"/>
    <cellStyle name="40% - Accent2 2 2 4 2 3" xfId="9812" xr:uid="{00000000-0005-0000-0000-000057010000}"/>
    <cellStyle name="40% - Accent2 2 2 4 3" xfId="4075" xr:uid="{00000000-0005-0000-0000-0000BA020000}"/>
    <cellStyle name="40% - Accent2 2 2 4 3 2" xfId="11232" xr:uid="{00000000-0005-0000-0000-000057010000}"/>
    <cellStyle name="40% - Accent2 2 2 4 4" xfId="6996" xr:uid="{00000000-0005-0000-0000-000056010000}"/>
    <cellStyle name="40% - Accent2 2 2 4 4 2" xfId="14125" xr:uid="{00000000-0005-0000-0000-000056010000}"/>
    <cellStyle name="40% - Accent2 2 2 4 5" xfId="8393" xr:uid="{00000000-0005-0000-0000-000057010000}"/>
    <cellStyle name="40% - Accent2 2 2 5" xfId="1724" xr:uid="{00000000-0005-0000-0000-0000BC020000}"/>
    <cellStyle name="40% - Accent2 2 2 5 2" xfId="4564" xr:uid="{00000000-0005-0000-0000-0000BC020000}"/>
    <cellStyle name="40% - Accent2 2 2 5 2 2" xfId="11721" xr:uid="{00000000-0005-0000-0000-000052010000}"/>
    <cellStyle name="40% - Accent2 2 2 5 3" xfId="8882" xr:uid="{00000000-0005-0000-0000-000052010000}"/>
    <cellStyle name="40% - Accent2 2 2 6" xfId="3145" xr:uid="{00000000-0005-0000-0000-0000B1020000}"/>
    <cellStyle name="40% - Accent2 2 2 6 2" xfId="10302" xr:uid="{00000000-0005-0000-0000-000052010000}"/>
    <cellStyle name="40% - Accent2 2 2 7" xfId="6017" xr:uid="{00000000-0005-0000-0000-000071000000}"/>
    <cellStyle name="40% - Accent2 2 2 7 2" xfId="13186" xr:uid="{00000000-0005-0000-0000-000071000000}"/>
    <cellStyle name="40% - Accent2 2 2 8" xfId="7463" xr:uid="{00000000-0005-0000-0000-000052010000}"/>
    <cellStyle name="40% - Accent2 2 3" xfId="413" xr:uid="{00000000-0005-0000-0000-0000BD020000}"/>
    <cellStyle name="40% - Accent2 2 3 2" xfId="879" xr:uid="{00000000-0005-0000-0000-0000BE020000}"/>
    <cellStyle name="40% - Accent2 2 3 2 2" xfId="2306" xr:uid="{00000000-0005-0000-0000-0000BF020000}"/>
    <cellStyle name="40% - Accent2 2 3 2 2 2" xfId="5146" xr:uid="{00000000-0005-0000-0000-0000BF020000}"/>
    <cellStyle name="40% - Accent2 2 3 2 2 2 2" xfId="12303" xr:uid="{00000000-0005-0000-0000-000059010000}"/>
    <cellStyle name="40% - Accent2 2 3 2 2 3" xfId="9464" xr:uid="{00000000-0005-0000-0000-000059010000}"/>
    <cellStyle name="40% - Accent2 2 3 2 3" xfId="3727" xr:uid="{00000000-0005-0000-0000-0000BE020000}"/>
    <cellStyle name="40% - Accent2 2 3 2 3 2" xfId="10884" xr:uid="{00000000-0005-0000-0000-000059010000}"/>
    <cellStyle name="40% - Accent2 2 3 2 4" xfId="6649" xr:uid="{00000000-0005-0000-0000-000058010000}"/>
    <cellStyle name="40% - Accent2 2 3 2 4 2" xfId="13778" xr:uid="{00000000-0005-0000-0000-000058010000}"/>
    <cellStyle name="40% - Accent2 2 3 2 5" xfId="8045" xr:uid="{00000000-0005-0000-0000-000059010000}"/>
    <cellStyle name="40% - Accent2 2 3 3" xfId="1343" xr:uid="{00000000-0005-0000-0000-0000C0020000}"/>
    <cellStyle name="40% - Accent2 2 3 3 2" xfId="2770" xr:uid="{00000000-0005-0000-0000-0000C1020000}"/>
    <cellStyle name="40% - Accent2 2 3 3 2 2" xfId="5610" xr:uid="{00000000-0005-0000-0000-0000C1020000}"/>
    <cellStyle name="40% - Accent2 2 3 3 2 2 2" xfId="12767" xr:uid="{00000000-0005-0000-0000-00005A010000}"/>
    <cellStyle name="40% - Accent2 2 3 3 2 3" xfId="9928" xr:uid="{00000000-0005-0000-0000-00005A010000}"/>
    <cellStyle name="40% - Accent2 2 3 3 3" xfId="4191" xr:uid="{00000000-0005-0000-0000-0000C0020000}"/>
    <cellStyle name="40% - Accent2 2 3 3 3 2" xfId="11348" xr:uid="{00000000-0005-0000-0000-00005A010000}"/>
    <cellStyle name="40% - Accent2 2 3 3 4" xfId="7112" xr:uid="{00000000-0005-0000-0000-000059010000}"/>
    <cellStyle name="40% - Accent2 2 3 3 4 2" xfId="14241" xr:uid="{00000000-0005-0000-0000-000059010000}"/>
    <cellStyle name="40% - Accent2 2 3 3 5" xfId="8509" xr:uid="{00000000-0005-0000-0000-00005A010000}"/>
    <cellStyle name="40% - Accent2 2 3 4" xfId="1840" xr:uid="{00000000-0005-0000-0000-0000C2020000}"/>
    <cellStyle name="40% - Accent2 2 3 4 2" xfId="4680" xr:uid="{00000000-0005-0000-0000-0000C2020000}"/>
    <cellStyle name="40% - Accent2 2 3 4 2 2" xfId="11837" xr:uid="{00000000-0005-0000-0000-000058010000}"/>
    <cellStyle name="40% - Accent2 2 3 4 3" xfId="8998" xr:uid="{00000000-0005-0000-0000-000058010000}"/>
    <cellStyle name="40% - Accent2 2 3 5" xfId="3261" xr:uid="{00000000-0005-0000-0000-0000BD020000}"/>
    <cellStyle name="40% - Accent2 2 3 5 2" xfId="10418" xr:uid="{00000000-0005-0000-0000-000058010000}"/>
    <cellStyle name="40% - Accent2 2 3 6" xfId="6133" xr:uid="{00000000-0005-0000-0000-000073000000}"/>
    <cellStyle name="40% - Accent2 2 3 6 2" xfId="13302" xr:uid="{00000000-0005-0000-0000-000073000000}"/>
    <cellStyle name="40% - Accent2 2 3 7" xfId="7579" xr:uid="{00000000-0005-0000-0000-000058010000}"/>
    <cellStyle name="40% - Accent2 2 4" xfId="646" xr:uid="{00000000-0005-0000-0000-0000C3020000}"/>
    <cellStyle name="40% - Accent2 2 4 2" xfId="2073" xr:uid="{00000000-0005-0000-0000-0000C4020000}"/>
    <cellStyle name="40% - Accent2 2 4 2 2" xfId="4913" xr:uid="{00000000-0005-0000-0000-0000C4020000}"/>
    <cellStyle name="40% - Accent2 2 4 2 2 2" xfId="12070" xr:uid="{00000000-0005-0000-0000-00005B010000}"/>
    <cellStyle name="40% - Accent2 2 4 2 3" xfId="9231" xr:uid="{00000000-0005-0000-0000-00005B010000}"/>
    <cellStyle name="40% - Accent2 2 4 3" xfId="3494" xr:uid="{00000000-0005-0000-0000-0000C3020000}"/>
    <cellStyle name="40% - Accent2 2 4 3 2" xfId="10651" xr:uid="{00000000-0005-0000-0000-00005B010000}"/>
    <cellStyle name="40% - Accent2 2 4 4" xfId="6416" xr:uid="{00000000-0005-0000-0000-00005A010000}"/>
    <cellStyle name="40% - Accent2 2 4 4 2" xfId="13545" xr:uid="{00000000-0005-0000-0000-00005A010000}"/>
    <cellStyle name="40% - Accent2 2 4 5" xfId="7812" xr:uid="{00000000-0005-0000-0000-00005B010000}"/>
    <cellStyle name="40% - Accent2 2 5" xfId="1110" xr:uid="{00000000-0005-0000-0000-0000C5020000}"/>
    <cellStyle name="40% - Accent2 2 5 2" xfId="2537" xr:uid="{00000000-0005-0000-0000-0000C6020000}"/>
    <cellStyle name="40% - Accent2 2 5 2 2" xfId="5377" xr:uid="{00000000-0005-0000-0000-0000C6020000}"/>
    <cellStyle name="40% - Accent2 2 5 2 2 2" xfId="12534" xr:uid="{00000000-0005-0000-0000-00005C010000}"/>
    <cellStyle name="40% - Accent2 2 5 2 3" xfId="9695" xr:uid="{00000000-0005-0000-0000-00005C010000}"/>
    <cellStyle name="40% - Accent2 2 5 3" xfId="3958" xr:uid="{00000000-0005-0000-0000-0000C5020000}"/>
    <cellStyle name="40% - Accent2 2 5 3 2" xfId="11115" xr:uid="{00000000-0005-0000-0000-00005C010000}"/>
    <cellStyle name="40% - Accent2 2 5 4" xfId="6879" xr:uid="{00000000-0005-0000-0000-00005B010000}"/>
    <cellStyle name="40% - Accent2 2 5 4 2" xfId="14008" xr:uid="{00000000-0005-0000-0000-00005B010000}"/>
    <cellStyle name="40% - Accent2 2 5 5" xfId="8276" xr:uid="{00000000-0005-0000-0000-00005C010000}"/>
    <cellStyle name="40% - Accent2 2 6" xfId="1606" xr:uid="{00000000-0005-0000-0000-0000C7020000}"/>
    <cellStyle name="40% - Accent2 2 6 2" xfId="4446" xr:uid="{00000000-0005-0000-0000-0000C7020000}"/>
    <cellStyle name="40% - Accent2 2 6 2 2" xfId="11603" xr:uid="{00000000-0005-0000-0000-000051010000}"/>
    <cellStyle name="40% - Accent2 2 6 3" xfId="8764" xr:uid="{00000000-0005-0000-0000-000051010000}"/>
    <cellStyle name="40% - Accent2 2 7" xfId="3028" xr:uid="{00000000-0005-0000-0000-0000B0020000}"/>
    <cellStyle name="40% - Accent2 2 7 2" xfId="10185" xr:uid="{00000000-0005-0000-0000-000051010000}"/>
    <cellStyle name="40% - Accent2 2 8" xfId="5900" xr:uid="{00000000-0005-0000-0000-000070000000}"/>
    <cellStyle name="40% - Accent2 2 8 2" xfId="13069" xr:uid="{00000000-0005-0000-0000-000070000000}"/>
    <cellStyle name="40% - Accent2 2 9" xfId="7345" xr:uid="{00000000-0005-0000-0000-000051010000}"/>
    <cellStyle name="40% - Accent2 3" xfId="112" xr:uid="{00000000-0005-0000-0000-0000C8020000}"/>
    <cellStyle name="40% - Accent2 3 2" xfId="248" xr:uid="{00000000-0005-0000-0000-0000C9020000}"/>
    <cellStyle name="40% - Accent2 3 2 2" xfId="529" xr:uid="{00000000-0005-0000-0000-0000CA020000}"/>
    <cellStyle name="40% - Accent2 3 2 2 2" xfId="995" xr:uid="{00000000-0005-0000-0000-0000CB020000}"/>
    <cellStyle name="40% - Accent2 3 2 2 2 2" xfId="2422" xr:uid="{00000000-0005-0000-0000-0000CC020000}"/>
    <cellStyle name="40% - Accent2 3 2 2 2 2 2" xfId="5262" xr:uid="{00000000-0005-0000-0000-0000CC020000}"/>
    <cellStyle name="40% - Accent2 3 2 2 2 2 2 2" xfId="12419" xr:uid="{00000000-0005-0000-0000-000060010000}"/>
    <cellStyle name="40% - Accent2 3 2 2 2 2 3" xfId="9580" xr:uid="{00000000-0005-0000-0000-000060010000}"/>
    <cellStyle name="40% - Accent2 3 2 2 2 3" xfId="3843" xr:uid="{00000000-0005-0000-0000-0000CB020000}"/>
    <cellStyle name="40% - Accent2 3 2 2 2 3 2" xfId="11000" xr:uid="{00000000-0005-0000-0000-000060010000}"/>
    <cellStyle name="40% - Accent2 3 2 2 2 4" xfId="6764" xr:uid="{00000000-0005-0000-0000-00005F010000}"/>
    <cellStyle name="40% - Accent2 3 2 2 2 4 2" xfId="13893" xr:uid="{00000000-0005-0000-0000-00005F010000}"/>
    <cellStyle name="40% - Accent2 3 2 2 2 5" xfId="8161" xr:uid="{00000000-0005-0000-0000-000060010000}"/>
    <cellStyle name="40% - Accent2 3 2 2 3" xfId="1459" xr:uid="{00000000-0005-0000-0000-0000CD020000}"/>
    <cellStyle name="40% - Accent2 3 2 2 3 2" xfId="2886" xr:uid="{00000000-0005-0000-0000-0000CE020000}"/>
    <cellStyle name="40% - Accent2 3 2 2 3 2 2" xfId="5726" xr:uid="{00000000-0005-0000-0000-0000CE020000}"/>
    <cellStyle name="40% - Accent2 3 2 2 3 2 2 2" xfId="12883" xr:uid="{00000000-0005-0000-0000-000061010000}"/>
    <cellStyle name="40% - Accent2 3 2 2 3 2 3" xfId="10044" xr:uid="{00000000-0005-0000-0000-000061010000}"/>
    <cellStyle name="40% - Accent2 3 2 2 3 3" xfId="4307" xr:uid="{00000000-0005-0000-0000-0000CD020000}"/>
    <cellStyle name="40% - Accent2 3 2 2 3 3 2" xfId="11464" xr:uid="{00000000-0005-0000-0000-000061010000}"/>
    <cellStyle name="40% - Accent2 3 2 2 3 4" xfId="7228" xr:uid="{00000000-0005-0000-0000-000060010000}"/>
    <cellStyle name="40% - Accent2 3 2 2 3 4 2" xfId="14357" xr:uid="{00000000-0005-0000-0000-000060010000}"/>
    <cellStyle name="40% - Accent2 3 2 2 3 5" xfId="8625" xr:uid="{00000000-0005-0000-0000-000061010000}"/>
    <cellStyle name="40% - Accent2 3 2 2 4" xfId="1956" xr:uid="{00000000-0005-0000-0000-0000CF020000}"/>
    <cellStyle name="40% - Accent2 3 2 2 4 2" xfId="4796" xr:uid="{00000000-0005-0000-0000-0000CF020000}"/>
    <cellStyle name="40% - Accent2 3 2 2 4 2 2" xfId="11953" xr:uid="{00000000-0005-0000-0000-00005F010000}"/>
    <cellStyle name="40% - Accent2 3 2 2 4 3" xfId="9114" xr:uid="{00000000-0005-0000-0000-00005F010000}"/>
    <cellStyle name="40% - Accent2 3 2 2 5" xfId="3377" xr:uid="{00000000-0005-0000-0000-0000CA020000}"/>
    <cellStyle name="40% - Accent2 3 2 2 5 2" xfId="10534" xr:uid="{00000000-0005-0000-0000-00005F010000}"/>
    <cellStyle name="40% - Accent2 3 2 2 6" xfId="6249" xr:uid="{00000000-0005-0000-0000-000076000000}"/>
    <cellStyle name="40% - Accent2 3 2 2 6 2" xfId="13418" xr:uid="{00000000-0005-0000-0000-000076000000}"/>
    <cellStyle name="40% - Accent2 3 2 2 7" xfId="7695" xr:uid="{00000000-0005-0000-0000-00005F010000}"/>
    <cellStyle name="40% - Accent2 3 2 3" xfId="762" xr:uid="{00000000-0005-0000-0000-0000D0020000}"/>
    <cellStyle name="40% - Accent2 3 2 3 2" xfId="2189" xr:uid="{00000000-0005-0000-0000-0000D1020000}"/>
    <cellStyle name="40% - Accent2 3 2 3 2 2" xfId="5029" xr:uid="{00000000-0005-0000-0000-0000D1020000}"/>
    <cellStyle name="40% - Accent2 3 2 3 2 2 2" xfId="12186" xr:uid="{00000000-0005-0000-0000-000062010000}"/>
    <cellStyle name="40% - Accent2 3 2 3 2 3" xfId="9347" xr:uid="{00000000-0005-0000-0000-000062010000}"/>
    <cellStyle name="40% - Accent2 3 2 3 3" xfId="3610" xr:uid="{00000000-0005-0000-0000-0000D0020000}"/>
    <cellStyle name="40% - Accent2 3 2 3 3 2" xfId="10767" xr:uid="{00000000-0005-0000-0000-000062010000}"/>
    <cellStyle name="40% - Accent2 3 2 3 4" xfId="6532" xr:uid="{00000000-0005-0000-0000-000061010000}"/>
    <cellStyle name="40% - Accent2 3 2 3 4 2" xfId="13661" xr:uid="{00000000-0005-0000-0000-000061010000}"/>
    <cellStyle name="40% - Accent2 3 2 3 5" xfId="7928" xr:uid="{00000000-0005-0000-0000-000062010000}"/>
    <cellStyle name="40% - Accent2 3 2 4" xfId="1226" xr:uid="{00000000-0005-0000-0000-0000D2020000}"/>
    <cellStyle name="40% - Accent2 3 2 4 2" xfId="2653" xr:uid="{00000000-0005-0000-0000-0000D3020000}"/>
    <cellStyle name="40% - Accent2 3 2 4 2 2" xfId="5493" xr:uid="{00000000-0005-0000-0000-0000D3020000}"/>
    <cellStyle name="40% - Accent2 3 2 4 2 2 2" xfId="12650" xr:uid="{00000000-0005-0000-0000-000063010000}"/>
    <cellStyle name="40% - Accent2 3 2 4 2 3" xfId="9811" xr:uid="{00000000-0005-0000-0000-000063010000}"/>
    <cellStyle name="40% - Accent2 3 2 4 3" xfId="4074" xr:uid="{00000000-0005-0000-0000-0000D2020000}"/>
    <cellStyle name="40% - Accent2 3 2 4 3 2" xfId="11231" xr:uid="{00000000-0005-0000-0000-000063010000}"/>
    <cellStyle name="40% - Accent2 3 2 4 4" xfId="6995" xr:uid="{00000000-0005-0000-0000-000062010000}"/>
    <cellStyle name="40% - Accent2 3 2 4 4 2" xfId="14124" xr:uid="{00000000-0005-0000-0000-000062010000}"/>
    <cellStyle name="40% - Accent2 3 2 4 5" xfId="8392" xr:uid="{00000000-0005-0000-0000-000063010000}"/>
    <cellStyle name="40% - Accent2 3 2 5" xfId="1723" xr:uid="{00000000-0005-0000-0000-0000D4020000}"/>
    <cellStyle name="40% - Accent2 3 2 5 2" xfId="4563" xr:uid="{00000000-0005-0000-0000-0000D4020000}"/>
    <cellStyle name="40% - Accent2 3 2 5 2 2" xfId="11720" xr:uid="{00000000-0005-0000-0000-00005E010000}"/>
    <cellStyle name="40% - Accent2 3 2 5 3" xfId="8881" xr:uid="{00000000-0005-0000-0000-00005E010000}"/>
    <cellStyle name="40% - Accent2 3 2 6" xfId="3144" xr:uid="{00000000-0005-0000-0000-0000C9020000}"/>
    <cellStyle name="40% - Accent2 3 2 6 2" xfId="10301" xr:uid="{00000000-0005-0000-0000-00005E010000}"/>
    <cellStyle name="40% - Accent2 3 2 7" xfId="6016" xr:uid="{00000000-0005-0000-0000-000075000000}"/>
    <cellStyle name="40% - Accent2 3 2 7 2" xfId="13185" xr:uid="{00000000-0005-0000-0000-000075000000}"/>
    <cellStyle name="40% - Accent2 3 2 8" xfId="7462" xr:uid="{00000000-0005-0000-0000-00005E010000}"/>
    <cellStyle name="40% - Accent2 3 3" xfId="448" xr:uid="{00000000-0005-0000-0000-0000D5020000}"/>
    <cellStyle name="40% - Accent2 3 3 2" xfId="914" xr:uid="{00000000-0005-0000-0000-0000D6020000}"/>
    <cellStyle name="40% - Accent2 3 3 2 2" xfId="2341" xr:uid="{00000000-0005-0000-0000-0000D7020000}"/>
    <cellStyle name="40% - Accent2 3 3 2 2 2" xfId="5181" xr:uid="{00000000-0005-0000-0000-0000D7020000}"/>
    <cellStyle name="40% - Accent2 3 3 2 2 2 2" xfId="12338" xr:uid="{00000000-0005-0000-0000-000065010000}"/>
    <cellStyle name="40% - Accent2 3 3 2 2 3" xfId="9499" xr:uid="{00000000-0005-0000-0000-000065010000}"/>
    <cellStyle name="40% - Accent2 3 3 2 3" xfId="3762" xr:uid="{00000000-0005-0000-0000-0000D6020000}"/>
    <cellStyle name="40% - Accent2 3 3 2 3 2" xfId="10919" xr:uid="{00000000-0005-0000-0000-000065010000}"/>
    <cellStyle name="40% - Accent2 3 3 2 4" xfId="6684" xr:uid="{00000000-0005-0000-0000-000064010000}"/>
    <cellStyle name="40% - Accent2 3 3 2 4 2" xfId="13813" xr:uid="{00000000-0005-0000-0000-000064010000}"/>
    <cellStyle name="40% - Accent2 3 3 2 5" xfId="8080" xr:uid="{00000000-0005-0000-0000-000065010000}"/>
    <cellStyle name="40% - Accent2 3 3 3" xfId="1378" xr:uid="{00000000-0005-0000-0000-0000D8020000}"/>
    <cellStyle name="40% - Accent2 3 3 3 2" xfId="2805" xr:uid="{00000000-0005-0000-0000-0000D9020000}"/>
    <cellStyle name="40% - Accent2 3 3 3 2 2" xfId="5645" xr:uid="{00000000-0005-0000-0000-0000D9020000}"/>
    <cellStyle name="40% - Accent2 3 3 3 2 2 2" xfId="12802" xr:uid="{00000000-0005-0000-0000-000066010000}"/>
    <cellStyle name="40% - Accent2 3 3 3 2 3" xfId="9963" xr:uid="{00000000-0005-0000-0000-000066010000}"/>
    <cellStyle name="40% - Accent2 3 3 3 3" xfId="4226" xr:uid="{00000000-0005-0000-0000-0000D8020000}"/>
    <cellStyle name="40% - Accent2 3 3 3 3 2" xfId="11383" xr:uid="{00000000-0005-0000-0000-000066010000}"/>
    <cellStyle name="40% - Accent2 3 3 3 4" xfId="7147" xr:uid="{00000000-0005-0000-0000-000065010000}"/>
    <cellStyle name="40% - Accent2 3 3 3 4 2" xfId="14276" xr:uid="{00000000-0005-0000-0000-000065010000}"/>
    <cellStyle name="40% - Accent2 3 3 3 5" xfId="8544" xr:uid="{00000000-0005-0000-0000-000066010000}"/>
    <cellStyle name="40% - Accent2 3 3 4" xfId="1875" xr:uid="{00000000-0005-0000-0000-0000DA020000}"/>
    <cellStyle name="40% - Accent2 3 3 4 2" xfId="4715" xr:uid="{00000000-0005-0000-0000-0000DA020000}"/>
    <cellStyle name="40% - Accent2 3 3 4 2 2" xfId="11872" xr:uid="{00000000-0005-0000-0000-000064010000}"/>
    <cellStyle name="40% - Accent2 3 3 4 3" xfId="9033" xr:uid="{00000000-0005-0000-0000-000064010000}"/>
    <cellStyle name="40% - Accent2 3 3 5" xfId="3296" xr:uid="{00000000-0005-0000-0000-0000D5020000}"/>
    <cellStyle name="40% - Accent2 3 3 5 2" xfId="10453" xr:uid="{00000000-0005-0000-0000-000064010000}"/>
    <cellStyle name="40% - Accent2 3 3 6" xfId="6168" xr:uid="{00000000-0005-0000-0000-000077000000}"/>
    <cellStyle name="40% - Accent2 3 3 6 2" xfId="13337" xr:uid="{00000000-0005-0000-0000-000077000000}"/>
    <cellStyle name="40% - Accent2 3 3 7" xfId="7614" xr:uid="{00000000-0005-0000-0000-000064010000}"/>
    <cellStyle name="40% - Accent2 3 4" xfId="681" xr:uid="{00000000-0005-0000-0000-0000DB020000}"/>
    <cellStyle name="40% - Accent2 3 4 2" xfId="2108" xr:uid="{00000000-0005-0000-0000-0000DC020000}"/>
    <cellStyle name="40% - Accent2 3 4 2 2" xfId="4948" xr:uid="{00000000-0005-0000-0000-0000DC020000}"/>
    <cellStyle name="40% - Accent2 3 4 2 2 2" xfId="12105" xr:uid="{00000000-0005-0000-0000-000067010000}"/>
    <cellStyle name="40% - Accent2 3 4 2 3" xfId="9266" xr:uid="{00000000-0005-0000-0000-000067010000}"/>
    <cellStyle name="40% - Accent2 3 4 3" xfId="3529" xr:uid="{00000000-0005-0000-0000-0000DB020000}"/>
    <cellStyle name="40% - Accent2 3 4 3 2" xfId="10686" xr:uid="{00000000-0005-0000-0000-000067010000}"/>
    <cellStyle name="40% - Accent2 3 4 4" xfId="6451" xr:uid="{00000000-0005-0000-0000-000066010000}"/>
    <cellStyle name="40% - Accent2 3 4 4 2" xfId="13580" xr:uid="{00000000-0005-0000-0000-000066010000}"/>
    <cellStyle name="40% - Accent2 3 4 5" xfId="7847" xr:uid="{00000000-0005-0000-0000-000067010000}"/>
    <cellStyle name="40% - Accent2 3 5" xfId="1145" xr:uid="{00000000-0005-0000-0000-0000DD020000}"/>
    <cellStyle name="40% - Accent2 3 5 2" xfId="2572" xr:uid="{00000000-0005-0000-0000-0000DE020000}"/>
    <cellStyle name="40% - Accent2 3 5 2 2" xfId="5412" xr:uid="{00000000-0005-0000-0000-0000DE020000}"/>
    <cellStyle name="40% - Accent2 3 5 2 2 2" xfId="12569" xr:uid="{00000000-0005-0000-0000-000068010000}"/>
    <cellStyle name="40% - Accent2 3 5 2 3" xfId="9730" xr:uid="{00000000-0005-0000-0000-000068010000}"/>
    <cellStyle name="40% - Accent2 3 5 3" xfId="3993" xr:uid="{00000000-0005-0000-0000-0000DD020000}"/>
    <cellStyle name="40% - Accent2 3 5 3 2" xfId="11150" xr:uid="{00000000-0005-0000-0000-000068010000}"/>
    <cellStyle name="40% - Accent2 3 5 4" xfId="6914" xr:uid="{00000000-0005-0000-0000-000067010000}"/>
    <cellStyle name="40% - Accent2 3 5 4 2" xfId="14043" xr:uid="{00000000-0005-0000-0000-000067010000}"/>
    <cellStyle name="40% - Accent2 3 5 5" xfId="8311" xr:uid="{00000000-0005-0000-0000-000068010000}"/>
    <cellStyle name="40% - Accent2 3 6" xfId="1642" xr:uid="{00000000-0005-0000-0000-0000DF020000}"/>
    <cellStyle name="40% - Accent2 3 6 2" xfId="4482" xr:uid="{00000000-0005-0000-0000-0000DF020000}"/>
    <cellStyle name="40% - Accent2 3 6 2 2" xfId="11639" xr:uid="{00000000-0005-0000-0000-00005D010000}"/>
    <cellStyle name="40% - Accent2 3 6 3" xfId="8800" xr:uid="{00000000-0005-0000-0000-00005D010000}"/>
    <cellStyle name="40% - Accent2 3 7" xfId="3063" xr:uid="{00000000-0005-0000-0000-0000C8020000}"/>
    <cellStyle name="40% - Accent2 3 7 2" xfId="10220" xr:uid="{00000000-0005-0000-0000-00005D010000}"/>
    <cellStyle name="40% - Accent2 3 8" xfId="5935" xr:uid="{00000000-0005-0000-0000-000074000000}"/>
    <cellStyle name="40% - Accent2 3 8 2" xfId="13104" xr:uid="{00000000-0005-0000-0000-000074000000}"/>
    <cellStyle name="40% - Accent2 3 9" xfId="7380" xr:uid="{00000000-0005-0000-0000-00005D010000}"/>
    <cellStyle name="40% - Accent2 4" xfId="167" xr:uid="{00000000-0005-0000-0000-0000E0020000}"/>
    <cellStyle name="40% - Accent2 4 2" xfId="250" xr:uid="{00000000-0005-0000-0000-0000E1020000}"/>
    <cellStyle name="40% - Accent2 4 2 2" xfId="531" xr:uid="{00000000-0005-0000-0000-0000E2020000}"/>
    <cellStyle name="40% - Accent2 4 2 2 2" xfId="997" xr:uid="{00000000-0005-0000-0000-0000E3020000}"/>
    <cellStyle name="40% - Accent2 4 2 2 2 2" xfId="2424" xr:uid="{00000000-0005-0000-0000-0000E4020000}"/>
    <cellStyle name="40% - Accent2 4 2 2 2 2 2" xfId="5264" xr:uid="{00000000-0005-0000-0000-0000E4020000}"/>
    <cellStyle name="40% - Accent2 4 2 2 2 2 2 2" xfId="12421" xr:uid="{00000000-0005-0000-0000-00006C010000}"/>
    <cellStyle name="40% - Accent2 4 2 2 2 2 3" xfId="9582" xr:uid="{00000000-0005-0000-0000-00006C010000}"/>
    <cellStyle name="40% - Accent2 4 2 2 2 3" xfId="3845" xr:uid="{00000000-0005-0000-0000-0000E3020000}"/>
    <cellStyle name="40% - Accent2 4 2 2 2 3 2" xfId="11002" xr:uid="{00000000-0005-0000-0000-00006C010000}"/>
    <cellStyle name="40% - Accent2 4 2 2 2 4" xfId="6766" xr:uid="{00000000-0005-0000-0000-00006B010000}"/>
    <cellStyle name="40% - Accent2 4 2 2 2 4 2" xfId="13895" xr:uid="{00000000-0005-0000-0000-00006B010000}"/>
    <cellStyle name="40% - Accent2 4 2 2 2 5" xfId="8163" xr:uid="{00000000-0005-0000-0000-00006C010000}"/>
    <cellStyle name="40% - Accent2 4 2 2 3" xfId="1461" xr:uid="{00000000-0005-0000-0000-0000E5020000}"/>
    <cellStyle name="40% - Accent2 4 2 2 3 2" xfId="2888" xr:uid="{00000000-0005-0000-0000-0000E6020000}"/>
    <cellStyle name="40% - Accent2 4 2 2 3 2 2" xfId="5728" xr:uid="{00000000-0005-0000-0000-0000E6020000}"/>
    <cellStyle name="40% - Accent2 4 2 2 3 2 2 2" xfId="12885" xr:uid="{00000000-0005-0000-0000-00006D010000}"/>
    <cellStyle name="40% - Accent2 4 2 2 3 2 3" xfId="10046" xr:uid="{00000000-0005-0000-0000-00006D010000}"/>
    <cellStyle name="40% - Accent2 4 2 2 3 3" xfId="4309" xr:uid="{00000000-0005-0000-0000-0000E5020000}"/>
    <cellStyle name="40% - Accent2 4 2 2 3 3 2" xfId="11466" xr:uid="{00000000-0005-0000-0000-00006D010000}"/>
    <cellStyle name="40% - Accent2 4 2 2 3 4" xfId="7230" xr:uid="{00000000-0005-0000-0000-00006C010000}"/>
    <cellStyle name="40% - Accent2 4 2 2 3 4 2" xfId="14359" xr:uid="{00000000-0005-0000-0000-00006C010000}"/>
    <cellStyle name="40% - Accent2 4 2 2 3 5" xfId="8627" xr:uid="{00000000-0005-0000-0000-00006D010000}"/>
    <cellStyle name="40% - Accent2 4 2 2 4" xfId="1958" xr:uid="{00000000-0005-0000-0000-0000E7020000}"/>
    <cellStyle name="40% - Accent2 4 2 2 4 2" xfId="4798" xr:uid="{00000000-0005-0000-0000-0000E7020000}"/>
    <cellStyle name="40% - Accent2 4 2 2 4 2 2" xfId="11955" xr:uid="{00000000-0005-0000-0000-00006B010000}"/>
    <cellStyle name="40% - Accent2 4 2 2 4 3" xfId="9116" xr:uid="{00000000-0005-0000-0000-00006B010000}"/>
    <cellStyle name="40% - Accent2 4 2 2 5" xfId="3379" xr:uid="{00000000-0005-0000-0000-0000E2020000}"/>
    <cellStyle name="40% - Accent2 4 2 2 5 2" xfId="10536" xr:uid="{00000000-0005-0000-0000-00006B010000}"/>
    <cellStyle name="40% - Accent2 4 2 2 6" xfId="6251" xr:uid="{00000000-0005-0000-0000-00007A000000}"/>
    <cellStyle name="40% - Accent2 4 2 2 6 2" xfId="13420" xr:uid="{00000000-0005-0000-0000-00007A000000}"/>
    <cellStyle name="40% - Accent2 4 2 2 7" xfId="7697" xr:uid="{00000000-0005-0000-0000-00006B010000}"/>
    <cellStyle name="40% - Accent2 4 2 3" xfId="764" xr:uid="{00000000-0005-0000-0000-0000E8020000}"/>
    <cellStyle name="40% - Accent2 4 2 3 2" xfId="2191" xr:uid="{00000000-0005-0000-0000-0000E9020000}"/>
    <cellStyle name="40% - Accent2 4 2 3 2 2" xfId="5031" xr:uid="{00000000-0005-0000-0000-0000E9020000}"/>
    <cellStyle name="40% - Accent2 4 2 3 2 2 2" xfId="12188" xr:uid="{00000000-0005-0000-0000-00006E010000}"/>
    <cellStyle name="40% - Accent2 4 2 3 2 3" xfId="9349" xr:uid="{00000000-0005-0000-0000-00006E010000}"/>
    <cellStyle name="40% - Accent2 4 2 3 3" xfId="3612" xr:uid="{00000000-0005-0000-0000-0000E8020000}"/>
    <cellStyle name="40% - Accent2 4 2 3 3 2" xfId="10769" xr:uid="{00000000-0005-0000-0000-00006E010000}"/>
    <cellStyle name="40% - Accent2 4 2 3 4" xfId="6534" xr:uid="{00000000-0005-0000-0000-00006D010000}"/>
    <cellStyle name="40% - Accent2 4 2 3 4 2" xfId="13663" xr:uid="{00000000-0005-0000-0000-00006D010000}"/>
    <cellStyle name="40% - Accent2 4 2 3 5" xfId="7930" xr:uid="{00000000-0005-0000-0000-00006E010000}"/>
    <cellStyle name="40% - Accent2 4 2 4" xfId="1228" xr:uid="{00000000-0005-0000-0000-0000EA020000}"/>
    <cellStyle name="40% - Accent2 4 2 4 2" xfId="2655" xr:uid="{00000000-0005-0000-0000-0000EB020000}"/>
    <cellStyle name="40% - Accent2 4 2 4 2 2" xfId="5495" xr:uid="{00000000-0005-0000-0000-0000EB020000}"/>
    <cellStyle name="40% - Accent2 4 2 4 2 2 2" xfId="12652" xr:uid="{00000000-0005-0000-0000-00006F010000}"/>
    <cellStyle name="40% - Accent2 4 2 4 2 3" xfId="9813" xr:uid="{00000000-0005-0000-0000-00006F010000}"/>
    <cellStyle name="40% - Accent2 4 2 4 3" xfId="4076" xr:uid="{00000000-0005-0000-0000-0000EA020000}"/>
    <cellStyle name="40% - Accent2 4 2 4 3 2" xfId="11233" xr:uid="{00000000-0005-0000-0000-00006F010000}"/>
    <cellStyle name="40% - Accent2 4 2 4 4" xfId="6997" xr:uid="{00000000-0005-0000-0000-00006E010000}"/>
    <cellStyle name="40% - Accent2 4 2 4 4 2" xfId="14126" xr:uid="{00000000-0005-0000-0000-00006E010000}"/>
    <cellStyle name="40% - Accent2 4 2 4 5" xfId="8394" xr:uid="{00000000-0005-0000-0000-00006F010000}"/>
    <cellStyle name="40% - Accent2 4 2 5" xfId="1725" xr:uid="{00000000-0005-0000-0000-0000EC020000}"/>
    <cellStyle name="40% - Accent2 4 2 5 2" xfId="4565" xr:uid="{00000000-0005-0000-0000-0000EC020000}"/>
    <cellStyle name="40% - Accent2 4 2 5 2 2" xfId="11722" xr:uid="{00000000-0005-0000-0000-00006A010000}"/>
    <cellStyle name="40% - Accent2 4 2 5 3" xfId="8883" xr:uid="{00000000-0005-0000-0000-00006A010000}"/>
    <cellStyle name="40% - Accent2 4 2 6" xfId="3146" xr:uid="{00000000-0005-0000-0000-0000E1020000}"/>
    <cellStyle name="40% - Accent2 4 2 6 2" xfId="10303" xr:uid="{00000000-0005-0000-0000-00006A010000}"/>
    <cellStyle name="40% - Accent2 4 2 7" xfId="6018" xr:uid="{00000000-0005-0000-0000-000079000000}"/>
    <cellStyle name="40% - Accent2 4 2 7 2" xfId="13187" xr:uid="{00000000-0005-0000-0000-000079000000}"/>
    <cellStyle name="40% - Accent2 4 2 8" xfId="7464" xr:uid="{00000000-0005-0000-0000-00006A010000}"/>
    <cellStyle name="40% - Accent2 4 3" xfId="484" xr:uid="{00000000-0005-0000-0000-0000ED020000}"/>
    <cellStyle name="40% - Accent2 4 3 2" xfId="950" xr:uid="{00000000-0005-0000-0000-0000EE020000}"/>
    <cellStyle name="40% - Accent2 4 3 2 2" xfId="2377" xr:uid="{00000000-0005-0000-0000-0000EF020000}"/>
    <cellStyle name="40% - Accent2 4 3 2 2 2" xfId="5217" xr:uid="{00000000-0005-0000-0000-0000EF020000}"/>
    <cellStyle name="40% - Accent2 4 3 2 2 2 2" xfId="12374" xr:uid="{00000000-0005-0000-0000-000071010000}"/>
    <cellStyle name="40% - Accent2 4 3 2 2 3" xfId="9535" xr:uid="{00000000-0005-0000-0000-000071010000}"/>
    <cellStyle name="40% - Accent2 4 3 2 3" xfId="3798" xr:uid="{00000000-0005-0000-0000-0000EE020000}"/>
    <cellStyle name="40% - Accent2 4 3 2 3 2" xfId="10955" xr:uid="{00000000-0005-0000-0000-000071010000}"/>
    <cellStyle name="40% - Accent2 4 3 2 4" xfId="6720" xr:uid="{00000000-0005-0000-0000-000070010000}"/>
    <cellStyle name="40% - Accent2 4 3 2 4 2" xfId="13849" xr:uid="{00000000-0005-0000-0000-000070010000}"/>
    <cellStyle name="40% - Accent2 4 3 2 5" xfId="8116" xr:uid="{00000000-0005-0000-0000-000071010000}"/>
    <cellStyle name="40% - Accent2 4 3 3" xfId="1414" xr:uid="{00000000-0005-0000-0000-0000F0020000}"/>
    <cellStyle name="40% - Accent2 4 3 3 2" xfId="2841" xr:uid="{00000000-0005-0000-0000-0000F1020000}"/>
    <cellStyle name="40% - Accent2 4 3 3 2 2" xfId="5681" xr:uid="{00000000-0005-0000-0000-0000F1020000}"/>
    <cellStyle name="40% - Accent2 4 3 3 2 2 2" xfId="12838" xr:uid="{00000000-0005-0000-0000-000072010000}"/>
    <cellStyle name="40% - Accent2 4 3 3 2 3" xfId="9999" xr:uid="{00000000-0005-0000-0000-000072010000}"/>
    <cellStyle name="40% - Accent2 4 3 3 3" xfId="4262" xr:uid="{00000000-0005-0000-0000-0000F0020000}"/>
    <cellStyle name="40% - Accent2 4 3 3 3 2" xfId="11419" xr:uid="{00000000-0005-0000-0000-000072010000}"/>
    <cellStyle name="40% - Accent2 4 3 3 4" xfId="7183" xr:uid="{00000000-0005-0000-0000-000071010000}"/>
    <cellStyle name="40% - Accent2 4 3 3 4 2" xfId="14312" xr:uid="{00000000-0005-0000-0000-000071010000}"/>
    <cellStyle name="40% - Accent2 4 3 3 5" xfId="8580" xr:uid="{00000000-0005-0000-0000-000072010000}"/>
    <cellStyle name="40% - Accent2 4 3 4" xfId="1911" xr:uid="{00000000-0005-0000-0000-0000F2020000}"/>
    <cellStyle name="40% - Accent2 4 3 4 2" xfId="4751" xr:uid="{00000000-0005-0000-0000-0000F2020000}"/>
    <cellStyle name="40% - Accent2 4 3 4 2 2" xfId="11908" xr:uid="{00000000-0005-0000-0000-000070010000}"/>
    <cellStyle name="40% - Accent2 4 3 4 3" xfId="9069" xr:uid="{00000000-0005-0000-0000-000070010000}"/>
    <cellStyle name="40% - Accent2 4 3 5" xfId="3332" xr:uid="{00000000-0005-0000-0000-0000ED020000}"/>
    <cellStyle name="40% - Accent2 4 3 5 2" xfId="10489" xr:uid="{00000000-0005-0000-0000-000070010000}"/>
    <cellStyle name="40% - Accent2 4 3 6" xfId="6204" xr:uid="{00000000-0005-0000-0000-00007B000000}"/>
    <cellStyle name="40% - Accent2 4 3 6 2" xfId="13373" xr:uid="{00000000-0005-0000-0000-00007B000000}"/>
    <cellStyle name="40% - Accent2 4 3 7" xfId="7650" xr:uid="{00000000-0005-0000-0000-000070010000}"/>
    <cellStyle name="40% - Accent2 4 4" xfId="717" xr:uid="{00000000-0005-0000-0000-0000F3020000}"/>
    <cellStyle name="40% - Accent2 4 4 2" xfId="2144" xr:uid="{00000000-0005-0000-0000-0000F4020000}"/>
    <cellStyle name="40% - Accent2 4 4 2 2" xfId="4984" xr:uid="{00000000-0005-0000-0000-0000F4020000}"/>
    <cellStyle name="40% - Accent2 4 4 2 2 2" xfId="12141" xr:uid="{00000000-0005-0000-0000-000073010000}"/>
    <cellStyle name="40% - Accent2 4 4 2 3" xfId="9302" xr:uid="{00000000-0005-0000-0000-000073010000}"/>
    <cellStyle name="40% - Accent2 4 4 3" xfId="3565" xr:uid="{00000000-0005-0000-0000-0000F3020000}"/>
    <cellStyle name="40% - Accent2 4 4 3 2" xfId="10722" xr:uid="{00000000-0005-0000-0000-000073010000}"/>
    <cellStyle name="40% - Accent2 4 4 4" xfId="6487" xr:uid="{00000000-0005-0000-0000-000072010000}"/>
    <cellStyle name="40% - Accent2 4 4 4 2" xfId="13616" xr:uid="{00000000-0005-0000-0000-000072010000}"/>
    <cellStyle name="40% - Accent2 4 4 5" xfId="7883" xr:uid="{00000000-0005-0000-0000-000073010000}"/>
    <cellStyle name="40% - Accent2 4 5" xfId="1181" xr:uid="{00000000-0005-0000-0000-0000F5020000}"/>
    <cellStyle name="40% - Accent2 4 5 2" xfId="2608" xr:uid="{00000000-0005-0000-0000-0000F6020000}"/>
    <cellStyle name="40% - Accent2 4 5 2 2" xfId="5448" xr:uid="{00000000-0005-0000-0000-0000F6020000}"/>
    <cellStyle name="40% - Accent2 4 5 2 2 2" xfId="12605" xr:uid="{00000000-0005-0000-0000-000074010000}"/>
    <cellStyle name="40% - Accent2 4 5 2 3" xfId="9766" xr:uid="{00000000-0005-0000-0000-000074010000}"/>
    <cellStyle name="40% - Accent2 4 5 3" xfId="4029" xr:uid="{00000000-0005-0000-0000-0000F5020000}"/>
    <cellStyle name="40% - Accent2 4 5 3 2" xfId="11186" xr:uid="{00000000-0005-0000-0000-000074010000}"/>
    <cellStyle name="40% - Accent2 4 5 4" xfId="6950" xr:uid="{00000000-0005-0000-0000-000073010000}"/>
    <cellStyle name="40% - Accent2 4 5 4 2" xfId="14079" xr:uid="{00000000-0005-0000-0000-000073010000}"/>
    <cellStyle name="40% - Accent2 4 5 5" xfId="8347" xr:uid="{00000000-0005-0000-0000-000074010000}"/>
    <cellStyle name="40% - Accent2 4 6" xfId="1678" xr:uid="{00000000-0005-0000-0000-0000F7020000}"/>
    <cellStyle name="40% - Accent2 4 6 2" xfId="4518" xr:uid="{00000000-0005-0000-0000-0000F7020000}"/>
    <cellStyle name="40% - Accent2 4 6 2 2" xfId="11675" xr:uid="{00000000-0005-0000-0000-000069010000}"/>
    <cellStyle name="40% - Accent2 4 6 3" xfId="8836" xr:uid="{00000000-0005-0000-0000-000069010000}"/>
    <cellStyle name="40% - Accent2 4 7" xfId="3099" xr:uid="{00000000-0005-0000-0000-0000E0020000}"/>
    <cellStyle name="40% - Accent2 4 7 2" xfId="10256" xr:uid="{00000000-0005-0000-0000-000069010000}"/>
    <cellStyle name="40% - Accent2 4 8" xfId="5971" xr:uid="{00000000-0005-0000-0000-000078000000}"/>
    <cellStyle name="40% - Accent2 4 8 2" xfId="13140" xr:uid="{00000000-0005-0000-0000-000078000000}"/>
    <cellStyle name="40% - Accent2 4 9" xfId="7416" xr:uid="{00000000-0005-0000-0000-000069010000}"/>
    <cellStyle name="40% - Accent2 5" xfId="189" xr:uid="{00000000-0005-0000-0000-0000F8020000}"/>
    <cellStyle name="40% - Accent2 5 2" xfId="497" xr:uid="{00000000-0005-0000-0000-0000F9020000}"/>
    <cellStyle name="40% - Accent2 5 2 2" xfId="963" xr:uid="{00000000-0005-0000-0000-0000FA020000}"/>
    <cellStyle name="40% - Accent2 5 2 2 2" xfId="2390" xr:uid="{00000000-0005-0000-0000-0000FB020000}"/>
    <cellStyle name="40% - Accent2 5 2 2 2 2" xfId="5230" xr:uid="{00000000-0005-0000-0000-0000FB020000}"/>
    <cellStyle name="40% - Accent2 5 2 2 2 2 2" xfId="12387" xr:uid="{00000000-0005-0000-0000-000077010000}"/>
    <cellStyle name="40% - Accent2 5 2 2 2 3" xfId="9548" xr:uid="{00000000-0005-0000-0000-000077010000}"/>
    <cellStyle name="40% - Accent2 5 2 2 3" xfId="3811" xr:uid="{00000000-0005-0000-0000-0000FA020000}"/>
    <cellStyle name="40% - Accent2 5 2 2 3 2" xfId="10968" xr:uid="{00000000-0005-0000-0000-000077010000}"/>
    <cellStyle name="40% - Accent2 5 2 2 4" xfId="6733" xr:uid="{00000000-0005-0000-0000-000076010000}"/>
    <cellStyle name="40% - Accent2 5 2 2 4 2" xfId="13862" xr:uid="{00000000-0005-0000-0000-000076010000}"/>
    <cellStyle name="40% - Accent2 5 2 2 5" xfId="8129" xr:uid="{00000000-0005-0000-0000-000077010000}"/>
    <cellStyle name="40% - Accent2 5 2 3" xfId="1427" xr:uid="{00000000-0005-0000-0000-0000FC020000}"/>
    <cellStyle name="40% - Accent2 5 2 3 2" xfId="2854" xr:uid="{00000000-0005-0000-0000-0000FD020000}"/>
    <cellStyle name="40% - Accent2 5 2 3 2 2" xfId="5694" xr:uid="{00000000-0005-0000-0000-0000FD020000}"/>
    <cellStyle name="40% - Accent2 5 2 3 2 2 2" xfId="12851" xr:uid="{00000000-0005-0000-0000-000078010000}"/>
    <cellStyle name="40% - Accent2 5 2 3 2 3" xfId="10012" xr:uid="{00000000-0005-0000-0000-000078010000}"/>
    <cellStyle name="40% - Accent2 5 2 3 3" xfId="4275" xr:uid="{00000000-0005-0000-0000-0000FC020000}"/>
    <cellStyle name="40% - Accent2 5 2 3 3 2" xfId="11432" xr:uid="{00000000-0005-0000-0000-000078010000}"/>
    <cellStyle name="40% - Accent2 5 2 3 4" xfId="7196" xr:uid="{00000000-0005-0000-0000-000077010000}"/>
    <cellStyle name="40% - Accent2 5 2 3 4 2" xfId="14325" xr:uid="{00000000-0005-0000-0000-000077010000}"/>
    <cellStyle name="40% - Accent2 5 2 3 5" xfId="8593" xr:uid="{00000000-0005-0000-0000-000078010000}"/>
    <cellStyle name="40% - Accent2 5 2 4" xfId="1924" xr:uid="{00000000-0005-0000-0000-0000FE020000}"/>
    <cellStyle name="40% - Accent2 5 2 4 2" xfId="4764" xr:uid="{00000000-0005-0000-0000-0000FE020000}"/>
    <cellStyle name="40% - Accent2 5 2 4 2 2" xfId="11921" xr:uid="{00000000-0005-0000-0000-000076010000}"/>
    <cellStyle name="40% - Accent2 5 2 4 3" xfId="9082" xr:uid="{00000000-0005-0000-0000-000076010000}"/>
    <cellStyle name="40% - Accent2 5 2 5" xfId="3345" xr:uid="{00000000-0005-0000-0000-0000F9020000}"/>
    <cellStyle name="40% - Accent2 5 2 5 2" xfId="10502" xr:uid="{00000000-0005-0000-0000-000076010000}"/>
    <cellStyle name="40% - Accent2 5 2 6" xfId="6217" xr:uid="{00000000-0005-0000-0000-00007D000000}"/>
    <cellStyle name="40% - Accent2 5 2 6 2" xfId="13386" xr:uid="{00000000-0005-0000-0000-00007D000000}"/>
    <cellStyle name="40% - Accent2 5 2 7" xfId="7663" xr:uid="{00000000-0005-0000-0000-000076010000}"/>
    <cellStyle name="40% - Accent2 5 3" xfId="730" xr:uid="{00000000-0005-0000-0000-0000FF020000}"/>
    <cellStyle name="40% - Accent2 5 3 2" xfId="2157" xr:uid="{00000000-0005-0000-0000-000000030000}"/>
    <cellStyle name="40% - Accent2 5 3 2 2" xfId="4997" xr:uid="{00000000-0005-0000-0000-000000030000}"/>
    <cellStyle name="40% - Accent2 5 3 2 2 2" xfId="12154" xr:uid="{00000000-0005-0000-0000-000079010000}"/>
    <cellStyle name="40% - Accent2 5 3 2 3" xfId="9315" xr:uid="{00000000-0005-0000-0000-000079010000}"/>
    <cellStyle name="40% - Accent2 5 3 3" xfId="3578" xr:uid="{00000000-0005-0000-0000-0000FF020000}"/>
    <cellStyle name="40% - Accent2 5 3 3 2" xfId="10735" xr:uid="{00000000-0005-0000-0000-000079010000}"/>
    <cellStyle name="40% - Accent2 5 3 4" xfId="6500" xr:uid="{00000000-0005-0000-0000-000078010000}"/>
    <cellStyle name="40% - Accent2 5 3 4 2" xfId="13629" xr:uid="{00000000-0005-0000-0000-000078010000}"/>
    <cellStyle name="40% - Accent2 5 3 5" xfId="7896" xr:uid="{00000000-0005-0000-0000-000079010000}"/>
    <cellStyle name="40% - Accent2 5 4" xfId="1194" xr:uid="{00000000-0005-0000-0000-000001030000}"/>
    <cellStyle name="40% - Accent2 5 4 2" xfId="2621" xr:uid="{00000000-0005-0000-0000-000002030000}"/>
    <cellStyle name="40% - Accent2 5 4 2 2" xfId="5461" xr:uid="{00000000-0005-0000-0000-000002030000}"/>
    <cellStyle name="40% - Accent2 5 4 2 2 2" xfId="12618" xr:uid="{00000000-0005-0000-0000-00007A010000}"/>
    <cellStyle name="40% - Accent2 5 4 2 3" xfId="9779" xr:uid="{00000000-0005-0000-0000-00007A010000}"/>
    <cellStyle name="40% - Accent2 5 4 3" xfId="4042" xr:uid="{00000000-0005-0000-0000-000001030000}"/>
    <cellStyle name="40% - Accent2 5 4 3 2" xfId="11199" xr:uid="{00000000-0005-0000-0000-00007A010000}"/>
    <cellStyle name="40% - Accent2 5 4 4" xfId="6963" xr:uid="{00000000-0005-0000-0000-000079010000}"/>
    <cellStyle name="40% - Accent2 5 4 4 2" xfId="14092" xr:uid="{00000000-0005-0000-0000-000079010000}"/>
    <cellStyle name="40% - Accent2 5 4 5" xfId="8360" xr:uid="{00000000-0005-0000-0000-00007A010000}"/>
    <cellStyle name="40% - Accent2 5 5" xfId="1691" xr:uid="{00000000-0005-0000-0000-000003030000}"/>
    <cellStyle name="40% - Accent2 5 5 2" xfId="4531" xr:uid="{00000000-0005-0000-0000-000003030000}"/>
    <cellStyle name="40% - Accent2 5 5 2 2" xfId="11688" xr:uid="{00000000-0005-0000-0000-000075010000}"/>
    <cellStyle name="40% - Accent2 5 5 3" xfId="8849" xr:uid="{00000000-0005-0000-0000-000075010000}"/>
    <cellStyle name="40% - Accent2 5 6" xfId="3112" xr:uid="{00000000-0005-0000-0000-0000F8020000}"/>
    <cellStyle name="40% - Accent2 5 6 2" xfId="10269" xr:uid="{00000000-0005-0000-0000-000075010000}"/>
    <cellStyle name="40% - Accent2 5 7" xfId="5984" xr:uid="{00000000-0005-0000-0000-00007C000000}"/>
    <cellStyle name="40% - Accent2 5 7 2" xfId="13153" xr:uid="{00000000-0005-0000-0000-00007C000000}"/>
    <cellStyle name="40% - Accent2 5 8" xfId="7429" xr:uid="{00000000-0005-0000-0000-000075010000}"/>
    <cellStyle name="40% - Accent2 6" xfId="354" xr:uid="{00000000-0005-0000-0000-000004030000}"/>
    <cellStyle name="40% - Accent2 6 2" xfId="850" xr:uid="{00000000-0005-0000-0000-000005030000}"/>
    <cellStyle name="40% - Accent2 6 2 2" xfId="2277" xr:uid="{00000000-0005-0000-0000-000006030000}"/>
    <cellStyle name="40% - Accent2 6 2 2 2" xfId="5117" xr:uid="{00000000-0005-0000-0000-000006030000}"/>
    <cellStyle name="40% - Accent2 6 2 2 2 2" xfId="12274" xr:uid="{00000000-0005-0000-0000-00007C010000}"/>
    <cellStyle name="40% - Accent2 6 2 2 3" xfId="9435" xr:uid="{00000000-0005-0000-0000-00007C010000}"/>
    <cellStyle name="40% - Accent2 6 2 3" xfId="3698" xr:uid="{00000000-0005-0000-0000-000005030000}"/>
    <cellStyle name="40% - Accent2 6 2 3 2" xfId="10855" xr:uid="{00000000-0005-0000-0000-00007C010000}"/>
    <cellStyle name="40% - Accent2 6 2 4" xfId="6620" xr:uid="{00000000-0005-0000-0000-00007B010000}"/>
    <cellStyle name="40% - Accent2 6 2 4 2" xfId="13749" xr:uid="{00000000-0005-0000-0000-00007B010000}"/>
    <cellStyle name="40% - Accent2 6 2 5" xfId="8016" xr:uid="{00000000-0005-0000-0000-00007C010000}"/>
    <cellStyle name="40% - Accent2 6 3" xfId="1314" xr:uid="{00000000-0005-0000-0000-000007030000}"/>
    <cellStyle name="40% - Accent2 6 3 2" xfId="2741" xr:uid="{00000000-0005-0000-0000-000008030000}"/>
    <cellStyle name="40% - Accent2 6 3 2 2" xfId="5581" xr:uid="{00000000-0005-0000-0000-000008030000}"/>
    <cellStyle name="40% - Accent2 6 3 2 2 2" xfId="12738" xr:uid="{00000000-0005-0000-0000-00007D010000}"/>
    <cellStyle name="40% - Accent2 6 3 2 3" xfId="9899" xr:uid="{00000000-0005-0000-0000-00007D010000}"/>
    <cellStyle name="40% - Accent2 6 3 3" xfId="4162" xr:uid="{00000000-0005-0000-0000-000007030000}"/>
    <cellStyle name="40% - Accent2 6 3 3 2" xfId="11319" xr:uid="{00000000-0005-0000-0000-00007D010000}"/>
    <cellStyle name="40% - Accent2 6 3 4" xfId="7083" xr:uid="{00000000-0005-0000-0000-00007C010000}"/>
    <cellStyle name="40% - Accent2 6 3 4 2" xfId="14212" xr:uid="{00000000-0005-0000-0000-00007C010000}"/>
    <cellStyle name="40% - Accent2 6 3 5" xfId="8480" xr:uid="{00000000-0005-0000-0000-00007D010000}"/>
    <cellStyle name="40% - Accent2 6 4" xfId="1811" xr:uid="{00000000-0005-0000-0000-000009030000}"/>
    <cellStyle name="40% - Accent2 6 4 2" xfId="4651" xr:uid="{00000000-0005-0000-0000-000009030000}"/>
    <cellStyle name="40% - Accent2 6 4 2 2" xfId="11808" xr:uid="{00000000-0005-0000-0000-00007B010000}"/>
    <cellStyle name="40% - Accent2 6 4 3" xfId="8969" xr:uid="{00000000-0005-0000-0000-00007B010000}"/>
    <cellStyle name="40% - Accent2 6 5" xfId="3232" xr:uid="{00000000-0005-0000-0000-000004030000}"/>
    <cellStyle name="40% - Accent2 6 5 2" xfId="10389" xr:uid="{00000000-0005-0000-0000-00007B010000}"/>
    <cellStyle name="40% - Accent2 6 6" xfId="6104" xr:uid="{00000000-0005-0000-0000-00007E000000}"/>
    <cellStyle name="40% - Accent2 6 6 2" xfId="13273" xr:uid="{00000000-0005-0000-0000-00007E000000}"/>
    <cellStyle name="40% - Accent2 6 7" xfId="7550" xr:uid="{00000000-0005-0000-0000-00007B010000}"/>
    <cellStyle name="40% - Accent2 7" xfId="617" xr:uid="{00000000-0005-0000-0000-00000A030000}"/>
    <cellStyle name="40% - Accent2 7 2" xfId="2044" xr:uid="{00000000-0005-0000-0000-00000B030000}"/>
    <cellStyle name="40% - Accent2 7 2 2" xfId="4884" xr:uid="{00000000-0005-0000-0000-00000B030000}"/>
    <cellStyle name="40% - Accent2 7 2 2 2" xfId="12041" xr:uid="{00000000-0005-0000-0000-00007E010000}"/>
    <cellStyle name="40% - Accent2 7 2 3" xfId="9202" xr:uid="{00000000-0005-0000-0000-00007E010000}"/>
    <cellStyle name="40% - Accent2 7 3" xfId="3465" xr:uid="{00000000-0005-0000-0000-00000A030000}"/>
    <cellStyle name="40% - Accent2 7 3 2" xfId="10622" xr:uid="{00000000-0005-0000-0000-00007E010000}"/>
    <cellStyle name="40% - Accent2 7 4" xfId="5841" xr:uid="{00000000-0005-0000-0000-00007F000000}"/>
    <cellStyle name="40% - Accent2 7 4 2" xfId="13040" xr:uid="{00000000-0005-0000-0000-00007F000000}"/>
    <cellStyle name="40% - Accent2 7 5" xfId="7783" xr:uid="{00000000-0005-0000-0000-00007E010000}"/>
    <cellStyle name="40% - Accent2 8" xfId="1081" xr:uid="{00000000-0005-0000-0000-00000C030000}"/>
    <cellStyle name="40% - Accent2 8 2" xfId="2508" xr:uid="{00000000-0005-0000-0000-00000D030000}"/>
    <cellStyle name="40% - Accent2 8 2 2" xfId="5348" xr:uid="{00000000-0005-0000-0000-00000D030000}"/>
    <cellStyle name="40% - Accent2 8 2 2 2" xfId="12505" xr:uid="{00000000-0005-0000-0000-00007F010000}"/>
    <cellStyle name="40% - Accent2 8 2 3" xfId="9666" xr:uid="{00000000-0005-0000-0000-00007F010000}"/>
    <cellStyle name="40% - Accent2 8 3" xfId="3929" xr:uid="{00000000-0005-0000-0000-00000C030000}"/>
    <cellStyle name="40% - Accent2 8 3 2" xfId="11086" xr:uid="{00000000-0005-0000-0000-00007F010000}"/>
    <cellStyle name="40% - Accent2 8 4" xfId="6850" xr:uid="{00000000-0005-0000-0000-00007E010000}"/>
    <cellStyle name="40% - Accent2 8 4 2" xfId="13979" xr:uid="{00000000-0005-0000-0000-00007E010000}"/>
    <cellStyle name="40% - Accent2 8 5" xfId="8247" xr:uid="{00000000-0005-0000-0000-00007F010000}"/>
    <cellStyle name="40% - Accent2 9" xfId="1556" xr:uid="{00000000-0005-0000-0000-00000E030000}"/>
    <cellStyle name="40% - Accent2 9 2" xfId="2975" xr:uid="{00000000-0005-0000-0000-00000F030000}"/>
    <cellStyle name="40% - Accent2 9 2 2" xfId="5815" xr:uid="{00000000-0005-0000-0000-00000F030000}"/>
    <cellStyle name="40% - Accent2 9 2 2 2" xfId="12972" xr:uid="{00000000-0005-0000-0000-000019060000}"/>
    <cellStyle name="40% - Accent2 9 2 3" xfId="10133" xr:uid="{00000000-0005-0000-0000-000019060000}"/>
    <cellStyle name="40% - Accent2 9 3" xfId="4396" xr:uid="{00000000-0005-0000-0000-00000E030000}"/>
    <cellStyle name="40% - Accent2 9 3 2" xfId="11553" xr:uid="{00000000-0005-0000-0000-000019060000}"/>
    <cellStyle name="40% - Accent2 9 4" xfId="6358" xr:uid="{00000000-0005-0000-0000-00007F010000}"/>
    <cellStyle name="40% - Accent2 9 4 2" xfId="13510" xr:uid="{00000000-0005-0000-0000-00007F010000}"/>
    <cellStyle name="40% - Accent2 9 5" xfId="8714" xr:uid="{00000000-0005-0000-0000-000019060000}"/>
    <cellStyle name="40% - Accent3" xfId="9" builtinId="39" customBuiltin="1"/>
    <cellStyle name="40% - Accent3 10" xfId="1578" xr:uid="{00000000-0005-0000-0000-000011030000}"/>
    <cellStyle name="40% - Accent3 10 2" xfId="4418" xr:uid="{00000000-0005-0000-0000-000011030000}"/>
    <cellStyle name="40% - Accent3 10 2 2" xfId="11575" xr:uid="{00000000-0005-0000-0000-0000AE070000}"/>
    <cellStyle name="40% - Accent3 10 3" xfId="8736" xr:uid="{00000000-0005-0000-0000-0000AE070000}"/>
    <cellStyle name="40% - Accent3 11" xfId="3000" xr:uid="{00000000-0005-0000-0000-0000C60E0000}"/>
    <cellStyle name="40% - Accent3 11 2" xfId="10157" xr:uid="{00000000-0005-0000-0000-0000C30E0000}"/>
    <cellStyle name="40% - Accent3 12" xfId="7317" xr:uid="{00000000-0005-0000-0000-0000B3220000}"/>
    <cellStyle name="40% - Accent3 13" xfId="13015" xr:uid="{00000000-0005-0000-0000-0000F10D0000}"/>
    <cellStyle name="40% - Accent3 2" xfId="68" xr:uid="{00000000-0005-0000-0000-000012030000}"/>
    <cellStyle name="40% - Accent3 2 2" xfId="246" xr:uid="{00000000-0005-0000-0000-000013030000}"/>
    <cellStyle name="40% - Accent3 2 2 2" xfId="527" xr:uid="{00000000-0005-0000-0000-000014030000}"/>
    <cellStyle name="40% - Accent3 2 2 2 2" xfId="993" xr:uid="{00000000-0005-0000-0000-000015030000}"/>
    <cellStyle name="40% - Accent3 2 2 2 2 2" xfId="2420" xr:uid="{00000000-0005-0000-0000-000016030000}"/>
    <cellStyle name="40% - Accent3 2 2 2 2 2 2" xfId="5260" xr:uid="{00000000-0005-0000-0000-000016030000}"/>
    <cellStyle name="40% - Accent3 2 2 2 2 2 2 2" xfId="12417" xr:uid="{00000000-0005-0000-0000-000084010000}"/>
    <cellStyle name="40% - Accent3 2 2 2 2 2 3" xfId="9578" xr:uid="{00000000-0005-0000-0000-000084010000}"/>
    <cellStyle name="40% - Accent3 2 2 2 2 3" xfId="3841" xr:uid="{00000000-0005-0000-0000-000015030000}"/>
    <cellStyle name="40% - Accent3 2 2 2 2 3 2" xfId="10998" xr:uid="{00000000-0005-0000-0000-000084010000}"/>
    <cellStyle name="40% - Accent3 2 2 2 2 4" xfId="6762" xr:uid="{00000000-0005-0000-0000-000083010000}"/>
    <cellStyle name="40% - Accent3 2 2 2 2 4 2" xfId="13891" xr:uid="{00000000-0005-0000-0000-000083010000}"/>
    <cellStyle name="40% - Accent3 2 2 2 2 5" xfId="8159" xr:uid="{00000000-0005-0000-0000-000084010000}"/>
    <cellStyle name="40% - Accent3 2 2 2 3" xfId="1457" xr:uid="{00000000-0005-0000-0000-000017030000}"/>
    <cellStyle name="40% - Accent3 2 2 2 3 2" xfId="2884" xr:uid="{00000000-0005-0000-0000-000018030000}"/>
    <cellStyle name="40% - Accent3 2 2 2 3 2 2" xfId="5724" xr:uid="{00000000-0005-0000-0000-000018030000}"/>
    <cellStyle name="40% - Accent3 2 2 2 3 2 2 2" xfId="12881" xr:uid="{00000000-0005-0000-0000-000085010000}"/>
    <cellStyle name="40% - Accent3 2 2 2 3 2 3" xfId="10042" xr:uid="{00000000-0005-0000-0000-000085010000}"/>
    <cellStyle name="40% - Accent3 2 2 2 3 3" xfId="4305" xr:uid="{00000000-0005-0000-0000-000017030000}"/>
    <cellStyle name="40% - Accent3 2 2 2 3 3 2" xfId="11462" xr:uid="{00000000-0005-0000-0000-000085010000}"/>
    <cellStyle name="40% - Accent3 2 2 2 3 4" xfId="7226" xr:uid="{00000000-0005-0000-0000-000084010000}"/>
    <cellStyle name="40% - Accent3 2 2 2 3 4 2" xfId="14355" xr:uid="{00000000-0005-0000-0000-000084010000}"/>
    <cellStyle name="40% - Accent3 2 2 2 3 5" xfId="8623" xr:uid="{00000000-0005-0000-0000-000085010000}"/>
    <cellStyle name="40% - Accent3 2 2 2 4" xfId="1954" xr:uid="{00000000-0005-0000-0000-000019030000}"/>
    <cellStyle name="40% - Accent3 2 2 2 4 2" xfId="4794" xr:uid="{00000000-0005-0000-0000-000019030000}"/>
    <cellStyle name="40% - Accent3 2 2 2 4 2 2" xfId="11951" xr:uid="{00000000-0005-0000-0000-000083010000}"/>
    <cellStyle name="40% - Accent3 2 2 2 4 3" xfId="9112" xr:uid="{00000000-0005-0000-0000-000083010000}"/>
    <cellStyle name="40% - Accent3 2 2 2 5" xfId="3375" xr:uid="{00000000-0005-0000-0000-000014030000}"/>
    <cellStyle name="40% - Accent3 2 2 2 5 2" xfId="10532" xr:uid="{00000000-0005-0000-0000-000083010000}"/>
    <cellStyle name="40% - Accent3 2 2 2 6" xfId="6247" xr:uid="{00000000-0005-0000-0000-000082000000}"/>
    <cellStyle name="40% - Accent3 2 2 2 6 2" xfId="13416" xr:uid="{00000000-0005-0000-0000-000082000000}"/>
    <cellStyle name="40% - Accent3 2 2 2 7" xfId="7693" xr:uid="{00000000-0005-0000-0000-000083010000}"/>
    <cellStyle name="40% - Accent3 2 2 3" xfId="760" xr:uid="{00000000-0005-0000-0000-00001A030000}"/>
    <cellStyle name="40% - Accent3 2 2 3 2" xfId="2187" xr:uid="{00000000-0005-0000-0000-00001B030000}"/>
    <cellStyle name="40% - Accent3 2 2 3 2 2" xfId="5027" xr:uid="{00000000-0005-0000-0000-00001B030000}"/>
    <cellStyle name="40% - Accent3 2 2 3 2 2 2" xfId="12184" xr:uid="{00000000-0005-0000-0000-000086010000}"/>
    <cellStyle name="40% - Accent3 2 2 3 2 3" xfId="9345" xr:uid="{00000000-0005-0000-0000-000086010000}"/>
    <cellStyle name="40% - Accent3 2 2 3 3" xfId="3608" xr:uid="{00000000-0005-0000-0000-00001A030000}"/>
    <cellStyle name="40% - Accent3 2 2 3 3 2" xfId="10765" xr:uid="{00000000-0005-0000-0000-000086010000}"/>
    <cellStyle name="40% - Accent3 2 2 3 4" xfId="6530" xr:uid="{00000000-0005-0000-0000-000085010000}"/>
    <cellStyle name="40% - Accent3 2 2 3 4 2" xfId="13659" xr:uid="{00000000-0005-0000-0000-000085010000}"/>
    <cellStyle name="40% - Accent3 2 2 3 5" xfId="7926" xr:uid="{00000000-0005-0000-0000-000086010000}"/>
    <cellStyle name="40% - Accent3 2 2 4" xfId="1224" xr:uid="{00000000-0005-0000-0000-00001C030000}"/>
    <cellStyle name="40% - Accent3 2 2 4 2" xfId="2651" xr:uid="{00000000-0005-0000-0000-00001D030000}"/>
    <cellStyle name="40% - Accent3 2 2 4 2 2" xfId="5491" xr:uid="{00000000-0005-0000-0000-00001D030000}"/>
    <cellStyle name="40% - Accent3 2 2 4 2 2 2" xfId="12648" xr:uid="{00000000-0005-0000-0000-000087010000}"/>
    <cellStyle name="40% - Accent3 2 2 4 2 3" xfId="9809" xr:uid="{00000000-0005-0000-0000-000087010000}"/>
    <cellStyle name="40% - Accent3 2 2 4 3" xfId="4072" xr:uid="{00000000-0005-0000-0000-00001C030000}"/>
    <cellStyle name="40% - Accent3 2 2 4 3 2" xfId="11229" xr:uid="{00000000-0005-0000-0000-000087010000}"/>
    <cellStyle name="40% - Accent3 2 2 4 4" xfId="6993" xr:uid="{00000000-0005-0000-0000-000086010000}"/>
    <cellStyle name="40% - Accent3 2 2 4 4 2" xfId="14122" xr:uid="{00000000-0005-0000-0000-000086010000}"/>
    <cellStyle name="40% - Accent3 2 2 4 5" xfId="8390" xr:uid="{00000000-0005-0000-0000-000087010000}"/>
    <cellStyle name="40% - Accent3 2 2 5" xfId="1721" xr:uid="{00000000-0005-0000-0000-00001E030000}"/>
    <cellStyle name="40% - Accent3 2 2 5 2" xfId="4561" xr:uid="{00000000-0005-0000-0000-00001E030000}"/>
    <cellStyle name="40% - Accent3 2 2 5 2 2" xfId="11718" xr:uid="{00000000-0005-0000-0000-000082010000}"/>
    <cellStyle name="40% - Accent3 2 2 5 3" xfId="8879" xr:uid="{00000000-0005-0000-0000-000082010000}"/>
    <cellStyle name="40% - Accent3 2 2 6" xfId="3142" xr:uid="{00000000-0005-0000-0000-000013030000}"/>
    <cellStyle name="40% - Accent3 2 2 6 2" xfId="10299" xr:uid="{00000000-0005-0000-0000-000082010000}"/>
    <cellStyle name="40% - Accent3 2 2 7" xfId="6014" xr:uid="{00000000-0005-0000-0000-000081000000}"/>
    <cellStyle name="40% - Accent3 2 2 7 2" xfId="13183" xr:uid="{00000000-0005-0000-0000-000081000000}"/>
    <cellStyle name="40% - Accent3 2 2 8" xfId="7460" xr:uid="{00000000-0005-0000-0000-000082010000}"/>
    <cellStyle name="40% - Accent3 2 3" xfId="414" xr:uid="{00000000-0005-0000-0000-00001F030000}"/>
    <cellStyle name="40% - Accent3 2 3 2" xfId="880" xr:uid="{00000000-0005-0000-0000-000020030000}"/>
    <cellStyle name="40% - Accent3 2 3 2 2" xfId="2307" xr:uid="{00000000-0005-0000-0000-000021030000}"/>
    <cellStyle name="40% - Accent3 2 3 2 2 2" xfId="5147" xr:uid="{00000000-0005-0000-0000-000021030000}"/>
    <cellStyle name="40% - Accent3 2 3 2 2 2 2" xfId="12304" xr:uid="{00000000-0005-0000-0000-000089010000}"/>
    <cellStyle name="40% - Accent3 2 3 2 2 3" xfId="9465" xr:uid="{00000000-0005-0000-0000-000089010000}"/>
    <cellStyle name="40% - Accent3 2 3 2 3" xfId="3728" xr:uid="{00000000-0005-0000-0000-000020030000}"/>
    <cellStyle name="40% - Accent3 2 3 2 3 2" xfId="10885" xr:uid="{00000000-0005-0000-0000-000089010000}"/>
    <cellStyle name="40% - Accent3 2 3 2 4" xfId="6650" xr:uid="{00000000-0005-0000-0000-000088010000}"/>
    <cellStyle name="40% - Accent3 2 3 2 4 2" xfId="13779" xr:uid="{00000000-0005-0000-0000-000088010000}"/>
    <cellStyle name="40% - Accent3 2 3 2 5" xfId="8046" xr:uid="{00000000-0005-0000-0000-000089010000}"/>
    <cellStyle name="40% - Accent3 2 3 3" xfId="1344" xr:uid="{00000000-0005-0000-0000-000022030000}"/>
    <cellStyle name="40% - Accent3 2 3 3 2" xfId="2771" xr:uid="{00000000-0005-0000-0000-000023030000}"/>
    <cellStyle name="40% - Accent3 2 3 3 2 2" xfId="5611" xr:uid="{00000000-0005-0000-0000-000023030000}"/>
    <cellStyle name="40% - Accent3 2 3 3 2 2 2" xfId="12768" xr:uid="{00000000-0005-0000-0000-00008A010000}"/>
    <cellStyle name="40% - Accent3 2 3 3 2 3" xfId="9929" xr:uid="{00000000-0005-0000-0000-00008A010000}"/>
    <cellStyle name="40% - Accent3 2 3 3 3" xfId="4192" xr:uid="{00000000-0005-0000-0000-000022030000}"/>
    <cellStyle name="40% - Accent3 2 3 3 3 2" xfId="11349" xr:uid="{00000000-0005-0000-0000-00008A010000}"/>
    <cellStyle name="40% - Accent3 2 3 3 4" xfId="7113" xr:uid="{00000000-0005-0000-0000-000089010000}"/>
    <cellStyle name="40% - Accent3 2 3 3 4 2" xfId="14242" xr:uid="{00000000-0005-0000-0000-000089010000}"/>
    <cellStyle name="40% - Accent3 2 3 3 5" xfId="8510" xr:uid="{00000000-0005-0000-0000-00008A010000}"/>
    <cellStyle name="40% - Accent3 2 3 4" xfId="1841" xr:uid="{00000000-0005-0000-0000-000024030000}"/>
    <cellStyle name="40% - Accent3 2 3 4 2" xfId="4681" xr:uid="{00000000-0005-0000-0000-000024030000}"/>
    <cellStyle name="40% - Accent3 2 3 4 2 2" xfId="11838" xr:uid="{00000000-0005-0000-0000-000088010000}"/>
    <cellStyle name="40% - Accent3 2 3 4 3" xfId="8999" xr:uid="{00000000-0005-0000-0000-000088010000}"/>
    <cellStyle name="40% - Accent3 2 3 5" xfId="3262" xr:uid="{00000000-0005-0000-0000-00001F030000}"/>
    <cellStyle name="40% - Accent3 2 3 5 2" xfId="10419" xr:uid="{00000000-0005-0000-0000-000088010000}"/>
    <cellStyle name="40% - Accent3 2 3 6" xfId="6134" xr:uid="{00000000-0005-0000-0000-000083000000}"/>
    <cellStyle name="40% - Accent3 2 3 6 2" xfId="13303" xr:uid="{00000000-0005-0000-0000-000083000000}"/>
    <cellStyle name="40% - Accent3 2 3 7" xfId="7580" xr:uid="{00000000-0005-0000-0000-000088010000}"/>
    <cellStyle name="40% - Accent3 2 4" xfId="647" xr:uid="{00000000-0005-0000-0000-000025030000}"/>
    <cellStyle name="40% - Accent3 2 4 2" xfId="2074" xr:uid="{00000000-0005-0000-0000-000026030000}"/>
    <cellStyle name="40% - Accent3 2 4 2 2" xfId="4914" xr:uid="{00000000-0005-0000-0000-000026030000}"/>
    <cellStyle name="40% - Accent3 2 4 2 2 2" xfId="12071" xr:uid="{00000000-0005-0000-0000-00008B010000}"/>
    <cellStyle name="40% - Accent3 2 4 2 3" xfId="9232" xr:uid="{00000000-0005-0000-0000-00008B010000}"/>
    <cellStyle name="40% - Accent3 2 4 3" xfId="3495" xr:uid="{00000000-0005-0000-0000-000025030000}"/>
    <cellStyle name="40% - Accent3 2 4 3 2" xfId="10652" xr:uid="{00000000-0005-0000-0000-00008B010000}"/>
    <cellStyle name="40% - Accent3 2 4 4" xfId="6417" xr:uid="{00000000-0005-0000-0000-00008A010000}"/>
    <cellStyle name="40% - Accent3 2 4 4 2" xfId="13546" xr:uid="{00000000-0005-0000-0000-00008A010000}"/>
    <cellStyle name="40% - Accent3 2 4 5" xfId="7813" xr:uid="{00000000-0005-0000-0000-00008B010000}"/>
    <cellStyle name="40% - Accent3 2 5" xfId="1111" xr:uid="{00000000-0005-0000-0000-000027030000}"/>
    <cellStyle name="40% - Accent3 2 5 2" xfId="2538" xr:uid="{00000000-0005-0000-0000-000028030000}"/>
    <cellStyle name="40% - Accent3 2 5 2 2" xfId="5378" xr:uid="{00000000-0005-0000-0000-000028030000}"/>
    <cellStyle name="40% - Accent3 2 5 2 2 2" xfId="12535" xr:uid="{00000000-0005-0000-0000-00008C010000}"/>
    <cellStyle name="40% - Accent3 2 5 2 3" xfId="9696" xr:uid="{00000000-0005-0000-0000-00008C010000}"/>
    <cellStyle name="40% - Accent3 2 5 3" xfId="3959" xr:uid="{00000000-0005-0000-0000-000027030000}"/>
    <cellStyle name="40% - Accent3 2 5 3 2" xfId="11116" xr:uid="{00000000-0005-0000-0000-00008C010000}"/>
    <cellStyle name="40% - Accent3 2 5 4" xfId="6880" xr:uid="{00000000-0005-0000-0000-00008B010000}"/>
    <cellStyle name="40% - Accent3 2 5 4 2" xfId="14009" xr:uid="{00000000-0005-0000-0000-00008B010000}"/>
    <cellStyle name="40% - Accent3 2 5 5" xfId="8277" xr:uid="{00000000-0005-0000-0000-00008C010000}"/>
    <cellStyle name="40% - Accent3 2 6" xfId="1607" xr:uid="{00000000-0005-0000-0000-000029030000}"/>
    <cellStyle name="40% - Accent3 2 6 2" xfId="4447" xr:uid="{00000000-0005-0000-0000-000029030000}"/>
    <cellStyle name="40% - Accent3 2 6 2 2" xfId="11604" xr:uid="{00000000-0005-0000-0000-000081010000}"/>
    <cellStyle name="40% - Accent3 2 6 3" xfId="8765" xr:uid="{00000000-0005-0000-0000-000081010000}"/>
    <cellStyle name="40% - Accent3 2 7" xfId="3029" xr:uid="{00000000-0005-0000-0000-000012030000}"/>
    <cellStyle name="40% - Accent3 2 7 2" xfId="10186" xr:uid="{00000000-0005-0000-0000-000081010000}"/>
    <cellStyle name="40% - Accent3 2 8" xfId="5901" xr:uid="{00000000-0005-0000-0000-000080000000}"/>
    <cellStyle name="40% - Accent3 2 8 2" xfId="13070" xr:uid="{00000000-0005-0000-0000-000080000000}"/>
    <cellStyle name="40% - Accent3 2 9" xfId="7346" xr:uid="{00000000-0005-0000-0000-000081010000}"/>
    <cellStyle name="40% - Accent3 3" xfId="113" xr:uid="{00000000-0005-0000-0000-00002A030000}"/>
    <cellStyle name="40% - Accent3 3 2" xfId="199" xr:uid="{00000000-0005-0000-0000-00002B030000}"/>
    <cellStyle name="40% - Accent3 3 2 2" xfId="507" xr:uid="{00000000-0005-0000-0000-00002C030000}"/>
    <cellStyle name="40% - Accent3 3 2 2 2" xfId="973" xr:uid="{00000000-0005-0000-0000-00002D030000}"/>
    <cellStyle name="40% - Accent3 3 2 2 2 2" xfId="2400" xr:uid="{00000000-0005-0000-0000-00002E030000}"/>
    <cellStyle name="40% - Accent3 3 2 2 2 2 2" xfId="5240" xr:uid="{00000000-0005-0000-0000-00002E030000}"/>
    <cellStyle name="40% - Accent3 3 2 2 2 2 2 2" xfId="12397" xr:uid="{00000000-0005-0000-0000-000090010000}"/>
    <cellStyle name="40% - Accent3 3 2 2 2 2 3" xfId="9558" xr:uid="{00000000-0005-0000-0000-000090010000}"/>
    <cellStyle name="40% - Accent3 3 2 2 2 3" xfId="3821" xr:uid="{00000000-0005-0000-0000-00002D030000}"/>
    <cellStyle name="40% - Accent3 3 2 2 2 3 2" xfId="10978" xr:uid="{00000000-0005-0000-0000-000090010000}"/>
    <cellStyle name="40% - Accent3 3 2 2 2 4" xfId="6743" xr:uid="{00000000-0005-0000-0000-00008F010000}"/>
    <cellStyle name="40% - Accent3 3 2 2 2 4 2" xfId="13872" xr:uid="{00000000-0005-0000-0000-00008F010000}"/>
    <cellStyle name="40% - Accent3 3 2 2 2 5" xfId="8139" xr:uid="{00000000-0005-0000-0000-000090010000}"/>
    <cellStyle name="40% - Accent3 3 2 2 3" xfId="1437" xr:uid="{00000000-0005-0000-0000-00002F030000}"/>
    <cellStyle name="40% - Accent3 3 2 2 3 2" xfId="2864" xr:uid="{00000000-0005-0000-0000-000030030000}"/>
    <cellStyle name="40% - Accent3 3 2 2 3 2 2" xfId="5704" xr:uid="{00000000-0005-0000-0000-000030030000}"/>
    <cellStyle name="40% - Accent3 3 2 2 3 2 2 2" xfId="12861" xr:uid="{00000000-0005-0000-0000-000091010000}"/>
    <cellStyle name="40% - Accent3 3 2 2 3 2 3" xfId="10022" xr:uid="{00000000-0005-0000-0000-000091010000}"/>
    <cellStyle name="40% - Accent3 3 2 2 3 3" xfId="4285" xr:uid="{00000000-0005-0000-0000-00002F030000}"/>
    <cellStyle name="40% - Accent3 3 2 2 3 3 2" xfId="11442" xr:uid="{00000000-0005-0000-0000-000091010000}"/>
    <cellStyle name="40% - Accent3 3 2 2 3 4" xfId="7206" xr:uid="{00000000-0005-0000-0000-000090010000}"/>
    <cellStyle name="40% - Accent3 3 2 2 3 4 2" xfId="14335" xr:uid="{00000000-0005-0000-0000-000090010000}"/>
    <cellStyle name="40% - Accent3 3 2 2 3 5" xfId="8603" xr:uid="{00000000-0005-0000-0000-000091010000}"/>
    <cellStyle name="40% - Accent3 3 2 2 4" xfId="1934" xr:uid="{00000000-0005-0000-0000-000031030000}"/>
    <cellStyle name="40% - Accent3 3 2 2 4 2" xfId="4774" xr:uid="{00000000-0005-0000-0000-000031030000}"/>
    <cellStyle name="40% - Accent3 3 2 2 4 2 2" xfId="11931" xr:uid="{00000000-0005-0000-0000-00008F010000}"/>
    <cellStyle name="40% - Accent3 3 2 2 4 3" xfId="9092" xr:uid="{00000000-0005-0000-0000-00008F010000}"/>
    <cellStyle name="40% - Accent3 3 2 2 5" xfId="3355" xr:uid="{00000000-0005-0000-0000-00002C030000}"/>
    <cellStyle name="40% - Accent3 3 2 2 5 2" xfId="10512" xr:uid="{00000000-0005-0000-0000-00008F010000}"/>
    <cellStyle name="40% - Accent3 3 2 2 6" xfId="6227" xr:uid="{00000000-0005-0000-0000-000086000000}"/>
    <cellStyle name="40% - Accent3 3 2 2 6 2" xfId="13396" xr:uid="{00000000-0005-0000-0000-000086000000}"/>
    <cellStyle name="40% - Accent3 3 2 2 7" xfId="7673" xr:uid="{00000000-0005-0000-0000-00008F010000}"/>
    <cellStyle name="40% - Accent3 3 2 3" xfId="740" xr:uid="{00000000-0005-0000-0000-000032030000}"/>
    <cellStyle name="40% - Accent3 3 2 3 2" xfId="2167" xr:uid="{00000000-0005-0000-0000-000033030000}"/>
    <cellStyle name="40% - Accent3 3 2 3 2 2" xfId="5007" xr:uid="{00000000-0005-0000-0000-000033030000}"/>
    <cellStyle name="40% - Accent3 3 2 3 2 2 2" xfId="12164" xr:uid="{00000000-0005-0000-0000-000092010000}"/>
    <cellStyle name="40% - Accent3 3 2 3 2 3" xfId="9325" xr:uid="{00000000-0005-0000-0000-000092010000}"/>
    <cellStyle name="40% - Accent3 3 2 3 3" xfId="3588" xr:uid="{00000000-0005-0000-0000-000032030000}"/>
    <cellStyle name="40% - Accent3 3 2 3 3 2" xfId="10745" xr:uid="{00000000-0005-0000-0000-000092010000}"/>
    <cellStyle name="40% - Accent3 3 2 3 4" xfId="6510" xr:uid="{00000000-0005-0000-0000-000091010000}"/>
    <cellStyle name="40% - Accent3 3 2 3 4 2" xfId="13639" xr:uid="{00000000-0005-0000-0000-000091010000}"/>
    <cellStyle name="40% - Accent3 3 2 3 5" xfId="7906" xr:uid="{00000000-0005-0000-0000-000092010000}"/>
    <cellStyle name="40% - Accent3 3 2 4" xfId="1204" xr:uid="{00000000-0005-0000-0000-000034030000}"/>
    <cellStyle name="40% - Accent3 3 2 4 2" xfId="2631" xr:uid="{00000000-0005-0000-0000-000035030000}"/>
    <cellStyle name="40% - Accent3 3 2 4 2 2" xfId="5471" xr:uid="{00000000-0005-0000-0000-000035030000}"/>
    <cellStyle name="40% - Accent3 3 2 4 2 2 2" xfId="12628" xr:uid="{00000000-0005-0000-0000-000093010000}"/>
    <cellStyle name="40% - Accent3 3 2 4 2 3" xfId="9789" xr:uid="{00000000-0005-0000-0000-000093010000}"/>
    <cellStyle name="40% - Accent3 3 2 4 3" xfId="4052" xr:uid="{00000000-0005-0000-0000-000034030000}"/>
    <cellStyle name="40% - Accent3 3 2 4 3 2" xfId="11209" xr:uid="{00000000-0005-0000-0000-000093010000}"/>
    <cellStyle name="40% - Accent3 3 2 4 4" xfId="6973" xr:uid="{00000000-0005-0000-0000-000092010000}"/>
    <cellStyle name="40% - Accent3 3 2 4 4 2" xfId="14102" xr:uid="{00000000-0005-0000-0000-000092010000}"/>
    <cellStyle name="40% - Accent3 3 2 4 5" xfId="8370" xr:uid="{00000000-0005-0000-0000-000093010000}"/>
    <cellStyle name="40% - Accent3 3 2 5" xfId="1701" xr:uid="{00000000-0005-0000-0000-000036030000}"/>
    <cellStyle name="40% - Accent3 3 2 5 2" xfId="4541" xr:uid="{00000000-0005-0000-0000-000036030000}"/>
    <cellStyle name="40% - Accent3 3 2 5 2 2" xfId="11698" xr:uid="{00000000-0005-0000-0000-00008E010000}"/>
    <cellStyle name="40% - Accent3 3 2 5 3" xfId="8859" xr:uid="{00000000-0005-0000-0000-00008E010000}"/>
    <cellStyle name="40% - Accent3 3 2 6" xfId="3122" xr:uid="{00000000-0005-0000-0000-00002B030000}"/>
    <cellStyle name="40% - Accent3 3 2 6 2" xfId="10279" xr:uid="{00000000-0005-0000-0000-00008E010000}"/>
    <cellStyle name="40% - Accent3 3 2 7" xfId="5994" xr:uid="{00000000-0005-0000-0000-000085000000}"/>
    <cellStyle name="40% - Accent3 3 2 7 2" xfId="13163" xr:uid="{00000000-0005-0000-0000-000085000000}"/>
    <cellStyle name="40% - Accent3 3 2 8" xfId="7439" xr:uid="{00000000-0005-0000-0000-00008E010000}"/>
    <cellStyle name="40% - Accent3 3 3" xfId="449" xr:uid="{00000000-0005-0000-0000-000037030000}"/>
    <cellStyle name="40% - Accent3 3 3 2" xfId="915" xr:uid="{00000000-0005-0000-0000-000038030000}"/>
    <cellStyle name="40% - Accent3 3 3 2 2" xfId="2342" xr:uid="{00000000-0005-0000-0000-000039030000}"/>
    <cellStyle name="40% - Accent3 3 3 2 2 2" xfId="5182" xr:uid="{00000000-0005-0000-0000-000039030000}"/>
    <cellStyle name="40% - Accent3 3 3 2 2 2 2" xfId="12339" xr:uid="{00000000-0005-0000-0000-000095010000}"/>
    <cellStyle name="40% - Accent3 3 3 2 2 3" xfId="9500" xr:uid="{00000000-0005-0000-0000-000095010000}"/>
    <cellStyle name="40% - Accent3 3 3 2 3" xfId="3763" xr:uid="{00000000-0005-0000-0000-000038030000}"/>
    <cellStyle name="40% - Accent3 3 3 2 3 2" xfId="10920" xr:uid="{00000000-0005-0000-0000-000095010000}"/>
    <cellStyle name="40% - Accent3 3 3 2 4" xfId="6685" xr:uid="{00000000-0005-0000-0000-000094010000}"/>
    <cellStyle name="40% - Accent3 3 3 2 4 2" xfId="13814" xr:uid="{00000000-0005-0000-0000-000094010000}"/>
    <cellStyle name="40% - Accent3 3 3 2 5" xfId="8081" xr:uid="{00000000-0005-0000-0000-000095010000}"/>
    <cellStyle name="40% - Accent3 3 3 3" xfId="1379" xr:uid="{00000000-0005-0000-0000-00003A030000}"/>
    <cellStyle name="40% - Accent3 3 3 3 2" xfId="2806" xr:uid="{00000000-0005-0000-0000-00003B030000}"/>
    <cellStyle name="40% - Accent3 3 3 3 2 2" xfId="5646" xr:uid="{00000000-0005-0000-0000-00003B030000}"/>
    <cellStyle name="40% - Accent3 3 3 3 2 2 2" xfId="12803" xr:uid="{00000000-0005-0000-0000-000096010000}"/>
    <cellStyle name="40% - Accent3 3 3 3 2 3" xfId="9964" xr:uid="{00000000-0005-0000-0000-000096010000}"/>
    <cellStyle name="40% - Accent3 3 3 3 3" xfId="4227" xr:uid="{00000000-0005-0000-0000-00003A030000}"/>
    <cellStyle name="40% - Accent3 3 3 3 3 2" xfId="11384" xr:uid="{00000000-0005-0000-0000-000096010000}"/>
    <cellStyle name="40% - Accent3 3 3 3 4" xfId="7148" xr:uid="{00000000-0005-0000-0000-000095010000}"/>
    <cellStyle name="40% - Accent3 3 3 3 4 2" xfId="14277" xr:uid="{00000000-0005-0000-0000-000095010000}"/>
    <cellStyle name="40% - Accent3 3 3 3 5" xfId="8545" xr:uid="{00000000-0005-0000-0000-000096010000}"/>
    <cellStyle name="40% - Accent3 3 3 4" xfId="1876" xr:uid="{00000000-0005-0000-0000-00003C030000}"/>
    <cellStyle name="40% - Accent3 3 3 4 2" xfId="4716" xr:uid="{00000000-0005-0000-0000-00003C030000}"/>
    <cellStyle name="40% - Accent3 3 3 4 2 2" xfId="11873" xr:uid="{00000000-0005-0000-0000-000094010000}"/>
    <cellStyle name="40% - Accent3 3 3 4 3" xfId="9034" xr:uid="{00000000-0005-0000-0000-000094010000}"/>
    <cellStyle name="40% - Accent3 3 3 5" xfId="3297" xr:uid="{00000000-0005-0000-0000-000037030000}"/>
    <cellStyle name="40% - Accent3 3 3 5 2" xfId="10454" xr:uid="{00000000-0005-0000-0000-000094010000}"/>
    <cellStyle name="40% - Accent3 3 3 6" xfId="6169" xr:uid="{00000000-0005-0000-0000-000087000000}"/>
    <cellStyle name="40% - Accent3 3 3 6 2" xfId="13338" xr:uid="{00000000-0005-0000-0000-000087000000}"/>
    <cellStyle name="40% - Accent3 3 3 7" xfId="7615" xr:uid="{00000000-0005-0000-0000-000094010000}"/>
    <cellStyle name="40% - Accent3 3 4" xfId="682" xr:uid="{00000000-0005-0000-0000-00003D030000}"/>
    <cellStyle name="40% - Accent3 3 4 2" xfId="2109" xr:uid="{00000000-0005-0000-0000-00003E030000}"/>
    <cellStyle name="40% - Accent3 3 4 2 2" xfId="4949" xr:uid="{00000000-0005-0000-0000-00003E030000}"/>
    <cellStyle name="40% - Accent3 3 4 2 2 2" xfId="12106" xr:uid="{00000000-0005-0000-0000-000097010000}"/>
    <cellStyle name="40% - Accent3 3 4 2 3" xfId="9267" xr:uid="{00000000-0005-0000-0000-000097010000}"/>
    <cellStyle name="40% - Accent3 3 4 3" xfId="3530" xr:uid="{00000000-0005-0000-0000-00003D030000}"/>
    <cellStyle name="40% - Accent3 3 4 3 2" xfId="10687" xr:uid="{00000000-0005-0000-0000-000097010000}"/>
    <cellStyle name="40% - Accent3 3 4 4" xfId="6452" xr:uid="{00000000-0005-0000-0000-000096010000}"/>
    <cellStyle name="40% - Accent3 3 4 4 2" xfId="13581" xr:uid="{00000000-0005-0000-0000-000096010000}"/>
    <cellStyle name="40% - Accent3 3 4 5" xfId="7848" xr:uid="{00000000-0005-0000-0000-000097010000}"/>
    <cellStyle name="40% - Accent3 3 5" xfId="1146" xr:uid="{00000000-0005-0000-0000-00003F030000}"/>
    <cellStyle name="40% - Accent3 3 5 2" xfId="2573" xr:uid="{00000000-0005-0000-0000-000040030000}"/>
    <cellStyle name="40% - Accent3 3 5 2 2" xfId="5413" xr:uid="{00000000-0005-0000-0000-000040030000}"/>
    <cellStyle name="40% - Accent3 3 5 2 2 2" xfId="12570" xr:uid="{00000000-0005-0000-0000-000098010000}"/>
    <cellStyle name="40% - Accent3 3 5 2 3" xfId="9731" xr:uid="{00000000-0005-0000-0000-000098010000}"/>
    <cellStyle name="40% - Accent3 3 5 3" xfId="3994" xr:uid="{00000000-0005-0000-0000-00003F030000}"/>
    <cellStyle name="40% - Accent3 3 5 3 2" xfId="11151" xr:uid="{00000000-0005-0000-0000-000098010000}"/>
    <cellStyle name="40% - Accent3 3 5 4" xfId="6915" xr:uid="{00000000-0005-0000-0000-000097010000}"/>
    <cellStyle name="40% - Accent3 3 5 4 2" xfId="14044" xr:uid="{00000000-0005-0000-0000-000097010000}"/>
    <cellStyle name="40% - Accent3 3 5 5" xfId="8312" xr:uid="{00000000-0005-0000-0000-000098010000}"/>
    <cellStyle name="40% - Accent3 3 6" xfId="1643" xr:uid="{00000000-0005-0000-0000-000041030000}"/>
    <cellStyle name="40% - Accent3 3 6 2" xfId="4483" xr:uid="{00000000-0005-0000-0000-000041030000}"/>
    <cellStyle name="40% - Accent3 3 6 2 2" xfId="11640" xr:uid="{00000000-0005-0000-0000-00008D010000}"/>
    <cellStyle name="40% - Accent3 3 6 3" xfId="8801" xr:uid="{00000000-0005-0000-0000-00008D010000}"/>
    <cellStyle name="40% - Accent3 3 7" xfId="3064" xr:uid="{00000000-0005-0000-0000-00002A030000}"/>
    <cellStyle name="40% - Accent3 3 7 2" xfId="10221" xr:uid="{00000000-0005-0000-0000-00008D010000}"/>
    <cellStyle name="40% - Accent3 3 8" xfId="5936" xr:uid="{00000000-0005-0000-0000-000084000000}"/>
    <cellStyle name="40% - Accent3 3 8 2" xfId="13105" xr:uid="{00000000-0005-0000-0000-000084000000}"/>
    <cellStyle name="40% - Accent3 3 9" xfId="7381" xr:uid="{00000000-0005-0000-0000-00008D010000}"/>
    <cellStyle name="40% - Accent3 4" xfId="171" xr:uid="{00000000-0005-0000-0000-000042030000}"/>
    <cellStyle name="40% - Accent3 4 2" xfId="247" xr:uid="{00000000-0005-0000-0000-000043030000}"/>
    <cellStyle name="40% - Accent3 4 2 2" xfId="528" xr:uid="{00000000-0005-0000-0000-000044030000}"/>
    <cellStyle name="40% - Accent3 4 2 2 2" xfId="994" xr:uid="{00000000-0005-0000-0000-000045030000}"/>
    <cellStyle name="40% - Accent3 4 2 2 2 2" xfId="2421" xr:uid="{00000000-0005-0000-0000-000046030000}"/>
    <cellStyle name="40% - Accent3 4 2 2 2 2 2" xfId="5261" xr:uid="{00000000-0005-0000-0000-000046030000}"/>
    <cellStyle name="40% - Accent3 4 2 2 2 2 2 2" xfId="12418" xr:uid="{00000000-0005-0000-0000-00009C010000}"/>
    <cellStyle name="40% - Accent3 4 2 2 2 2 3" xfId="9579" xr:uid="{00000000-0005-0000-0000-00009C010000}"/>
    <cellStyle name="40% - Accent3 4 2 2 2 3" xfId="3842" xr:uid="{00000000-0005-0000-0000-000045030000}"/>
    <cellStyle name="40% - Accent3 4 2 2 2 3 2" xfId="10999" xr:uid="{00000000-0005-0000-0000-00009C010000}"/>
    <cellStyle name="40% - Accent3 4 2 2 2 4" xfId="6763" xr:uid="{00000000-0005-0000-0000-00009B010000}"/>
    <cellStyle name="40% - Accent3 4 2 2 2 4 2" xfId="13892" xr:uid="{00000000-0005-0000-0000-00009B010000}"/>
    <cellStyle name="40% - Accent3 4 2 2 2 5" xfId="8160" xr:uid="{00000000-0005-0000-0000-00009C010000}"/>
    <cellStyle name="40% - Accent3 4 2 2 3" xfId="1458" xr:uid="{00000000-0005-0000-0000-000047030000}"/>
    <cellStyle name="40% - Accent3 4 2 2 3 2" xfId="2885" xr:uid="{00000000-0005-0000-0000-000048030000}"/>
    <cellStyle name="40% - Accent3 4 2 2 3 2 2" xfId="5725" xr:uid="{00000000-0005-0000-0000-000048030000}"/>
    <cellStyle name="40% - Accent3 4 2 2 3 2 2 2" xfId="12882" xr:uid="{00000000-0005-0000-0000-00009D010000}"/>
    <cellStyle name="40% - Accent3 4 2 2 3 2 3" xfId="10043" xr:uid="{00000000-0005-0000-0000-00009D010000}"/>
    <cellStyle name="40% - Accent3 4 2 2 3 3" xfId="4306" xr:uid="{00000000-0005-0000-0000-000047030000}"/>
    <cellStyle name="40% - Accent3 4 2 2 3 3 2" xfId="11463" xr:uid="{00000000-0005-0000-0000-00009D010000}"/>
    <cellStyle name="40% - Accent3 4 2 2 3 4" xfId="7227" xr:uid="{00000000-0005-0000-0000-00009C010000}"/>
    <cellStyle name="40% - Accent3 4 2 2 3 4 2" xfId="14356" xr:uid="{00000000-0005-0000-0000-00009C010000}"/>
    <cellStyle name="40% - Accent3 4 2 2 3 5" xfId="8624" xr:uid="{00000000-0005-0000-0000-00009D010000}"/>
    <cellStyle name="40% - Accent3 4 2 2 4" xfId="1955" xr:uid="{00000000-0005-0000-0000-000049030000}"/>
    <cellStyle name="40% - Accent3 4 2 2 4 2" xfId="4795" xr:uid="{00000000-0005-0000-0000-000049030000}"/>
    <cellStyle name="40% - Accent3 4 2 2 4 2 2" xfId="11952" xr:uid="{00000000-0005-0000-0000-00009B010000}"/>
    <cellStyle name="40% - Accent3 4 2 2 4 3" xfId="9113" xr:uid="{00000000-0005-0000-0000-00009B010000}"/>
    <cellStyle name="40% - Accent3 4 2 2 5" xfId="3376" xr:uid="{00000000-0005-0000-0000-000044030000}"/>
    <cellStyle name="40% - Accent3 4 2 2 5 2" xfId="10533" xr:uid="{00000000-0005-0000-0000-00009B010000}"/>
    <cellStyle name="40% - Accent3 4 2 2 6" xfId="6248" xr:uid="{00000000-0005-0000-0000-00008A000000}"/>
    <cellStyle name="40% - Accent3 4 2 2 6 2" xfId="13417" xr:uid="{00000000-0005-0000-0000-00008A000000}"/>
    <cellStyle name="40% - Accent3 4 2 2 7" xfId="7694" xr:uid="{00000000-0005-0000-0000-00009B010000}"/>
    <cellStyle name="40% - Accent3 4 2 3" xfId="761" xr:uid="{00000000-0005-0000-0000-00004A030000}"/>
    <cellStyle name="40% - Accent3 4 2 3 2" xfId="2188" xr:uid="{00000000-0005-0000-0000-00004B030000}"/>
    <cellStyle name="40% - Accent3 4 2 3 2 2" xfId="5028" xr:uid="{00000000-0005-0000-0000-00004B030000}"/>
    <cellStyle name="40% - Accent3 4 2 3 2 2 2" xfId="12185" xr:uid="{00000000-0005-0000-0000-00009E010000}"/>
    <cellStyle name="40% - Accent3 4 2 3 2 3" xfId="9346" xr:uid="{00000000-0005-0000-0000-00009E010000}"/>
    <cellStyle name="40% - Accent3 4 2 3 3" xfId="3609" xr:uid="{00000000-0005-0000-0000-00004A030000}"/>
    <cellStyle name="40% - Accent3 4 2 3 3 2" xfId="10766" xr:uid="{00000000-0005-0000-0000-00009E010000}"/>
    <cellStyle name="40% - Accent3 4 2 3 4" xfId="6531" xr:uid="{00000000-0005-0000-0000-00009D010000}"/>
    <cellStyle name="40% - Accent3 4 2 3 4 2" xfId="13660" xr:uid="{00000000-0005-0000-0000-00009D010000}"/>
    <cellStyle name="40% - Accent3 4 2 3 5" xfId="7927" xr:uid="{00000000-0005-0000-0000-00009E010000}"/>
    <cellStyle name="40% - Accent3 4 2 4" xfId="1225" xr:uid="{00000000-0005-0000-0000-00004C030000}"/>
    <cellStyle name="40% - Accent3 4 2 4 2" xfId="2652" xr:uid="{00000000-0005-0000-0000-00004D030000}"/>
    <cellStyle name="40% - Accent3 4 2 4 2 2" xfId="5492" xr:uid="{00000000-0005-0000-0000-00004D030000}"/>
    <cellStyle name="40% - Accent3 4 2 4 2 2 2" xfId="12649" xr:uid="{00000000-0005-0000-0000-00009F010000}"/>
    <cellStyle name="40% - Accent3 4 2 4 2 3" xfId="9810" xr:uid="{00000000-0005-0000-0000-00009F010000}"/>
    <cellStyle name="40% - Accent3 4 2 4 3" xfId="4073" xr:uid="{00000000-0005-0000-0000-00004C030000}"/>
    <cellStyle name="40% - Accent3 4 2 4 3 2" xfId="11230" xr:uid="{00000000-0005-0000-0000-00009F010000}"/>
    <cellStyle name="40% - Accent3 4 2 4 4" xfId="6994" xr:uid="{00000000-0005-0000-0000-00009E010000}"/>
    <cellStyle name="40% - Accent3 4 2 4 4 2" xfId="14123" xr:uid="{00000000-0005-0000-0000-00009E010000}"/>
    <cellStyle name="40% - Accent3 4 2 4 5" xfId="8391" xr:uid="{00000000-0005-0000-0000-00009F010000}"/>
    <cellStyle name="40% - Accent3 4 2 5" xfId="1722" xr:uid="{00000000-0005-0000-0000-00004E030000}"/>
    <cellStyle name="40% - Accent3 4 2 5 2" xfId="4562" xr:uid="{00000000-0005-0000-0000-00004E030000}"/>
    <cellStyle name="40% - Accent3 4 2 5 2 2" xfId="11719" xr:uid="{00000000-0005-0000-0000-00009A010000}"/>
    <cellStyle name="40% - Accent3 4 2 5 3" xfId="8880" xr:uid="{00000000-0005-0000-0000-00009A010000}"/>
    <cellStyle name="40% - Accent3 4 2 6" xfId="3143" xr:uid="{00000000-0005-0000-0000-000043030000}"/>
    <cellStyle name="40% - Accent3 4 2 6 2" xfId="10300" xr:uid="{00000000-0005-0000-0000-00009A010000}"/>
    <cellStyle name="40% - Accent3 4 2 7" xfId="6015" xr:uid="{00000000-0005-0000-0000-000089000000}"/>
    <cellStyle name="40% - Accent3 4 2 7 2" xfId="13184" xr:uid="{00000000-0005-0000-0000-000089000000}"/>
    <cellStyle name="40% - Accent3 4 2 8" xfId="7461" xr:uid="{00000000-0005-0000-0000-00009A010000}"/>
    <cellStyle name="40% - Accent3 4 3" xfId="486" xr:uid="{00000000-0005-0000-0000-00004F030000}"/>
    <cellStyle name="40% - Accent3 4 3 2" xfId="952" xr:uid="{00000000-0005-0000-0000-000050030000}"/>
    <cellStyle name="40% - Accent3 4 3 2 2" xfId="2379" xr:uid="{00000000-0005-0000-0000-000051030000}"/>
    <cellStyle name="40% - Accent3 4 3 2 2 2" xfId="5219" xr:uid="{00000000-0005-0000-0000-000051030000}"/>
    <cellStyle name="40% - Accent3 4 3 2 2 2 2" xfId="12376" xr:uid="{00000000-0005-0000-0000-0000A1010000}"/>
    <cellStyle name="40% - Accent3 4 3 2 2 3" xfId="9537" xr:uid="{00000000-0005-0000-0000-0000A1010000}"/>
    <cellStyle name="40% - Accent3 4 3 2 3" xfId="3800" xr:uid="{00000000-0005-0000-0000-000050030000}"/>
    <cellStyle name="40% - Accent3 4 3 2 3 2" xfId="10957" xr:uid="{00000000-0005-0000-0000-0000A1010000}"/>
    <cellStyle name="40% - Accent3 4 3 2 4" xfId="6722" xr:uid="{00000000-0005-0000-0000-0000A0010000}"/>
    <cellStyle name="40% - Accent3 4 3 2 4 2" xfId="13851" xr:uid="{00000000-0005-0000-0000-0000A0010000}"/>
    <cellStyle name="40% - Accent3 4 3 2 5" xfId="8118" xr:uid="{00000000-0005-0000-0000-0000A1010000}"/>
    <cellStyle name="40% - Accent3 4 3 3" xfId="1416" xr:uid="{00000000-0005-0000-0000-000052030000}"/>
    <cellStyle name="40% - Accent3 4 3 3 2" xfId="2843" xr:uid="{00000000-0005-0000-0000-000053030000}"/>
    <cellStyle name="40% - Accent3 4 3 3 2 2" xfId="5683" xr:uid="{00000000-0005-0000-0000-000053030000}"/>
    <cellStyle name="40% - Accent3 4 3 3 2 2 2" xfId="12840" xr:uid="{00000000-0005-0000-0000-0000A2010000}"/>
    <cellStyle name="40% - Accent3 4 3 3 2 3" xfId="10001" xr:uid="{00000000-0005-0000-0000-0000A2010000}"/>
    <cellStyle name="40% - Accent3 4 3 3 3" xfId="4264" xr:uid="{00000000-0005-0000-0000-000052030000}"/>
    <cellStyle name="40% - Accent3 4 3 3 3 2" xfId="11421" xr:uid="{00000000-0005-0000-0000-0000A2010000}"/>
    <cellStyle name="40% - Accent3 4 3 3 4" xfId="7185" xr:uid="{00000000-0005-0000-0000-0000A1010000}"/>
    <cellStyle name="40% - Accent3 4 3 3 4 2" xfId="14314" xr:uid="{00000000-0005-0000-0000-0000A1010000}"/>
    <cellStyle name="40% - Accent3 4 3 3 5" xfId="8582" xr:uid="{00000000-0005-0000-0000-0000A2010000}"/>
    <cellStyle name="40% - Accent3 4 3 4" xfId="1913" xr:uid="{00000000-0005-0000-0000-000054030000}"/>
    <cellStyle name="40% - Accent3 4 3 4 2" xfId="4753" xr:uid="{00000000-0005-0000-0000-000054030000}"/>
    <cellStyle name="40% - Accent3 4 3 4 2 2" xfId="11910" xr:uid="{00000000-0005-0000-0000-0000A0010000}"/>
    <cellStyle name="40% - Accent3 4 3 4 3" xfId="9071" xr:uid="{00000000-0005-0000-0000-0000A0010000}"/>
    <cellStyle name="40% - Accent3 4 3 5" xfId="3334" xr:uid="{00000000-0005-0000-0000-00004F030000}"/>
    <cellStyle name="40% - Accent3 4 3 5 2" xfId="10491" xr:uid="{00000000-0005-0000-0000-0000A0010000}"/>
    <cellStyle name="40% - Accent3 4 3 6" xfId="6206" xr:uid="{00000000-0005-0000-0000-00008B000000}"/>
    <cellStyle name="40% - Accent3 4 3 6 2" xfId="13375" xr:uid="{00000000-0005-0000-0000-00008B000000}"/>
    <cellStyle name="40% - Accent3 4 3 7" xfId="7652" xr:uid="{00000000-0005-0000-0000-0000A0010000}"/>
    <cellStyle name="40% - Accent3 4 4" xfId="719" xr:uid="{00000000-0005-0000-0000-000055030000}"/>
    <cellStyle name="40% - Accent3 4 4 2" xfId="2146" xr:uid="{00000000-0005-0000-0000-000056030000}"/>
    <cellStyle name="40% - Accent3 4 4 2 2" xfId="4986" xr:uid="{00000000-0005-0000-0000-000056030000}"/>
    <cellStyle name="40% - Accent3 4 4 2 2 2" xfId="12143" xr:uid="{00000000-0005-0000-0000-0000A3010000}"/>
    <cellStyle name="40% - Accent3 4 4 2 3" xfId="9304" xr:uid="{00000000-0005-0000-0000-0000A3010000}"/>
    <cellStyle name="40% - Accent3 4 4 3" xfId="3567" xr:uid="{00000000-0005-0000-0000-000055030000}"/>
    <cellStyle name="40% - Accent3 4 4 3 2" xfId="10724" xr:uid="{00000000-0005-0000-0000-0000A3010000}"/>
    <cellStyle name="40% - Accent3 4 4 4" xfId="6489" xr:uid="{00000000-0005-0000-0000-0000A2010000}"/>
    <cellStyle name="40% - Accent3 4 4 4 2" xfId="13618" xr:uid="{00000000-0005-0000-0000-0000A2010000}"/>
    <cellStyle name="40% - Accent3 4 4 5" xfId="7885" xr:uid="{00000000-0005-0000-0000-0000A3010000}"/>
    <cellStyle name="40% - Accent3 4 5" xfId="1183" xr:uid="{00000000-0005-0000-0000-000057030000}"/>
    <cellStyle name="40% - Accent3 4 5 2" xfId="2610" xr:uid="{00000000-0005-0000-0000-000058030000}"/>
    <cellStyle name="40% - Accent3 4 5 2 2" xfId="5450" xr:uid="{00000000-0005-0000-0000-000058030000}"/>
    <cellStyle name="40% - Accent3 4 5 2 2 2" xfId="12607" xr:uid="{00000000-0005-0000-0000-0000A4010000}"/>
    <cellStyle name="40% - Accent3 4 5 2 3" xfId="9768" xr:uid="{00000000-0005-0000-0000-0000A4010000}"/>
    <cellStyle name="40% - Accent3 4 5 3" xfId="4031" xr:uid="{00000000-0005-0000-0000-000057030000}"/>
    <cellStyle name="40% - Accent3 4 5 3 2" xfId="11188" xr:uid="{00000000-0005-0000-0000-0000A4010000}"/>
    <cellStyle name="40% - Accent3 4 5 4" xfId="6952" xr:uid="{00000000-0005-0000-0000-0000A3010000}"/>
    <cellStyle name="40% - Accent3 4 5 4 2" xfId="14081" xr:uid="{00000000-0005-0000-0000-0000A3010000}"/>
    <cellStyle name="40% - Accent3 4 5 5" xfId="8349" xr:uid="{00000000-0005-0000-0000-0000A4010000}"/>
    <cellStyle name="40% - Accent3 4 6" xfId="1680" xr:uid="{00000000-0005-0000-0000-000059030000}"/>
    <cellStyle name="40% - Accent3 4 6 2" xfId="4520" xr:uid="{00000000-0005-0000-0000-000059030000}"/>
    <cellStyle name="40% - Accent3 4 6 2 2" xfId="11677" xr:uid="{00000000-0005-0000-0000-000099010000}"/>
    <cellStyle name="40% - Accent3 4 6 3" xfId="8838" xr:uid="{00000000-0005-0000-0000-000099010000}"/>
    <cellStyle name="40% - Accent3 4 7" xfId="3101" xr:uid="{00000000-0005-0000-0000-000042030000}"/>
    <cellStyle name="40% - Accent3 4 7 2" xfId="10258" xr:uid="{00000000-0005-0000-0000-000099010000}"/>
    <cellStyle name="40% - Accent3 4 8" xfId="5973" xr:uid="{00000000-0005-0000-0000-000088000000}"/>
    <cellStyle name="40% - Accent3 4 8 2" xfId="13142" xr:uid="{00000000-0005-0000-0000-000088000000}"/>
    <cellStyle name="40% - Accent3 4 9" xfId="7418" xr:uid="{00000000-0005-0000-0000-000099010000}"/>
    <cellStyle name="40% - Accent3 5" xfId="191" xr:uid="{00000000-0005-0000-0000-00005A030000}"/>
    <cellStyle name="40% - Accent3 5 2" xfId="499" xr:uid="{00000000-0005-0000-0000-00005B030000}"/>
    <cellStyle name="40% - Accent3 5 2 2" xfId="965" xr:uid="{00000000-0005-0000-0000-00005C030000}"/>
    <cellStyle name="40% - Accent3 5 2 2 2" xfId="2392" xr:uid="{00000000-0005-0000-0000-00005D030000}"/>
    <cellStyle name="40% - Accent3 5 2 2 2 2" xfId="5232" xr:uid="{00000000-0005-0000-0000-00005D030000}"/>
    <cellStyle name="40% - Accent3 5 2 2 2 2 2" xfId="12389" xr:uid="{00000000-0005-0000-0000-0000A7010000}"/>
    <cellStyle name="40% - Accent3 5 2 2 2 3" xfId="9550" xr:uid="{00000000-0005-0000-0000-0000A7010000}"/>
    <cellStyle name="40% - Accent3 5 2 2 3" xfId="3813" xr:uid="{00000000-0005-0000-0000-00005C030000}"/>
    <cellStyle name="40% - Accent3 5 2 2 3 2" xfId="10970" xr:uid="{00000000-0005-0000-0000-0000A7010000}"/>
    <cellStyle name="40% - Accent3 5 2 2 4" xfId="6735" xr:uid="{00000000-0005-0000-0000-0000A6010000}"/>
    <cellStyle name="40% - Accent3 5 2 2 4 2" xfId="13864" xr:uid="{00000000-0005-0000-0000-0000A6010000}"/>
    <cellStyle name="40% - Accent3 5 2 2 5" xfId="8131" xr:uid="{00000000-0005-0000-0000-0000A7010000}"/>
    <cellStyle name="40% - Accent3 5 2 3" xfId="1429" xr:uid="{00000000-0005-0000-0000-00005E030000}"/>
    <cellStyle name="40% - Accent3 5 2 3 2" xfId="2856" xr:uid="{00000000-0005-0000-0000-00005F030000}"/>
    <cellStyle name="40% - Accent3 5 2 3 2 2" xfId="5696" xr:uid="{00000000-0005-0000-0000-00005F030000}"/>
    <cellStyle name="40% - Accent3 5 2 3 2 2 2" xfId="12853" xr:uid="{00000000-0005-0000-0000-0000A8010000}"/>
    <cellStyle name="40% - Accent3 5 2 3 2 3" xfId="10014" xr:uid="{00000000-0005-0000-0000-0000A8010000}"/>
    <cellStyle name="40% - Accent3 5 2 3 3" xfId="4277" xr:uid="{00000000-0005-0000-0000-00005E030000}"/>
    <cellStyle name="40% - Accent3 5 2 3 3 2" xfId="11434" xr:uid="{00000000-0005-0000-0000-0000A8010000}"/>
    <cellStyle name="40% - Accent3 5 2 3 4" xfId="7198" xr:uid="{00000000-0005-0000-0000-0000A7010000}"/>
    <cellStyle name="40% - Accent3 5 2 3 4 2" xfId="14327" xr:uid="{00000000-0005-0000-0000-0000A7010000}"/>
    <cellStyle name="40% - Accent3 5 2 3 5" xfId="8595" xr:uid="{00000000-0005-0000-0000-0000A8010000}"/>
    <cellStyle name="40% - Accent3 5 2 4" xfId="1926" xr:uid="{00000000-0005-0000-0000-000060030000}"/>
    <cellStyle name="40% - Accent3 5 2 4 2" xfId="4766" xr:uid="{00000000-0005-0000-0000-000060030000}"/>
    <cellStyle name="40% - Accent3 5 2 4 2 2" xfId="11923" xr:uid="{00000000-0005-0000-0000-0000A6010000}"/>
    <cellStyle name="40% - Accent3 5 2 4 3" xfId="9084" xr:uid="{00000000-0005-0000-0000-0000A6010000}"/>
    <cellStyle name="40% - Accent3 5 2 5" xfId="3347" xr:uid="{00000000-0005-0000-0000-00005B030000}"/>
    <cellStyle name="40% - Accent3 5 2 5 2" xfId="10504" xr:uid="{00000000-0005-0000-0000-0000A6010000}"/>
    <cellStyle name="40% - Accent3 5 2 6" xfId="6219" xr:uid="{00000000-0005-0000-0000-00008D000000}"/>
    <cellStyle name="40% - Accent3 5 2 6 2" xfId="13388" xr:uid="{00000000-0005-0000-0000-00008D000000}"/>
    <cellStyle name="40% - Accent3 5 2 7" xfId="7665" xr:uid="{00000000-0005-0000-0000-0000A6010000}"/>
    <cellStyle name="40% - Accent3 5 3" xfId="732" xr:uid="{00000000-0005-0000-0000-000061030000}"/>
    <cellStyle name="40% - Accent3 5 3 2" xfId="2159" xr:uid="{00000000-0005-0000-0000-000062030000}"/>
    <cellStyle name="40% - Accent3 5 3 2 2" xfId="4999" xr:uid="{00000000-0005-0000-0000-000062030000}"/>
    <cellStyle name="40% - Accent3 5 3 2 2 2" xfId="12156" xr:uid="{00000000-0005-0000-0000-0000A9010000}"/>
    <cellStyle name="40% - Accent3 5 3 2 3" xfId="9317" xr:uid="{00000000-0005-0000-0000-0000A9010000}"/>
    <cellStyle name="40% - Accent3 5 3 3" xfId="3580" xr:uid="{00000000-0005-0000-0000-000061030000}"/>
    <cellStyle name="40% - Accent3 5 3 3 2" xfId="10737" xr:uid="{00000000-0005-0000-0000-0000A9010000}"/>
    <cellStyle name="40% - Accent3 5 3 4" xfId="6502" xr:uid="{00000000-0005-0000-0000-0000A8010000}"/>
    <cellStyle name="40% - Accent3 5 3 4 2" xfId="13631" xr:uid="{00000000-0005-0000-0000-0000A8010000}"/>
    <cellStyle name="40% - Accent3 5 3 5" xfId="7898" xr:uid="{00000000-0005-0000-0000-0000A9010000}"/>
    <cellStyle name="40% - Accent3 5 4" xfId="1196" xr:uid="{00000000-0005-0000-0000-000063030000}"/>
    <cellStyle name="40% - Accent3 5 4 2" xfId="2623" xr:uid="{00000000-0005-0000-0000-000064030000}"/>
    <cellStyle name="40% - Accent3 5 4 2 2" xfId="5463" xr:uid="{00000000-0005-0000-0000-000064030000}"/>
    <cellStyle name="40% - Accent3 5 4 2 2 2" xfId="12620" xr:uid="{00000000-0005-0000-0000-0000AA010000}"/>
    <cellStyle name="40% - Accent3 5 4 2 3" xfId="9781" xr:uid="{00000000-0005-0000-0000-0000AA010000}"/>
    <cellStyle name="40% - Accent3 5 4 3" xfId="4044" xr:uid="{00000000-0005-0000-0000-000063030000}"/>
    <cellStyle name="40% - Accent3 5 4 3 2" xfId="11201" xr:uid="{00000000-0005-0000-0000-0000AA010000}"/>
    <cellStyle name="40% - Accent3 5 4 4" xfId="6965" xr:uid="{00000000-0005-0000-0000-0000A9010000}"/>
    <cellStyle name="40% - Accent3 5 4 4 2" xfId="14094" xr:uid="{00000000-0005-0000-0000-0000A9010000}"/>
    <cellStyle name="40% - Accent3 5 4 5" xfId="8362" xr:uid="{00000000-0005-0000-0000-0000AA010000}"/>
    <cellStyle name="40% - Accent3 5 5" xfId="1693" xr:uid="{00000000-0005-0000-0000-000065030000}"/>
    <cellStyle name="40% - Accent3 5 5 2" xfId="4533" xr:uid="{00000000-0005-0000-0000-000065030000}"/>
    <cellStyle name="40% - Accent3 5 5 2 2" xfId="11690" xr:uid="{00000000-0005-0000-0000-0000A5010000}"/>
    <cellStyle name="40% - Accent3 5 5 3" xfId="8851" xr:uid="{00000000-0005-0000-0000-0000A5010000}"/>
    <cellStyle name="40% - Accent3 5 6" xfId="3114" xr:uid="{00000000-0005-0000-0000-00005A030000}"/>
    <cellStyle name="40% - Accent3 5 6 2" xfId="10271" xr:uid="{00000000-0005-0000-0000-0000A5010000}"/>
    <cellStyle name="40% - Accent3 5 7" xfId="5986" xr:uid="{00000000-0005-0000-0000-00008C000000}"/>
    <cellStyle name="40% - Accent3 5 7 2" xfId="13155" xr:uid="{00000000-0005-0000-0000-00008C000000}"/>
    <cellStyle name="40% - Accent3 5 8" xfId="7431" xr:uid="{00000000-0005-0000-0000-0000A5010000}"/>
    <cellStyle name="40% - Accent3 6" xfId="355" xr:uid="{00000000-0005-0000-0000-000066030000}"/>
    <cellStyle name="40% - Accent3 6 2" xfId="851" xr:uid="{00000000-0005-0000-0000-000067030000}"/>
    <cellStyle name="40% - Accent3 6 2 2" xfId="2278" xr:uid="{00000000-0005-0000-0000-000068030000}"/>
    <cellStyle name="40% - Accent3 6 2 2 2" xfId="5118" xr:uid="{00000000-0005-0000-0000-000068030000}"/>
    <cellStyle name="40% - Accent3 6 2 2 2 2" xfId="12275" xr:uid="{00000000-0005-0000-0000-0000AC010000}"/>
    <cellStyle name="40% - Accent3 6 2 2 3" xfId="9436" xr:uid="{00000000-0005-0000-0000-0000AC010000}"/>
    <cellStyle name="40% - Accent3 6 2 3" xfId="3699" xr:uid="{00000000-0005-0000-0000-000067030000}"/>
    <cellStyle name="40% - Accent3 6 2 3 2" xfId="10856" xr:uid="{00000000-0005-0000-0000-0000AC010000}"/>
    <cellStyle name="40% - Accent3 6 2 4" xfId="6621" xr:uid="{00000000-0005-0000-0000-0000AB010000}"/>
    <cellStyle name="40% - Accent3 6 2 4 2" xfId="13750" xr:uid="{00000000-0005-0000-0000-0000AB010000}"/>
    <cellStyle name="40% - Accent3 6 2 5" xfId="8017" xr:uid="{00000000-0005-0000-0000-0000AC010000}"/>
    <cellStyle name="40% - Accent3 6 3" xfId="1315" xr:uid="{00000000-0005-0000-0000-000069030000}"/>
    <cellStyle name="40% - Accent3 6 3 2" xfId="2742" xr:uid="{00000000-0005-0000-0000-00006A030000}"/>
    <cellStyle name="40% - Accent3 6 3 2 2" xfId="5582" xr:uid="{00000000-0005-0000-0000-00006A030000}"/>
    <cellStyle name="40% - Accent3 6 3 2 2 2" xfId="12739" xr:uid="{00000000-0005-0000-0000-0000AD010000}"/>
    <cellStyle name="40% - Accent3 6 3 2 3" xfId="9900" xr:uid="{00000000-0005-0000-0000-0000AD010000}"/>
    <cellStyle name="40% - Accent3 6 3 3" xfId="4163" xr:uid="{00000000-0005-0000-0000-000069030000}"/>
    <cellStyle name="40% - Accent3 6 3 3 2" xfId="11320" xr:uid="{00000000-0005-0000-0000-0000AD010000}"/>
    <cellStyle name="40% - Accent3 6 3 4" xfId="7084" xr:uid="{00000000-0005-0000-0000-0000AC010000}"/>
    <cellStyle name="40% - Accent3 6 3 4 2" xfId="14213" xr:uid="{00000000-0005-0000-0000-0000AC010000}"/>
    <cellStyle name="40% - Accent3 6 3 5" xfId="8481" xr:uid="{00000000-0005-0000-0000-0000AD010000}"/>
    <cellStyle name="40% - Accent3 6 4" xfId="1812" xr:uid="{00000000-0005-0000-0000-00006B030000}"/>
    <cellStyle name="40% - Accent3 6 4 2" xfId="4652" xr:uid="{00000000-0005-0000-0000-00006B030000}"/>
    <cellStyle name="40% - Accent3 6 4 2 2" xfId="11809" xr:uid="{00000000-0005-0000-0000-0000AB010000}"/>
    <cellStyle name="40% - Accent3 6 4 3" xfId="8970" xr:uid="{00000000-0005-0000-0000-0000AB010000}"/>
    <cellStyle name="40% - Accent3 6 5" xfId="3233" xr:uid="{00000000-0005-0000-0000-000066030000}"/>
    <cellStyle name="40% - Accent3 6 5 2" xfId="10390" xr:uid="{00000000-0005-0000-0000-0000AB010000}"/>
    <cellStyle name="40% - Accent3 6 6" xfId="6105" xr:uid="{00000000-0005-0000-0000-00008E000000}"/>
    <cellStyle name="40% - Accent3 6 6 2" xfId="13274" xr:uid="{00000000-0005-0000-0000-00008E000000}"/>
    <cellStyle name="40% - Accent3 6 7" xfId="7551" xr:uid="{00000000-0005-0000-0000-0000AB010000}"/>
    <cellStyle name="40% - Accent3 7" xfId="618" xr:uid="{00000000-0005-0000-0000-00006C030000}"/>
    <cellStyle name="40% - Accent3 7 2" xfId="2045" xr:uid="{00000000-0005-0000-0000-00006D030000}"/>
    <cellStyle name="40% - Accent3 7 2 2" xfId="4885" xr:uid="{00000000-0005-0000-0000-00006D030000}"/>
    <cellStyle name="40% - Accent3 7 2 2 2" xfId="12042" xr:uid="{00000000-0005-0000-0000-0000AE010000}"/>
    <cellStyle name="40% - Accent3 7 2 3" xfId="9203" xr:uid="{00000000-0005-0000-0000-0000AE010000}"/>
    <cellStyle name="40% - Accent3 7 3" xfId="3466" xr:uid="{00000000-0005-0000-0000-00006C030000}"/>
    <cellStyle name="40% - Accent3 7 3 2" xfId="10623" xr:uid="{00000000-0005-0000-0000-0000AE010000}"/>
    <cellStyle name="40% - Accent3 7 4" xfId="5842" xr:uid="{00000000-0005-0000-0000-00008F000000}"/>
    <cellStyle name="40% - Accent3 7 4 2" xfId="13041" xr:uid="{00000000-0005-0000-0000-00008F000000}"/>
    <cellStyle name="40% - Accent3 7 5" xfId="7784" xr:uid="{00000000-0005-0000-0000-0000AE010000}"/>
    <cellStyle name="40% - Accent3 8" xfId="1082" xr:uid="{00000000-0005-0000-0000-00006E030000}"/>
    <cellStyle name="40% - Accent3 8 2" xfId="2509" xr:uid="{00000000-0005-0000-0000-00006F030000}"/>
    <cellStyle name="40% - Accent3 8 2 2" xfId="5349" xr:uid="{00000000-0005-0000-0000-00006F030000}"/>
    <cellStyle name="40% - Accent3 8 2 2 2" xfId="12506" xr:uid="{00000000-0005-0000-0000-0000AF010000}"/>
    <cellStyle name="40% - Accent3 8 2 3" xfId="9667" xr:uid="{00000000-0005-0000-0000-0000AF010000}"/>
    <cellStyle name="40% - Accent3 8 3" xfId="3930" xr:uid="{00000000-0005-0000-0000-00006E030000}"/>
    <cellStyle name="40% - Accent3 8 3 2" xfId="11087" xr:uid="{00000000-0005-0000-0000-0000AF010000}"/>
    <cellStyle name="40% - Accent3 8 4" xfId="6851" xr:uid="{00000000-0005-0000-0000-0000AE010000}"/>
    <cellStyle name="40% - Accent3 8 4 2" xfId="13980" xr:uid="{00000000-0005-0000-0000-0000AE010000}"/>
    <cellStyle name="40% - Accent3 8 5" xfId="8248" xr:uid="{00000000-0005-0000-0000-0000AF010000}"/>
    <cellStyle name="40% - Accent3 9" xfId="1559" xr:uid="{00000000-0005-0000-0000-000070030000}"/>
    <cellStyle name="40% - Accent3 9 2" xfId="2978" xr:uid="{00000000-0005-0000-0000-000071030000}"/>
    <cellStyle name="40% - Accent3 9 2 2" xfId="5818" xr:uid="{00000000-0005-0000-0000-000071030000}"/>
    <cellStyle name="40% - Accent3 9 2 2 2" xfId="12975" xr:uid="{00000000-0005-0000-0000-00001A060000}"/>
    <cellStyle name="40% - Accent3 9 2 3" xfId="10136" xr:uid="{00000000-0005-0000-0000-00001A060000}"/>
    <cellStyle name="40% - Accent3 9 3" xfId="4399" xr:uid="{00000000-0005-0000-0000-000070030000}"/>
    <cellStyle name="40% - Accent3 9 3 2" xfId="11556" xr:uid="{00000000-0005-0000-0000-00001A060000}"/>
    <cellStyle name="40% - Accent3 9 4" xfId="6359" xr:uid="{00000000-0005-0000-0000-0000AF010000}"/>
    <cellStyle name="40% - Accent3 9 4 2" xfId="13511" xr:uid="{00000000-0005-0000-0000-0000AF010000}"/>
    <cellStyle name="40% - Accent3 9 5" xfId="8717" xr:uid="{00000000-0005-0000-0000-00001A060000}"/>
    <cellStyle name="40% - Accent4" xfId="10" builtinId="43" customBuiltin="1"/>
    <cellStyle name="40% - Accent4 10" xfId="1579" xr:uid="{00000000-0005-0000-0000-000073030000}"/>
    <cellStyle name="40% - Accent4 10 2" xfId="4419" xr:uid="{00000000-0005-0000-0000-000073030000}"/>
    <cellStyle name="40% - Accent4 10 2 2" xfId="11576" xr:uid="{00000000-0005-0000-0000-0000DF070000}"/>
    <cellStyle name="40% - Accent4 10 3" xfId="8737" xr:uid="{00000000-0005-0000-0000-0000DF070000}"/>
    <cellStyle name="40% - Accent4 11" xfId="3001" xr:uid="{00000000-0005-0000-0000-0000280F0000}"/>
    <cellStyle name="40% - Accent4 11 2" xfId="10158" xr:uid="{00000000-0005-0000-0000-0000250F0000}"/>
    <cellStyle name="40% - Accent4 12" xfId="7318" xr:uid="{00000000-0005-0000-0000-000077230000}"/>
    <cellStyle name="40% - Accent4 13" xfId="13003" xr:uid="{00000000-0005-0000-0000-0000A90F0000}"/>
    <cellStyle name="40% - Accent4 2" xfId="69" xr:uid="{00000000-0005-0000-0000-000074030000}"/>
    <cellStyle name="40% - Accent4 2 2" xfId="201" xr:uid="{00000000-0005-0000-0000-000075030000}"/>
    <cellStyle name="40% - Accent4 2 2 2" xfId="509" xr:uid="{00000000-0005-0000-0000-000076030000}"/>
    <cellStyle name="40% - Accent4 2 2 2 2" xfId="975" xr:uid="{00000000-0005-0000-0000-000077030000}"/>
    <cellStyle name="40% - Accent4 2 2 2 2 2" xfId="2402" xr:uid="{00000000-0005-0000-0000-000078030000}"/>
    <cellStyle name="40% - Accent4 2 2 2 2 2 2" xfId="5242" xr:uid="{00000000-0005-0000-0000-000078030000}"/>
    <cellStyle name="40% - Accent4 2 2 2 2 2 2 2" xfId="12399" xr:uid="{00000000-0005-0000-0000-0000B4010000}"/>
    <cellStyle name="40% - Accent4 2 2 2 2 2 3" xfId="9560" xr:uid="{00000000-0005-0000-0000-0000B4010000}"/>
    <cellStyle name="40% - Accent4 2 2 2 2 3" xfId="3823" xr:uid="{00000000-0005-0000-0000-000077030000}"/>
    <cellStyle name="40% - Accent4 2 2 2 2 3 2" xfId="10980" xr:uid="{00000000-0005-0000-0000-0000B4010000}"/>
    <cellStyle name="40% - Accent4 2 2 2 2 4" xfId="6745" xr:uid="{00000000-0005-0000-0000-0000B3010000}"/>
    <cellStyle name="40% - Accent4 2 2 2 2 4 2" xfId="13874" xr:uid="{00000000-0005-0000-0000-0000B3010000}"/>
    <cellStyle name="40% - Accent4 2 2 2 2 5" xfId="8141" xr:uid="{00000000-0005-0000-0000-0000B4010000}"/>
    <cellStyle name="40% - Accent4 2 2 2 3" xfId="1439" xr:uid="{00000000-0005-0000-0000-000079030000}"/>
    <cellStyle name="40% - Accent4 2 2 2 3 2" xfId="2866" xr:uid="{00000000-0005-0000-0000-00007A030000}"/>
    <cellStyle name="40% - Accent4 2 2 2 3 2 2" xfId="5706" xr:uid="{00000000-0005-0000-0000-00007A030000}"/>
    <cellStyle name="40% - Accent4 2 2 2 3 2 2 2" xfId="12863" xr:uid="{00000000-0005-0000-0000-0000B5010000}"/>
    <cellStyle name="40% - Accent4 2 2 2 3 2 3" xfId="10024" xr:uid="{00000000-0005-0000-0000-0000B5010000}"/>
    <cellStyle name="40% - Accent4 2 2 2 3 3" xfId="4287" xr:uid="{00000000-0005-0000-0000-000079030000}"/>
    <cellStyle name="40% - Accent4 2 2 2 3 3 2" xfId="11444" xr:uid="{00000000-0005-0000-0000-0000B5010000}"/>
    <cellStyle name="40% - Accent4 2 2 2 3 4" xfId="7208" xr:uid="{00000000-0005-0000-0000-0000B4010000}"/>
    <cellStyle name="40% - Accent4 2 2 2 3 4 2" xfId="14337" xr:uid="{00000000-0005-0000-0000-0000B4010000}"/>
    <cellStyle name="40% - Accent4 2 2 2 3 5" xfId="8605" xr:uid="{00000000-0005-0000-0000-0000B5010000}"/>
    <cellStyle name="40% - Accent4 2 2 2 4" xfId="1936" xr:uid="{00000000-0005-0000-0000-00007B030000}"/>
    <cellStyle name="40% - Accent4 2 2 2 4 2" xfId="4776" xr:uid="{00000000-0005-0000-0000-00007B030000}"/>
    <cellStyle name="40% - Accent4 2 2 2 4 2 2" xfId="11933" xr:uid="{00000000-0005-0000-0000-0000B3010000}"/>
    <cellStyle name="40% - Accent4 2 2 2 4 3" xfId="9094" xr:uid="{00000000-0005-0000-0000-0000B3010000}"/>
    <cellStyle name="40% - Accent4 2 2 2 5" xfId="3357" xr:uid="{00000000-0005-0000-0000-000076030000}"/>
    <cellStyle name="40% - Accent4 2 2 2 5 2" xfId="10514" xr:uid="{00000000-0005-0000-0000-0000B3010000}"/>
    <cellStyle name="40% - Accent4 2 2 2 6" xfId="6229" xr:uid="{00000000-0005-0000-0000-000092000000}"/>
    <cellStyle name="40% - Accent4 2 2 2 6 2" xfId="13398" xr:uid="{00000000-0005-0000-0000-000092000000}"/>
    <cellStyle name="40% - Accent4 2 2 2 7" xfId="7675" xr:uid="{00000000-0005-0000-0000-0000B3010000}"/>
    <cellStyle name="40% - Accent4 2 2 3" xfId="742" xr:uid="{00000000-0005-0000-0000-00007C030000}"/>
    <cellStyle name="40% - Accent4 2 2 3 2" xfId="2169" xr:uid="{00000000-0005-0000-0000-00007D030000}"/>
    <cellStyle name="40% - Accent4 2 2 3 2 2" xfId="5009" xr:uid="{00000000-0005-0000-0000-00007D030000}"/>
    <cellStyle name="40% - Accent4 2 2 3 2 2 2" xfId="12166" xr:uid="{00000000-0005-0000-0000-0000B6010000}"/>
    <cellStyle name="40% - Accent4 2 2 3 2 3" xfId="9327" xr:uid="{00000000-0005-0000-0000-0000B6010000}"/>
    <cellStyle name="40% - Accent4 2 2 3 3" xfId="3590" xr:uid="{00000000-0005-0000-0000-00007C030000}"/>
    <cellStyle name="40% - Accent4 2 2 3 3 2" xfId="10747" xr:uid="{00000000-0005-0000-0000-0000B6010000}"/>
    <cellStyle name="40% - Accent4 2 2 3 4" xfId="6512" xr:uid="{00000000-0005-0000-0000-0000B5010000}"/>
    <cellStyle name="40% - Accent4 2 2 3 4 2" xfId="13641" xr:uid="{00000000-0005-0000-0000-0000B5010000}"/>
    <cellStyle name="40% - Accent4 2 2 3 5" xfId="7908" xr:uid="{00000000-0005-0000-0000-0000B6010000}"/>
    <cellStyle name="40% - Accent4 2 2 4" xfId="1206" xr:uid="{00000000-0005-0000-0000-00007E030000}"/>
    <cellStyle name="40% - Accent4 2 2 4 2" xfId="2633" xr:uid="{00000000-0005-0000-0000-00007F030000}"/>
    <cellStyle name="40% - Accent4 2 2 4 2 2" xfId="5473" xr:uid="{00000000-0005-0000-0000-00007F030000}"/>
    <cellStyle name="40% - Accent4 2 2 4 2 2 2" xfId="12630" xr:uid="{00000000-0005-0000-0000-0000B7010000}"/>
    <cellStyle name="40% - Accent4 2 2 4 2 3" xfId="9791" xr:uid="{00000000-0005-0000-0000-0000B7010000}"/>
    <cellStyle name="40% - Accent4 2 2 4 3" xfId="4054" xr:uid="{00000000-0005-0000-0000-00007E030000}"/>
    <cellStyle name="40% - Accent4 2 2 4 3 2" xfId="11211" xr:uid="{00000000-0005-0000-0000-0000B7010000}"/>
    <cellStyle name="40% - Accent4 2 2 4 4" xfId="6975" xr:uid="{00000000-0005-0000-0000-0000B6010000}"/>
    <cellStyle name="40% - Accent4 2 2 4 4 2" xfId="14104" xr:uid="{00000000-0005-0000-0000-0000B6010000}"/>
    <cellStyle name="40% - Accent4 2 2 4 5" xfId="8372" xr:uid="{00000000-0005-0000-0000-0000B7010000}"/>
    <cellStyle name="40% - Accent4 2 2 5" xfId="1703" xr:uid="{00000000-0005-0000-0000-000080030000}"/>
    <cellStyle name="40% - Accent4 2 2 5 2" xfId="4543" xr:uid="{00000000-0005-0000-0000-000080030000}"/>
    <cellStyle name="40% - Accent4 2 2 5 2 2" xfId="11700" xr:uid="{00000000-0005-0000-0000-0000B2010000}"/>
    <cellStyle name="40% - Accent4 2 2 5 3" xfId="8861" xr:uid="{00000000-0005-0000-0000-0000B2010000}"/>
    <cellStyle name="40% - Accent4 2 2 6" xfId="3124" xr:uid="{00000000-0005-0000-0000-000075030000}"/>
    <cellStyle name="40% - Accent4 2 2 6 2" xfId="10281" xr:uid="{00000000-0005-0000-0000-0000B2010000}"/>
    <cellStyle name="40% - Accent4 2 2 7" xfId="5996" xr:uid="{00000000-0005-0000-0000-000091000000}"/>
    <cellStyle name="40% - Accent4 2 2 7 2" xfId="13165" xr:uid="{00000000-0005-0000-0000-000091000000}"/>
    <cellStyle name="40% - Accent4 2 2 8" xfId="7441" xr:uid="{00000000-0005-0000-0000-0000B2010000}"/>
    <cellStyle name="40% - Accent4 2 3" xfId="415" xr:uid="{00000000-0005-0000-0000-000081030000}"/>
    <cellStyle name="40% - Accent4 2 3 2" xfId="881" xr:uid="{00000000-0005-0000-0000-000082030000}"/>
    <cellStyle name="40% - Accent4 2 3 2 2" xfId="2308" xr:uid="{00000000-0005-0000-0000-000083030000}"/>
    <cellStyle name="40% - Accent4 2 3 2 2 2" xfId="5148" xr:uid="{00000000-0005-0000-0000-000083030000}"/>
    <cellStyle name="40% - Accent4 2 3 2 2 2 2" xfId="12305" xr:uid="{00000000-0005-0000-0000-0000B9010000}"/>
    <cellStyle name="40% - Accent4 2 3 2 2 3" xfId="9466" xr:uid="{00000000-0005-0000-0000-0000B9010000}"/>
    <cellStyle name="40% - Accent4 2 3 2 3" xfId="3729" xr:uid="{00000000-0005-0000-0000-000082030000}"/>
    <cellStyle name="40% - Accent4 2 3 2 3 2" xfId="10886" xr:uid="{00000000-0005-0000-0000-0000B9010000}"/>
    <cellStyle name="40% - Accent4 2 3 2 4" xfId="6651" xr:uid="{00000000-0005-0000-0000-0000B8010000}"/>
    <cellStyle name="40% - Accent4 2 3 2 4 2" xfId="13780" xr:uid="{00000000-0005-0000-0000-0000B8010000}"/>
    <cellStyle name="40% - Accent4 2 3 2 5" xfId="8047" xr:uid="{00000000-0005-0000-0000-0000B9010000}"/>
    <cellStyle name="40% - Accent4 2 3 3" xfId="1345" xr:uid="{00000000-0005-0000-0000-000084030000}"/>
    <cellStyle name="40% - Accent4 2 3 3 2" xfId="2772" xr:uid="{00000000-0005-0000-0000-000085030000}"/>
    <cellStyle name="40% - Accent4 2 3 3 2 2" xfId="5612" xr:uid="{00000000-0005-0000-0000-000085030000}"/>
    <cellStyle name="40% - Accent4 2 3 3 2 2 2" xfId="12769" xr:uid="{00000000-0005-0000-0000-0000BA010000}"/>
    <cellStyle name="40% - Accent4 2 3 3 2 3" xfId="9930" xr:uid="{00000000-0005-0000-0000-0000BA010000}"/>
    <cellStyle name="40% - Accent4 2 3 3 3" xfId="4193" xr:uid="{00000000-0005-0000-0000-000084030000}"/>
    <cellStyle name="40% - Accent4 2 3 3 3 2" xfId="11350" xr:uid="{00000000-0005-0000-0000-0000BA010000}"/>
    <cellStyle name="40% - Accent4 2 3 3 4" xfId="7114" xr:uid="{00000000-0005-0000-0000-0000B9010000}"/>
    <cellStyle name="40% - Accent4 2 3 3 4 2" xfId="14243" xr:uid="{00000000-0005-0000-0000-0000B9010000}"/>
    <cellStyle name="40% - Accent4 2 3 3 5" xfId="8511" xr:uid="{00000000-0005-0000-0000-0000BA010000}"/>
    <cellStyle name="40% - Accent4 2 3 4" xfId="1842" xr:uid="{00000000-0005-0000-0000-000086030000}"/>
    <cellStyle name="40% - Accent4 2 3 4 2" xfId="4682" xr:uid="{00000000-0005-0000-0000-000086030000}"/>
    <cellStyle name="40% - Accent4 2 3 4 2 2" xfId="11839" xr:uid="{00000000-0005-0000-0000-0000B8010000}"/>
    <cellStyle name="40% - Accent4 2 3 4 3" xfId="9000" xr:uid="{00000000-0005-0000-0000-0000B8010000}"/>
    <cellStyle name="40% - Accent4 2 3 5" xfId="3263" xr:uid="{00000000-0005-0000-0000-000081030000}"/>
    <cellStyle name="40% - Accent4 2 3 5 2" xfId="10420" xr:uid="{00000000-0005-0000-0000-0000B8010000}"/>
    <cellStyle name="40% - Accent4 2 3 6" xfId="6135" xr:uid="{00000000-0005-0000-0000-000093000000}"/>
    <cellStyle name="40% - Accent4 2 3 6 2" xfId="13304" xr:uid="{00000000-0005-0000-0000-000093000000}"/>
    <cellStyle name="40% - Accent4 2 3 7" xfId="7581" xr:uid="{00000000-0005-0000-0000-0000B8010000}"/>
    <cellStyle name="40% - Accent4 2 4" xfId="648" xr:uid="{00000000-0005-0000-0000-000087030000}"/>
    <cellStyle name="40% - Accent4 2 4 2" xfId="2075" xr:uid="{00000000-0005-0000-0000-000088030000}"/>
    <cellStyle name="40% - Accent4 2 4 2 2" xfId="4915" xr:uid="{00000000-0005-0000-0000-000088030000}"/>
    <cellStyle name="40% - Accent4 2 4 2 2 2" xfId="12072" xr:uid="{00000000-0005-0000-0000-0000BB010000}"/>
    <cellStyle name="40% - Accent4 2 4 2 3" xfId="9233" xr:uid="{00000000-0005-0000-0000-0000BB010000}"/>
    <cellStyle name="40% - Accent4 2 4 3" xfId="3496" xr:uid="{00000000-0005-0000-0000-000087030000}"/>
    <cellStyle name="40% - Accent4 2 4 3 2" xfId="10653" xr:uid="{00000000-0005-0000-0000-0000BB010000}"/>
    <cellStyle name="40% - Accent4 2 4 4" xfId="6418" xr:uid="{00000000-0005-0000-0000-0000BA010000}"/>
    <cellStyle name="40% - Accent4 2 4 4 2" xfId="13547" xr:uid="{00000000-0005-0000-0000-0000BA010000}"/>
    <cellStyle name="40% - Accent4 2 4 5" xfId="7814" xr:uid="{00000000-0005-0000-0000-0000BB010000}"/>
    <cellStyle name="40% - Accent4 2 5" xfId="1112" xr:uid="{00000000-0005-0000-0000-000089030000}"/>
    <cellStyle name="40% - Accent4 2 5 2" xfId="2539" xr:uid="{00000000-0005-0000-0000-00008A030000}"/>
    <cellStyle name="40% - Accent4 2 5 2 2" xfId="5379" xr:uid="{00000000-0005-0000-0000-00008A030000}"/>
    <cellStyle name="40% - Accent4 2 5 2 2 2" xfId="12536" xr:uid="{00000000-0005-0000-0000-0000BC010000}"/>
    <cellStyle name="40% - Accent4 2 5 2 3" xfId="9697" xr:uid="{00000000-0005-0000-0000-0000BC010000}"/>
    <cellStyle name="40% - Accent4 2 5 3" xfId="3960" xr:uid="{00000000-0005-0000-0000-000089030000}"/>
    <cellStyle name="40% - Accent4 2 5 3 2" xfId="11117" xr:uid="{00000000-0005-0000-0000-0000BC010000}"/>
    <cellStyle name="40% - Accent4 2 5 4" xfId="6881" xr:uid="{00000000-0005-0000-0000-0000BB010000}"/>
    <cellStyle name="40% - Accent4 2 5 4 2" xfId="14010" xr:uid="{00000000-0005-0000-0000-0000BB010000}"/>
    <cellStyle name="40% - Accent4 2 5 5" xfId="8278" xr:uid="{00000000-0005-0000-0000-0000BC010000}"/>
    <cellStyle name="40% - Accent4 2 6" xfId="1608" xr:uid="{00000000-0005-0000-0000-00008B030000}"/>
    <cellStyle name="40% - Accent4 2 6 2" xfId="4448" xr:uid="{00000000-0005-0000-0000-00008B030000}"/>
    <cellStyle name="40% - Accent4 2 6 2 2" xfId="11605" xr:uid="{00000000-0005-0000-0000-0000B1010000}"/>
    <cellStyle name="40% - Accent4 2 6 3" xfId="8766" xr:uid="{00000000-0005-0000-0000-0000B1010000}"/>
    <cellStyle name="40% - Accent4 2 7" xfId="3030" xr:uid="{00000000-0005-0000-0000-000074030000}"/>
    <cellStyle name="40% - Accent4 2 7 2" xfId="10187" xr:uid="{00000000-0005-0000-0000-0000B1010000}"/>
    <cellStyle name="40% - Accent4 2 8" xfId="5902" xr:uid="{00000000-0005-0000-0000-000090000000}"/>
    <cellStyle name="40% - Accent4 2 8 2" xfId="13071" xr:uid="{00000000-0005-0000-0000-000090000000}"/>
    <cellStyle name="40% - Accent4 2 9" xfId="7347" xr:uid="{00000000-0005-0000-0000-0000B1010000}"/>
    <cellStyle name="40% - Accent4 3" xfId="114" xr:uid="{00000000-0005-0000-0000-00008C030000}"/>
    <cellStyle name="40% - Accent4 3 2" xfId="202" xr:uid="{00000000-0005-0000-0000-00008D030000}"/>
    <cellStyle name="40% - Accent4 3 2 2" xfId="510" xr:uid="{00000000-0005-0000-0000-00008E030000}"/>
    <cellStyle name="40% - Accent4 3 2 2 2" xfId="976" xr:uid="{00000000-0005-0000-0000-00008F030000}"/>
    <cellStyle name="40% - Accent4 3 2 2 2 2" xfId="2403" xr:uid="{00000000-0005-0000-0000-000090030000}"/>
    <cellStyle name="40% - Accent4 3 2 2 2 2 2" xfId="5243" xr:uid="{00000000-0005-0000-0000-000090030000}"/>
    <cellStyle name="40% - Accent4 3 2 2 2 2 2 2" xfId="12400" xr:uid="{00000000-0005-0000-0000-0000C0010000}"/>
    <cellStyle name="40% - Accent4 3 2 2 2 2 3" xfId="9561" xr:uid="{00000000-0005-0000-0000-0000C0010000}"/>
    <cellStyle name="40% - Accent4 3 2 2 2 3" xfId="3824" xr:uid="{00000000-0005-0000-0000-00008F030000}"/>
    <cellStyle name="40% - Accent4 3 2 2 2 3 2" xfId="10981" xr:uid="{00000000-0005-0000-0000-0000C0010000}"/>
    <cellStyle name="40% - Accent4 3 2 2 2 4" xfId="6746" xr:uid="{00000000-0005-0000-0000-0000BF010000}"/>
    <cellStyle name="40% - Accent4 3 2 2 2 4 2" xfId="13875" xr:uid="{00000000-0005-0000-0000-0000BF010000}"/>
    <cellStyle name="40% - Accent4 3 2 2 2 5" xfId="8142" xr:uid="{00000000-0005-0000-0000-0000C0010000}"/>
    <cellStyle name="40% - Accent4 3 2 2 3" xfId="1440" xr:uid="{00000000-0005-0000-0000-000091030000}"/>
    <cellStyle name="40% - Accent4 3 2 2 3 2" xfId="2867" xr:uid="{00000000-0005-0000-0000-000092030000}"/>
    <cellStyle name="40% - Accent4 3 2 2 3 2 2" xfId="5707" xr:uid="{00000000-0005-0000-0000-000092030000}"/>
    <cellStyle name="40% - Accent4 3 2 2 3 2 2 2" xfId="12864" xr:uid="{00000000-0005-0000-0000-0000C1010000}"/>
    <cellStyle name="40% - Accent4 3 2 2 3 2 3" xfId="10025" xr:uid="{00000000-0005-0000-0000-0000C1010000}"/>
    <cellStyle name="40% - Accent4 3 2 2 3 3" xfId="4288" xr:uid="{00000000-0005-0000-0000-000091030000}"/>
    <cellStyle name="40% - Accent4 3 2 2 3 3 2" xfId="11445" xr:uid="{00000000-0005-0000-0000-0000C1010000}"/>
    <cellStyle name="40% - Accent4 3 2 2 3 4" xfId="7209" xr:uid="{00000000-0005-0000-0000-0000C0010000}"/>
    <cellStyle name="40% - Accent4 3 2 2 3 4 2" xfId="14338" xr:uid="{00000000-0005-0000-0000-0000C0010000}"/>
    <cellStyle name="40% - Accent4 3 2 2 3 5" xfId="8606" xr:uid="{00000000-0005-0000-0000-0000C1010000}"/>
    <cellStyle name="40% - Accent4 3 2 2 4" xfId="1937" xr:uid="{00000000-0005-0000-0000-000093030000}"/>
    <cellStyle name="40% - Accent4 3 2 2 4 2" xfId="4777" xr:uid="{00000000-0005-0000-0000-000093030000}"/>
    <cellStyle name="40% - Accent4 3 2 2 4 2 2" xfId="11934" xr:uid="{00000000-0005-0000-0000-0000BF010000}"/>
    <cellStyle name="40% - Accent4 3 2 2 4 3" xfId="9095" xr:uid="{00000000-0005-0000-0000-0000BF010000}"/>
    <cellStyle name="40% - Accent4 3 2 2 5" xfId="3358" xr:uid="{00000000-0005-0000-0000-00008E030000}"/>
    <cellStyle name="40% - Accent4 3 2 2 5 2" xfId="10515" xr:uid="{00000000-0005-0000-0000-0000BF010000}"/>
    <cellStyle name="40% - Accent4 3 2 2 6" xfId="6230" xr:uid="{00000000-0005-0000-0000-000096000000}"/>
    <cellStyle name="40% - Accent4 3 2 2 6 2" xfId="13399" xr:uid="{00000000-0005-0000-0000-000096000000}"/>
    <cellStyle name="40% - Accent4 3 2 2 7" xfId="7676" xr:uid="{00000000-0005-0000-0000-0000BF010000}"/>
    <cellStyle name="40% - Accent4 3 2 3" xfId="743" xr:uid="{00000000-0005-0000-0000-000094030000}"/>
    <cellStyle name="40% - Accent4 3 2 3 2" xfId="2170" xr:uid="{00000000-0005-0000-0000-000095030000}"/>
    <cellStyle name="40% - Accent4 3 2 3 2 2" xfId="5010" xr:uid="{00000000-0005-0000-0000-000095030000}"/>
    <cellStyle name="40% - Accent4 3 2 3 2 2 2" xfId="12167" xr:uid="{00000000-0005-0000-0000-0000C2010000}"/>
    <cellStyle name="40% - Accent4 3 2 3 2 3" xfId="9328" xr:uid="{00000000-0005-0000-0000-0000C2010000}"/>
    <cellStyle name="40% - Accent4 3 2 3 3" xfId="3591" xr:uid="{00000000-0005-0000-0000-000094030000}"/>
    <cellStyle name="40% - Accent4 3 2 3 3 2" xfId="10748" xr:uid="{00000000-0005-0000-0000-0000C2010000}"/>
    <cellStyle name="40% - Accent4 3 2 3 4" xfId="6513" xr:uid="{00000000-0005-0000-0000-0000C1010000}"/>
    <cellStyle name="40% - Accent4 3 2 3 4 2" xfId="13642" xr:uid="{00000000-0005-0000-0000-0000C1010000}"/>
    <cellStyle name="40% - Accent4 3 2 3 5" xfId="7909" xr:uid="{00000000-0005-0000-0000-0000C2010000}"/>
    <cellStyle name="40% - Accent4 3 2 4" xfId="1207" xr:uid="{00000000-0005-0000-0000-000096030000}"/>
    <cellStyle name="40% - Accent4 3 2 4 2" xfId="2634" xr:uid="{00000000-0005-0000-0000-000097030000}"/>
    <cellStyle name="40% - Accent4 3 2 4 2 2" xfId="5474" xr:uid="{00000000-0005-0000-0000-000097030000}"/>
    <cellStyle name="40% - Accent4 3 2 4 2 2 2" xfId="12631" xr:uid="{00000000-0005-0000-0000-0000C3010000}"/>
    <cellStyle name="40% - Accent4 3 2 4 2 3" xfId="9792" xr:uid="{00000000-0005-0000-0000-0000C3010000}"/>
    <cellStyle name="40% - Accent4 3 2 4 3" xfId="4055" xr:uid="{00000000-0005-0000-0000-000096030000}"/>
    <cellStyle name="40% - Accent4 3 2 4 3 2" xfId="11212" xr:uid="{00000000-0005-0000-0000-0000C3010000}"/>
    <cellStyle name="40% - Accent4 3 2 4 4" xfId="6976" xr:uid="{00000000-0005-0000-0000-0000C2010000}"/>
    <cellStyle name="40% - Accent4 3 2 4 4 2" xfId="14105" xr:uid="{00000000-0005-0000-0000-0000C2010000}"/>
    <cellStyle name="40% - Accent4 3 2 4 5" xfId="8373" xr:uid="{00000000-0005-0000-0000-0000C3010000}"/>
    <cellStyle name="40% - Accent4 3 2 5" xfId="1704" xr:uid="{00000000-0005-0000-0000-000098030000}"/>
    <cellStyle name="40% - Accent4 3 2 5 2" xfId="4544" xr:uid="{00000000-0005-0000-0000-000098030000}"/>
    <cellStyle name="40% - Accent4 3 2 5 2 2" xfId="11701" xr:uid="{00000000-0005-0000-0000-0000BE010000}"/>
    <cellStyle name="40% - Accent4 3 2 5 3" xfId="8862" xr:uid="{00000000-0005-0000-0000-0000BE010000}"/>
    <cellStyle name="40% - Accent4 3 2 6" xfId="3125" xr:uid="{00000000-0005-0000-0000-00008D030000}"/>
    <cellStyle name="40% - Accent4 3 2 6 2" xfId="10282" xr:uid="{00000000-0005-0000-0000-0000BE010000}"/>
    <cellStyle name="40% - Accent4 3 2 7" xfId="5997" xr:uid="{00000000-0005-0000-0000-000095000000}"/>
    <cellStyle name="40% - Accent4 3 2 7 2" xfId="13166" xr:uid="{00000000-0005-0000-0000-000095000000}"/>
    <cellStyle name="40% - Accent4 3 2 8" xfId="7442" xr:uid="{00000000-0005-0000-0000-0000BE010000}"/>
    <cellStyle name="40% - Accent4 3 3" xfId="450" xr:uid="{00000000-0005-0000-0000-000099030000}"/>
    <cellStyle name="40% - Accent4 3 3 2" xfId="916" xr:uid="{00000000-0005-0000-0000-00009A030000}"/>
    <cellStyle name="40% - Accent4 3 3 2 2" xfId="2343" xr:uid="{00000000-0005-0000-0000-00009B030000}"/>
    <cellStyle name="40% - Accent4 3 3 2 2 2" xfId="5183" xr:uid="{00000000-0005-0000-0000-00009B030000}"/>
    <cellStyle name="40% - Accent4 3 3 2 2 2 2" xfId="12340" xr:uid="{00000000-0005-0000-0000-0000C5010000}"/>
    <cellStyle name="40% - Accent4 3 3 2 2 3" xfId="9501" xr:uid="{00000000-0005-0000-0000-0000C5010000}"/>
    <cellStyle name="40% - Accent4 3 3 2 3" xfId="3764" xr:uid="{00000000-0005-0000-0000-00009A030000}"/>
    <cellStyle name="40% - Accent4 3 3 2 3 2" xfId="10921" xr:uid="{00000000-0005-0000-0000-0000C5010000}"/>
    <cellStyle name="40% - Accent4 3 3 2 4" xfId="6686" xr:uid="{00000000-0005-0000-0000-0000C4010000}"/>
    <cellStyle name="40% - Accent4 3 3 2 4 2" xfId="13815" xr:uid="{00000000-0005-0000-0000-0000C4010000}"/>
    <cellStyle name="40% - Accent4 3 3 2 5" xfId="8082" xr:uid="{00000000-0005-0000-0000-0000C5010000}"/>
    <cellStyle name="40% - Accent4 3 3 3" xfId="1380" xr:uid="{00000000-0005-0000-0000-00009C030000}"/>
    <cellStyle name="40% - Accent4 3 3 3 2" xfId="2807" xr:uid="{00000000-0005-0000-0000-00009D030000}"/>
    <cellStyle name="40% - Accent4 3 3 3 2 2" xfId="5647" xr:uid="{00000000-0005-0000-0000-00009D030000}"/>
    <cellStyle name="40% - Accent4 3 3 3 2 2 2" xfId="12804" xr:uid="{00000000-0005-0000-0000-0000C6010000}"/>
    <cellStyle name="40% - Accent4 3 3 3 2 3" xfId="9965" xr:uid="{00000000-0005-0000-0000-0000C6010000}"/>
    <cellStyle name="40% - Accent4 3 3 3 3" xfId="4228" xr:uid="{00000000-0005-0000-0000-00009C030000}"/>
    <cellStyle name="40% - Accent4 3 3 3 3 2" xfId="11385" xr:uid="{00000000-0005-0000-0000-0000C6010000}"/>
    <cellStyle name="40% - Accent4 3 3 3 4" xfId="7149" xr:uid="{00000000-0005-0000-0000-0000C5010000}"/>
    <cellStyle name="40% - Accent4 3 3 3 4 2" xfId="14278" xr:uid="{00000000-0005-0000-0000-0000C5010000}"/>
    <cellStyle name="40% - Accent4 3 3 3 5" xfId="8546" xr:uid="{00000000-0005-0000-0000-0000C6010000}"/>
    <cellStyle name="40% - Accent4 3 3 4" xfId="1877" xr:uid="{00000000-0005-0000-0000-00009E030000}"/>
    <cellStyle name="40% - Accent4 3 3 4 2" xfId="4717" xr:uid="{00000000-0005-0000-0000-00009E030000}"/>
    <cellStyle name="40% - Accent4 3 3 4 2 2" xfId="11874" xr:uid="{00000000-0005-0000-0000-0000C4010000}"/>
    <cellStyle name="40% - Accent4 3 3 4 3" xfId="9035" xr:uid="{00000000-0005-0000-0000-0000C4010000}"/>
    <cellStyle name="40% - Accent4 3 3 5" xfId="3298" xr:uid="{00000000-0005-0000-0000-000099030000}"/>
    <cellStyle name="40% - Accent4 3 3 5 2" xfId="10455" xr:uid="{00000000-0005-0000-0000-0000C4010000}"/>
    <cellStyle name="40% - Accent4 3 3 6" xfId="6170" xr:uid="{00000000-0005-0000-0000-000097000000}"/>
    <cellStyle name="40% - Accent4 3 3 6 2" xfId="13339" xr:uid="{00000000-0005-0000-0000-000097000000}"/>
    <cellStyle name="40% - Accent4 3 3 7" xfId="7616" xr:uid="{00000000-0005-0000-0000-0000C4010000}"/>
    <cellStyle name="40% - Accent4 3 4" xfId="683" xr:uid="{00000000-0005-0000-0000-00009F030000}"/>
    <cellStyle name="40% - Accent4 3 4 2" xfId="2110" xr:uid="{00000000-0005-0000-0000-0000A0030000}"/>
    <cellStyle name="40% - Accent4 3 4 2 2" xfId="4950" xr:uid="{00000000-0005-0000-0000-0000A0030000}"/>
    <cellStyle name="40% - Accent4 3 4 2 2 2" xfId="12107" xr:uid="{00000000-0005-0000-0000-0000C7010000}"/>
    <cellStyle name="40% - Accent4 3 4 2 3" xfId="9268" xr:uid="{00000000-0005-0000-0000-0000C7010000}"/>
    <cellStyle name="40% - Accent4 3 4 3" xfId="3531" xr:uid="{00000000-0005-0000-0000-00009F030000}"/>
    <cellStyle name="40% - Accent4 3 4 3 2" xfId="10688" xr:uid="{00000000-0005-0000-0000-0000C7010000}"/>
    <cellStyle name="40% - Accent4 3 4 4" xfId="6453" xr:uid="{00000000-0005-0000-0000-0000C6010000}"/>
    <cellStyle name="40% - Accent4 3 4 4 2" xfId="13582" xr:uid="{00000000-0005-0000-0000-0000C6010000}"/>
    <cellStyle name="40% - Accent4 3 4 5" xfId="7849" xr:uid="{00000000-0005-0000-0000-0000C7010000}"/>
    <cellStyle name="40% - Accent4 3 5" xfId="1147" xr:uid="{00000000-0005-0000-0000-0000A1030000}"/>
    <cellStyle name="40% - Accent4 3 5 2" xfId="2574" xr:uid="{00000000-0005-0000-0000-0000A2030000}"/>
    <cellStyle name="40% - Accent4 3 5 2 2" xfId="5414" xr:uid="{00000000-0005-0000-0000-0000A2030000}"/>
    <cellStyle name="40% - Accent4 3 5 2 2 2" xfId="12571" xr:uid="{00000000-0005-0000-0000-0000C8010000}"/>
    <cellStyle name="40% - Accent4 3 5 2 3" xfId="9732" xr:uid="{00000000-0005-0000-0000-0000C8010000}"/>
    <cellStyle name="40% - Accent4 3 5 3" xfId="3995" xr:uid="{00000000-0005-0000-0000-0000A1030000}"/>
    <cellStyle name="40% - Accent4 3 5 3 2" xfId="11152" xr:uid="{00000000-0005-0000-0000-0000C8010000}"/>
    <cellStyle name="40% - Accent4 3 5 4" xfId="6916" xr:uid="{00000000-0005-0000-0000-0000C7010000}"/>
    <cellStyle name="40% - Accent4 3 5 4 2" xfId="14045" xr:uid="{00000000-0005-0000-0000-0000C7010000}"/>
    <cellStyle name="40% - Accent4 3 5 5" xfId="8313" xr:uid="{00000000-0005-0000-0000-0000C8010000}"/>
    <cellStyle name="40% - Accent4 3 6" xfId="1644" xr:uid="{00000000-0005-0000-0000-0000A3030000}"/>
    <cellStyle name="40% - Accent4 3 6 2" xfId="4484" xr:uid="{00000000-0005-0000-0000-0000A3030000}"/>
    <cellStyle name="40% - Accent4 3 6 2 2" xfId="11641" xr:uid="{00000000-0005-0000-0000-0000BD010000}"/>
    <cellStyle name="40% - Accent4 3 6 3" xfId="8802" xr:uid="{00000000-0005-0000-0000-0000BD010000}"/>
    <cellStyle name="40% - Accent4 3 7" xfId="3065" xr:uid="{00000000-0005-0000-0000-00008C030000}"/>
    <cellStyle name="40% - Accent4 3 7 2" xfId="10222" xr:uid="{00000000-0005-0000-0000-0000BD010000}"/>
    <cellStyle name="40% - Accent4 3 8" xfId="5937" xr:uid="{00000000-0005-0000-0000-000094000000}"/>
    <cellStyle name="40% - Accent4 3 8 2" xfId="13106" xr:uid="{00000000-0005-0000-0000-000094000000}"/>
    <cellStyle name="40% - Accent4 3 9" xfId="7382" xr:uid="{00000000-0005-0000-0000-0000BD010000}"/>
    <cellStyle name="40% - Accent4 4" xfId="175" xr:uid="{00000000-0005-0000-0000-0000A4030000}"/>
    <cellStyle name="40% - Accent4 4 2" xfId="200" xr:uid="{00000000-0005-0000-0000-0000A5030000}"/>
    <cellStyle name="40% - Accent4 4 2 2" xfId="508" xr:uid="{00000000-0005-0000-0000-0000A6030000}"/>
    <cellStyle name="40% - Accent4 4 2 2 2" xfId="974" xr:uid="{00000000-0005-0000-0000-0000A7030000}"/>
    <cellStyle name="40% - Accent4 4 2 2 2 2" xfId="2401" xr:uid="{00000000-0005-0000-0000-0000A8030000}"/>
    <cellStyle name="40% - Accent4 4 2 2 2 2 2" xfId="5241" xr:uid="{00000000-0005-0000-0000-0000A8030000}"/>
    <cellStyle name="40% - Accent4 4 2 2 2 2 2 2" xfId="12398" xr:uid="{00000000-0005-0000-0000-0000CC010000}"/>
    <cellStyle name="40% - Accent4 4 2 2 2 2 3" xfId="9559" xr:uid="{00000000-0005-0000-0000-0000CC010000}"/>
    <cellStyle name="40% - Accent4 4 2 2 2 3" xfId="3822" xr:uid="{00000000-0005-0000-0000-0000A7030000}"/>
    <cellStyle name="40% - Accent4 4 2 2 2 3 2" xfId="10979" xr:uid="{00000000-0005-0000-0000-0000CC010000}"/>
    <cellStyle name="40% - Accent4 4 2 2 2 4" xfId="6744" xr:uid="{00000000-0005-0000-0000-0000CB010000}"/>
    <cellStyle name="40% - Accent4 4 2 2 2 4 2" xfId="13873" xr:uid="{00000000-0005-0000-0000-0000CB010000}"/>
    <cellStyle name="40% - Accent4 4 2 2 2 5" xfId="8140" xr:uid="{00000000-0005-0000-0000-0000CC010000}"/>
    <cellStyle name="40% - Accent4 4 2 2 3" xfId="1438" xr:uid="{00000000-0005-0000-0000-0000A9030000}"/>
    <cellStyle name="40% - Accent4 4 2 2 3 2" xfId="2865" xr:uid="{00000000-0005-0000-0000-0000AA030000}"/>
    <cellStyle name="40% - Accent4 4 2 2 3 2 2" xfId="5705" xr:uid="{00000000-0005-0000-0000-0000AA030000}"/>
    <cellStyle name="40% - Accent4 4 2 2 3 2 2 2" xfId="12862" xr:uid="{00000000-0005-0000-0000-0000CD010000}"/>
    <cellStyle name="40% - Accent4 4 2 2 3 2 3" xfId="10023" xr:uid="{00000000-0005-0000-0000-0000CD010000}"/>
    <cellStyle name="40% - Accent4 4 2 2 3 3" xfId="4286" xr:uid="{00000000-0005-0000-0000-0000A9030000}"/>
    <cellStyle name="40% - Accent4 4 2 2 3 3 2" xfId="11443" xr:uid="{00000000-0005-0000-0000-0000CD010000}"/>
    <cellStyle name="40% - Accent4 4 2 2 3 4" xfId="7207" xr:uid="{00000000-0005-0000-0000-0000CC010000}"/>
    <cellStyle name="40% - Accent4 4 2 2 3 4 2" xfId="14336" xr:uid="{00000000-0005-0000-0000-0000CC010000}"/>
    <cellStyle name="40% - Accent4 4 2 2 3 5" xfId="8604" xr:uid="{00000000-0005-0000-0000-0000CD010000}"/>
    <cellStyle name="40% - Accent4 4 2 2 4" xfId="1935" xr:uid="{00000000-0005-0000-0000-0000AB030000}"/>
    <cellStyle name="40% - Accent4 4 2 2 4 2" xfId="4775" xr:uid="{00000000-0005-0000-0000-0000AB030000}"/>
    <cellStyle name="40% - Accent4 4 2 2 4 2 2" xfId="11932" xr:uid="{00000000-0005-0000-0000-0000CB010000}"/>
    <cellStyle name="40% - Accent4 4 2 2 4 3" xfId="9093" xr:uid="{00000000-0005-0000-0000-0000CB010000}"/>
    <cellStyle name="40% - Accent4 4 2 2 5" xfId="3356" xr:uid="{00000000-0005-0000-0000-0000A6030000}"/>
    <cellStyle name="40% - Accent4 4 2 2 5 2" xfId="10513" xr:uid="{00000000-0005-0000-0000-0000CB010000}"/>
    <cellStyle name="40% - Accent4 4 2 2 6" xfId="6228" xr:uid="{00000000-0005-0000-0000-00009A000000}"/>
    <cellStyle name="40% - Accent4 4 2 2 6 2" xfId="13397" xr:uid="{00000000-0005-0000-0000-00009A000000}"/>
    <cellStyle name="40% - Accent4 4 2 2 7" xfId="7674" xr:uid="{00000000-0005-0000-0000-0000CB010000}"/>
    <cellStyle name="40% - Accent4 4 2 3" xfId="741" xr:uid="{00000000-0005-0000-0000-0000AC030000}"/>
    <cellStyle name="40% - Accent4 4 2 3 2" xfId="2168" xr:uid="{00000000-0005-0000-0000-0000AD030000}"/>
    <cellStyle name="40% - Accent4 4 2 3 2 2" xfId="5008" xr:uid="{00000000-0005-0000-0000-0000AD030000}"/>
    <cellStyle name="40% - Accent4 4 2 3 2 2 2" xfId="12165" xr:uid="{00000000-0005-0000-0000-0000CE010000}"/>
    <cellStyle name="40% - Accent4 4 2 3 2 3" xfId="9326" xr:uid="{00000000-0005-0000-0000-0000CE010000}"/>
    <cellStyle name="40% - Accent4 4 2 3 3" xfId="3589" xr:uid="{00000000-0005-0000-0000-0000AC030000}"/>
    <cellStyle name="40% - Accent4 4 2 3 3 2" xfId="10746" xr:uid="{00000000-0005-0000-0000-0000CE010000}"/>
    <cellStyle name="40% - Accent4 4 2 3 4" xfId="6511" xr:uid="{00000000-0005-0000-0000-0000CD010000}"/>
    <cellStyle name="40% - Accent4 4 2 3 4 2" xfId="13640" xr:uid="{00000000-0005-0000-0000-0000CD010000}"/>
    <cellStyle name="40% - Accent4 4 2 3 5" xfId="7907" xr:uid="{00000000-0005-0000-0000-0000CE010000}"/>
    <cellStyle name="40% - Accent4 4 2 4" xfId="1205" xr:uid="{00000000-0005-0000-0000-0000AE030000}"/>
    <cellStyle name="40% - Accent4 4 2 4 2" xfId="2632" xr:uid="{00000000-0005-0000-0000-0000AF030000}"/>
    <cellStyle name="40% - Accent4 4 2 4 2 2" xfId="5472" xr:uid="{00000000-0005-0000-0000-0000AF030000}"/>
    <cellStyle name="40% - Accent4 4 2 4 2 2 2" xfId="12629" xr:uid="{00000000-0005-0000-0000-0000CF010000}"/>
    <cellStyle name="40% - Accent4 4 2 4 2 3" xfId="9790" xr:uid="{00000000-0005-0000-0000-0000CF010000}"/>
    <cellStyle name="40% - Accent4 4 2 4 3" xfId="4053" xr:uid="{00000000-0005-0000-0000-0000AE030000}"/>
    <cellStyle name="40% - Accent4 4 2 4 3 2" xfId="11210" xr:uid="{00000000-0005-0000-0000-0000CF010000}"/>
    <cellStyle name="40% - Accent4 4 2 4 4" xfId="6974" xr:uid="{00000000-0005-0000-0000-0000CE010000}"/>
    <cellStyle name="40% - Accent4 4 2 4 4 2" xfId="14103" xr:uid="{00000000-0005-0000-0000-0000CE010000}"/>
    <cellStyle name="40% - Accent4 4 2 4 5" xfId="8371" xr:uid="{00000000-0005-0000-0000-0000CF010000}"/>
    <cellStyle name="40% - Accent4 4 2 5" xfId="1702" xr:uid="{00000000-0005-0000-0000-0000B0030000}"/>
    <cellStyle name="40% - Accent4 4 2 5 2" xfId="4542" xr:uid="{00000000-0005-0000-0000-0000B0030000}"/>
    <cellStyle name="40% - Accent4 4 2 5 2 2" xfId="11699" xr:uid="{00000000-0005-0000-0000-0000CA010000}"/>
    <cellStyle name="40% - Accent4 4 2 5 3" xfId="8860" xr:uid="{00000000-0005-0000-0000-0000CA010000}"/>
    <cellStyle name="40% - Accent4 4 2 6" xfId="3123" xr:uid="{00000000-0005-0000-0000-0000A5030000}"/>
    <cellStyle name="40% - Accent4 4 2 6 2" xfId="10280" xr:uid="{00000000-0005-0000-0000-0000CA010000}"/>
    <cellStyle name="40% - Accent4 4 2 7" xfId="5995" xr:uid="{00000000-0005-0000-0000-000099000000}"/>
    <cellStyle name="40% - Accent4 4 2 7 2" xfId="13164" xr:uid="{00000000-0005-0000-0000-000099000000}"/>
    <cellStyle name="40% - Accent4 4 2 8" xfId="7440" xr:uid="{00000000-0005-0000-0000-0000CA010000}"/>
    <cellStyle name="40% - Accent4 4 3" xfId="488" xr:uid="{00000000-0005-0000-0000-0000B1030000}"/>
    <cellStyle name="40% - Accent4 4 3 2" xfId="954" xr:uid="{00000000-0005-0000-0000-0000B2030000}"/>
    <cellStyle name="40% - Accent4 4 3 2 2" xfId="2381" xr:uid="{00000000-0005-0000-0000-0000B3030000}"/>
    <cellStyle name="40% - Accent4 4 3 2 2 2" xfId="5221" xr:uid="{00000000-0005-0000-0000-0000B3030000}"/>
    <cellStyle name="40% - Accent4 4 3 2 2 2 2" xfId="12378" xr:uid="{00000000-0005-0000-0000-0000D1010000}"/>
    <cellStyle name="40% - Accent4 4 3 2 2 3" xfId="9539" xr:uid="{00000000-0005-0000-0000-0000D1010000}"/>
    <cellStyle name="40% - Accent4 4 3 2 3" xfId="3802" xr:uid="{00000000-0005-0000-0000-0000B2030000}"/>
    <cellStyle name="40% - Accent4 4 3 2 3 2" xfId="10959" xr:uid="{00000000-0005-0000-0000-0000D1010000}"/>
    <cellStyle name="40% - Accent4 4 3 2 4" xfId="6724" xr:uid="{00000000-0005-0000-0000-0000D0010000}"/>
    <cellStyle name="40% - Accent4 4 3 2 4 2" xfId="13853" xr:uid="{00000000-0005-0000-0000-0000D0010000}"/>
    <cellStyle name="40% - Accent4 4 3 2 5" xfId="8120" xr:uid="{00000000-0005-0000-0000-0000D1010000}"/>
    <cellStyle name="40% - Accent4 4 3 3" xfId="1418" xr:uid="{00000000-0005-0000-0000-0000B4030000}"/>
    <cellStyle name="40% - Accent4 4 3 3 2" xfId="2845" xr:uid="{00000000-0005-0000-0000-0000B5030000}"/>
    <cellStyle name="40% - Accent4 4 3 3 2 2" xfId="5685" xr:uid="{00000000-0005-0000-0000-0000B5030000}"/>
    <cellStyle name="40% - Accent4 4 3 3 2 2 2" xfId="12842" xr:uid="{00000000-0005-0000-0000-0000D2010000}"/>
    <cellStyle name="40% - Accent4 4 3 3 2 3" xfId="10003" xr:uid="{00000000-0005-0000-0000-0000D2010000}"/>
    <cellStyle name="40% - Accent4 4 3 3 3" xfId="4266" xr:uid="{00000000-0005-0000-0000-0000B4030000}"/>
    <cellStyle name="40% - Accent4 4 3 3 3 2" xfId="11423" xr:uid="{00000000-0005-0000-0000-0000D2010000}"/>
    <cellStyle name="40% - Accent4 4 3 3 4" xfId="7187" xr:uid="{00000000-0005-0000-0000-0000D1010000}"/>
    <cellStyle name="40% - Accent4 4 3 3 4 2" xfId="14316" xr:uid="{00000000-0005-0000-0000-0000D1010000}"/>
    <cellStyle name="40% - Accent4 4 3 3 5" xfId="8584" xr:uid="{00000000-0005-0000-0000-0000D2010000}"/>
    <cellStyle name="40% - Accent4 4 3 4" xfId="1915" xr:uid="{00000000-0005-0000-0000-0000B6030000}"/>
    <cellStyle name="40% - Accent4 4 3 4 2" xfId="4755" xr:uid="{00000000-0005-0000-0000-0000B6030000}"/>
    <cellStyle name="40% - Accent4 4 3 4 2 2" xfId="11912" xr:uid="{00000000-0005-0000-0000-0000D0010000}"/>
    <cellStyle name="40% - Accent4 4 3 4 3" xfId="9073" xr:uid="{00000000-0005-0000-0000-0000D0010000}"/>
    <cellStyle name="40% - Accent4 4 3 5" xfId="3336" xr:uid="{00000000-0005-0000-0000-0000B1030000}"/>
    <cellStyle name="40% - Accent4 4 3 5 2" xfId="10493" xr:uid="{00000000-0005-0000-0000-0000D0010000}"/>
    <cellStyle name="40% - Accent4 4 3 6" xfId="6208" xr:uid="{00000000-0005-0000-0000-00009B000000}"/>
    <cellStyle name="40% - Accent4 4 3 6 2" xfId="13377" xr:uid="{00000000-0005-0000-0000-00009B000000}"/>
    <cellStyle name="40% - Accent4 4 3 7" xfId="7654" xr:uid="{00000000-0005-0000-0000-0000D0010000}"/>
    <cellStyle name="40% - Accent4 4 4" xfId="721" xr:uid="{00000000-0005-0000-0000-0000B7030000}"/>
    <cellStyle name="40% - Accent4 4 4 2" xfId="2148" xr:uid="{00000000-0005-0000-0000-0000B8030000}"/>
    <cellStyle name="40% - Accent4 4 4 2 2" xfId="4988" xr:uid="{00000000-0005-0000-0000-0000B8030000}"/>
    <cellStyle name="40% - Accent4 4 4 2 2 2" xfId="12145" xr:uid="{00000000-0005-0000-0000-0000D3010000}"/>
    <cellStyle name="40% - Accent4 4 4 2 3" xfId="9306" xr:uid="{00000000-0005-0000-0000-0000D3010000}"/>
    <cellStyle name="40% - Accent4 4 4 3" xfId="3569" xr:uid="{00000000-0005-0000-0000-0000B7030000}"/>
    <cellStyle name="40% - Accent4 4 4 3 2" xfId="10726" xr:uid="{00000000-0005-0000-0000-0000D3010000}"/>
    <cellStyle name="40% - Accent4 4 4 4" xfId="6491" xr:uid="{00000000-0005-0000-0000-0000D2010000}"/>
    <cellStyle name="40% - Accent4 4 4 4 2" xfId="13620" xr:uid="{00000000-0005-0000-0000-0000D2010000}"/>
    <cellStyle name="40% - Accent4 4 4 5" xfId="7887" xr:uid="{00000000-0005-0000-0000-0000D3010000}"/>
    <cellStyle name="40% - Accent4 4 5" xfId="1185" xr:uid="{00000000-0005-0000-0000-0000B9030000}"/>
    <cellStyle name="40% - Accent4 4 5 2" xfId="2612" xr:uid="{00000000-0005-0000-0000-0000BA030000}"/>
    <cellStyle name="40% - Accent4 4 5 2 2" xfId="5452" xr:uid="{00000000-0005-0000-0000-0000BA030000}"/>
    <cellStyle name="40% - Accent4 4 5 2 2 2" xfId="12609" xr:uid="{00000000-0005-0000-0000-0000D4010000}"/>
    <cellStyle name="40% - Accent4 4 5 2 3" xfId="9770" xr:uid="{00000000-0005-0000-0000-0000D4010000}"/>
    <cellStyle name="40% - Accent4 4 5 3" xfId="4033" xr:uid="{00000000-0005-0000-0000-0000B9030000}"/>
    <cellStyle name="40% - Accent4 4 5 3 2" xfId="11190" xr:uid="{00000000-0005-0000-0000-0000D4010000}"/>
    <cellStyle name="40% - Accent4 4 5 4" xfId="6954" xr:uid="{00000000-0005-0000-0000-0000D3010000}"/>
    <cellStyle name="40% - Accent4 4 5 4 2" xfId="14083" xr:uid="{00000000-0005-0000-0000-0000D3010000}"/>
    <cellStyle name="40% - Accent4 4 5 5" xfId="8351" xr:uid="{00000000-0005-0000-0000-0000D4010000}"/>
    <cellStyle name="40% - Accent4 4 6" xfId="1682" xr:uid="{00000000-0005-0000-0000-0000BB030000}"/>
    <cellStyle name="40% - Accent4 4 6 2" xfId="4522" xr:uid="{00000000-0005-0000-0000-0000BB030000}"/>
    <cellStyle name="40% - Accent4 4 6 2 2" xfId="11679" xr:uid="{00000000-0005-0000-0000-0000C9010000}"/>
    <cellStyle name="40% - Accent4 4 6 3" xfId="8840" xr:uid="{00000000-0005-0000-0000-0000C9010000}"/>
    <cellStyle name="40% - Accent4 4 7" xfId="3103" xr:uid="{00000000-0005-0000-0000-0000A4030000}"/>
    <cellStyle name="40% - Accent4 4 7 2" xfId="10260" xr:uid="{00000000-0005-0000-0000-0000C9010000}"/>
    <cellStyle name="40% - Accent4 4 8" xfId="5975" xr:uid="{00000000-0005-0000-0000-000098000000}"/>
    <cellStyle name="40% - Accent4 4 8 2" xfId="13144" xr:uid="{00000000-0005-0000-0000-000098000000}"/>
    <cellStyle name="40% - Accent4 4 9" xfId="7420" xr:uid="{00000000-0005-0000-0000-0000C9010000}"/>
    <cellStyle name="40% - Accent4 5" xfId="193" xr:uid="{00000000-0005-0000-0000-0000BC030000}"/>
    <cellStyle name="40% - Accent4 5 2" xfId="501" xr:uid="{00000000-0005-0000-0000-0000BD030000}"/>
    <cellStyle name="40% - Accent4 5 2 2" xfId="967" xr:uid="{00000000-0005-0000-0000-0000BE030000}"/>
    <cellStyle name="40% - Accent4 5 2 2 2" xfId="2394" xr:uid="{00000000-0005-0000-0000-0000BF030000}"/>
    <cellStyle name="40% - Accent4 5 2 2 2 2" xfId="5234" xr:uid="{00000000-0005-0000-0000-0000BF030000}"/>
    <cellStyle name="40% - Accent4 5 2 2 2 2 2" xfId="12391" xr:uid="{00000000-0005-0000-0000-0000D7010000}"/>
    <cellStyle name="40% - Accent4 5 2 2 2 3" xfId="9552" xr:uid="{00000000-0005-0000-0000-0000D7010000}"/>
    <cellStyle name="40% - Accent4 5 2 2 3" xfId="3815" xr:uid="{00000000-0005-0000-0000-0000BE030000}"/>
    <cellStyle name="40% - Accent4 5 2 2 3 2" xfId="10972" xr:uid="{00000000-0005-0000-0000-0000D7010000}"/>
    <cellStyle name="40% - Accent4 5 2 2 4" xfId="6737" xr:uid="{00000000-0005-0000-0000-0000D6010000}"/>
    <cellStyle name="40% - Accent4 5 2 2 4 2" xfId="13866" xr:uid="{00000000-0005-0000-0000-0000D6010000}"/>
    <cellStyle name="40% - Accent4 5 2 2 5" xfId="8133" xr:uid="{00000000-0005-0000-0000-0000D7010000}"/>
    <cellStyle name="40% - Accent4 5 2 3" xfId="1431" xr:uid="{00000000-0005-0000-0000-0000C0030000}"/>
    <cellStyle name="40% - Accent4 5 2 3 2" xfId="2858" xr:uid="{00000000-0005-0000-0000-0000C1030000}"/>
    <cellStyle name="40% - Accent4 5 2 3 2 2" xfId="5698" xr:uid="{00000000-0005-0000-0000-0000C1030000}"/>
    <cellStyle name="40% - Accent4 5 2 3 2 2 2" xfId="12855" xr:uid="{00000000-0005-0000-0000-0000D8010000}"/>
    <cellStyle name="40% - Accent4 5 2 3 2 3" xfId="10016" xr:uid="{00000000-0005-0000-0000-0000D8010000}"/>
    <cellStyle name="40% - Accent4 5 2 3 3" xfId="4279" xr:uid="{00000000-0005-0000-0000-0000C0030000}"/>
    <cellStyle name="40% - Accent4 5 2 3 3 2" xfId="11436" xr:uid="{00000000-0005-0000-0000-0000D8010000}"/>
    <cellStyle name="40% - Accent4 5 2 3 4" xfId="7200" xr:uid="{00000000-0005-0000-0000-0000D7010000}"/>
    <cellStyle name="40% - Accent4 5 2 3 4 2" xfId="14329" xr:uid="{00000000-0005-0000-0000-0000D7010000}"/>
    <cellStyle name="40% - Accent4 5 2 3 5" xfId="8597" xr:uid="{00000000-0005-0000-0000-0000D8010000}"/>
    <cellStyle name="40% - Accent4 5 2 4" xfId="1928" xr:uid="{00000000-0005-0000-0000-0000C2030000}"/>
    <cellStyle name="40% - Accent4 5 2 4 2" xfId="4768" xr:uid="{00000000-0005-0000-0000-0000C2030000}"/>
    <cellStyle name="40% - Accent4 5 2 4 2 2" xfId="11925" xr:uid="{00000000-0005-0000-0000-0000D6010000}"/>
    <cellStyle name="40% - Accent4 5 2 4 3" xfId="9086" xr:uid="{00000000-0005-0000-0000-0000D6010000}"/>
    <cellStyle name="40% - Accent4 5 2 5" xfId="3349" xr:uid="{00000000-0005-0000-0000-0000BD030000}"/>
    <cellStyle name="40% - Accent4 5 2 5 2" xfId="10506" xr:uid="{00000000-0005-0000-0000-0000D6010000}"/>
    <cellStyle name="40% - Accent4 5 2 6" xfId="6221" xr:uid="{00000000-0005-0000-0000-00009D000000}"/>
    <cellStyle name="40% - Accent4 5 2 6 2" xfId="13390" xr:uid="{00000000-0005-0000-0000-00009D000000}"/>
    <cellStyle name="40% - Accent4 5 2 7" xfId="7667" xr:uid="{00000000-0005-0000-0000-0000D6010000}"/>
    <cellStyle name="40% - Accent4 5 3" xfId="734" xr:uid="{00000000-0005-0000-0000-0000C3030000}"/>
    <cellStyle name="40% - Accent4 5 3 2" xfId="2161" xr:uid="{00000000-0005-0000-0000-0000C4030000}"/>
    <cellStyle name="40% - Accent4 5 3 2 2" xfId="5001" xr:uid="{00000000-0005-0000-0000-0000C4030000}"/>
    <cellStyle name="40% - Accent4 5 3 2 2 2" xfId="12158" xr:uid="{00000000-0005-0000-0000-0000D9010000}"/>
    <cellStyle name="40% - Accent4 5 3 2 3" xfId="9319" xr:uid="{00000000-0005-0000-0000-0000D9010000}"/>
    <cellStyle name="40% - Accent4 5 3 3" xfId="3582" xr:uid="{00000000-0005-0000-0000-0000C3030000}"/>
    <cellStyle name="40% - Accent4 5 3 3 2" xfId="10739" xr:uid="{00000000-0005-0000-0000-0000D9010000}"/>
    <cellStyle name="40% - Accent4 5 3 4" xfId="6504" xr:uid="{00000000-0005-0000-0000-0000D8010000}"/>
    <cellStyle name="40% - Accent4 5 3 4 2" xfId="13633" xr:uid="{00000000-0005-0000-0000-0000D8010000}"/>
    <cellStyle name="40% - Accent4 5 3 5" xfId="7900" xr:uid="{00000000-0005-0000-0000-0000D9010000}"/>
    <cellStyle name="40% - Accent4 5 4" xfId="1198" xr:uid="{00000000-0005-0000-0000-0000C5030000}"/>
    <cellStyle name="40% - Accent4 5 4 2" xfId="2625" xr:uid="{00000000-0005-0000-0000-0000C6030000}"/>
    <cellStyle name="40% - Accent4 5 4 2 2" xfId="5465" xr:uid="{00000000-0005-0000-0000-0000C6030000}"/>
    <cellStyle name="40% - Accent4 5 4 2 2 2" xfId="12622" xr:uid="{00000000-0005-0000-0000-0000DA010000}"/>
    <cellStyle name="40% - Accent4 5 4 2 3" xfId="9783" xr:uid="{00000000-0005-0000-0000-0000DA010000}"/>
    <cellStyle name="40% - Accent4 5 4 3" xfId="4046" xr:uid="{00000000-0005-0000-0000-0000C5030000}"/>
    <cellStyle name="40% - Accent4 5 4 3 2" xfId="11203" xr:uid="{00000000-0005-0000-0000-0000DA010000}"/>
    <cellStyle name="40% - Accent4 5 4 4" xfId="6967" xr:uid="{00000000-0005-0000-0000-0000D9010000}"/>
    <cellStyle name="40% - Accent4 5 4 4 2" xfId="14096" xr:uid="{00000000-0005-0000-0000-0000D9010000}"/>
    <cellStyle name="40% - Accent4 5 4 5" xfId="8364" xr:uid="{00000000-0005-0000-0000-0000DA010000}"/>
    <cellStyle name="40% - Accent4 5 5" xfId="1695" xr:uid="{00000000-0005-0000-0000-0000C7030000}"/>
    <cellStyle name="40% - Accent4 5 5 2" xfId="4535" xr:uid="{00000000-0005-0000-0000-0000C7030000}"/>
    <cellStyle name="40% - Accent4 5 5 2 2" xfId="11692" xr:uid="{00000000-0005-0000-0000-0000D5010000}"/>
    <cellStyle name="40% - Accent4 5 5 3" xfId="8853" xr:uid="{00000000-0005-0000-0000-0000D5010000}"/>
    <cellStyle name="40% - Accent4 5 6" xfId="3116" xr:uid="{00000000-0005-0000-0000-0000BC030000}"/>
    <cellStyle name="40% - Accent4 5 6 2" xfId="10273" xr:uid="{00000000-0005-0000-0000-0000D5010000}"/>
    <cellStyle name="40% - Accent4 5 7" xfId="5988" xr:uid="{00000000-0005-0000-0000-00009C000000}"/>
    <cellStyle name="40% - Accent4 5 7 2" xfId="13157" xr:uid="{00000000-0005-0000-0000-00009C000000}"/>
    <cellStyle name="40% - Accent4 5 8" xfId="7433" xr:uid="{00000000-0005-0000-0000-0000D5010000}"/>
    <cellStyle name="40% - Accent4 6" xfId="356" xr:uid="{00000000-0005-0000-0000-0000C8030000}"/>
    <cellStyle name="40% - Accent4 6 2" xfId="852" xr:uid="{00000000-0005-0000-0000-0000C9030000}"/>
    <cellStyle name="40% - Accent4 6 2 2" xfId="2279" xr:uid="{00000000-0005-0000-0000-0000CA030000}"/>
    <cellStyle name="40% - Accent4 6 2 2 2" xfId="5119" xr:uid="{00000000-0005-0000-0000-0000CA030000}"/>
    <cellStyle name="40% - Accent4 6 2 2 2 2" xfId="12276" xr:uid="{00000000-0005-0000-0000-0000DC010000}"/>
    <cellStyle name="40% - Accent4 6 2 2 3" xfId="9437" xr:uid="{00000000-0005-0000-0000-0000DC010000}"/>
    <cellStyle name="40% - Accent4 6 2 3" xfId="3700" xr:uid="{00000000-0005-0000-0000-0000C9030000}"/>
    <cellStyle name="40% - Accent4 6 2 3 2" xfId="10857" xr:uid="{00000000-0005-0000-0000-0000DC010000}"/>
    <cellStyle name="40% - Accent4 6 2 4" xfId="6622" xr:uid="{00000000-0005-0000-0000-0000DB010000}"/>
    <cellStyle name="40% - Accent4 6 2 4 2" xfId="13751" xr:uid="{00000000-0005-0000-0000-0000DB010000}"/>
    <cellStyle name="40% - Accent4 6 2 5" xfId="8018" xr:uid="{00000000-0005-0000-0000-0000DC010000}"/>
    <cellStyle name="40% - Accent4 6 3" xfId="1316" xr:uid="{00000000-0005-0000-0000-0000CB030000}"/>
    <cellStyle name="40% - Accent4 6 3 2" xfId="2743" xr:uid="{00000000-0005-0000-0000-0000CC030000}"/>
    <cellStyle name="40% - Accent4 6 3 2 2" xfId="5583" xr:uid="{00000000-0005-0000-0000-0000CC030000}"/>
    <cellStyle name="40% - Accent4 6 3 2 2 2" xfId="12740" xr:uid="{00000000-0005-0000-0000-0000DD010000}"/>
    <cellStyle name="40% - Accent4 6 3 2 3" xfId="9901" xr:uid="{00000000-0005-0000-0000-0000DD010000}"/>
    <cellStyle name="40% - Accent4 6 3 3" xfId="4164" xr:uid="{00000000-0005-0000-0000-0000CB030000}"/>
    <cellStyle name="40% - Accent4 6 3 3 2" xfId="11321" xr:uid="{00000000-0005-0000-0000-0000DD010000}"/>
    <cellStyle name="40% - Accent4 6 3 4" xfId="7085" xr:uid="{00000000-0005-0000-0000-0000DC010000}"/>
    <cellStyle name="40% - Accent4 6 3 4 2" xfId="14214" xr:uid="{00000000-0005-0000-0000-0000DC010000}"/>
    <cellStyle name="40% - Accent4 6 3 5" xfId="8482" xr:uid="{00000000-0005-0000-0000-0000DD010000}"/>
    <cellStyle name="40% - Accent4 6 4" xfId="1813" xr:uid="{00000000-0005-0000-0000-0000CD030000}"/>
    <cellStyle name="40% - Accent4 6 4 2" xfId="4653" xr:uid="{00000000-0005-0000-0000-0000CD030000}"/>
    <cellStyle name="40% - Accent4 6 4 2 2" xfId="11810" xr:uid="{00000000-0005-0000-0000-0000DB010000}"/>
    <cellStyle name="40% - Accent4 6 4 3" xfId="8971" xr:uid="{00000000-0005-0000-0000-0000DB010000}"/>
    <cellStyle name="40% - Accent4 6 5" xfId="3234" xr:uid="{00000000-0005-0000-0000-0000C8030000}"/>
    <cellStyle name="40% - Accent4 6 5 2" xfId="10391" xr:uid="{00000000-0005-0000-0000-0000DB010000}"/>
    <cellStyle name="40% - Accent4 6 6" xfId="6106" xr:uid="{00000000-0005-0000-0000-00009E000000}"/>
    <cellStyle name="40% - Accent4 6 6 2" xfId="13275" xr:uid="{00000000-0005-0000-0000-00009E000000}"/>
    <cellStyle name="40% - Accent4 6 7" xfId="7552" xr:uid="{00000000-0005-0000-0000-0000DB010000}"/>
    <cellStyle name="40% - Accent4 7" xfId="619" xr:uid="{00000000-0005-0000-0000-0000CE030000}"/>
    <cellStyle name="40% - Accent4 7 2" xfId="2046" xr:uid="{00000000-0005-0000-0000-0000CF030000}"/>
    <cellStyle name="40% - Accent4 7 2 2" xfId="4886" xr:uid="{00000000-0005-0000-0000-0000CF030000}"/>
    <cellStyle name="40% - Accent4 7 2 2 2" xfId="12043" xr:uid="{00000000-0005-0000-0000-0000DE010000}"/>
    <cellStyle name="40% - Accent4 7 2 3" xfId="9204" xr:uid="{00000000-0005-0000-0000-0000DE010000}"/>
    <cellStyle name="40% - Accent4 7 3" xfId="3467" xr:uid="{00000000-0005-0000-0000-0000CE030000}"/>
    <cellStyle name="40% - Accent4 7 3 2" xfId="10624" xr:uid="{00000000-0005-0000-0000-0000DE010000}"/>
    <cellStyle name="40% - Accent4 7 4" xfId="5843" xr:uid="{00000000-0005-0000-0000-00009F000000}"/>
    <cellStyle name="40% - Accent4 7 4 2" xfId="13042" xr:uid="{00000000-0005-0000-0000-00009F000000}"/>
    <cellStyle name="40% - Accent4 7 5" xfId="7785" xr:uid="{00000000-0005-0000-0000-0000DE010000}"/>
    <cellStyle name="40% - Accent4 8" xfId="1083" xr:uid="{00000000-0005-0000-0000-0000D0030000}"/>
    <cellStyle name="40% - Accent4 8 2" xfId="2510" xr:uid="{00000000-0005-0000-0000-0000D1030000}"/>
    <cellStyle name="40% - Accent4 8 2 2" xfId="5350" xr:uid="{00000000-0005-0000-0000-0000D1030000}"/>
    <cellStyle name="40% - Accent4 8 2 2 2" xfId="12507" xr:uid="{00000000-0005-0000-0000-0000DF010000}"/>
    <cellStyle name="40% - Accent4 8 2 3" xfId="9668" xr:uid="{00000000-0005-0000-0000-0000DF010000}"/>
    <cellStyle name="40% - Accent4 8 3" xfId="3931" xr:uid="{00000000-0005-0000-0000-0000D0030000}"/>
    <cellStyle name="40% - Accent4 8 3 2" xfId="11088" xr:uid="{00000000-0005-0000-0000-0000DF010000}"/>
    <cellStyle name="40% - Accent4 8 4" xfId="6852" xr:uid="{00000000-0005-0000-0000-0000DE010000}"/>
    <cellStyle name="40% - Accent4 8 4 2" xfId="13981" xr:uid="{00000000-0005-0000-0000-0000DE010000}"/>
    <cellStyle name="40% - Accent4 8 5" xfId="8249" xr:uid="{00000000-0005-0000-0000-0000DF010000}"/>
    <cellStyle name="40% - Accent4 9" xfId="1562" xr:uid="{00000000-0005-0000-0000-0000D2030000}"/>
    <cellStyle name="40% - Accent4 9 2" xfId="2981" xr:uid="{00000000-0005-0000-0000-0000D3030000}"/>
    <cellStyle name="40% - Accent4 9 2 2" xfId="5821" xr:uid="{00000000-0005-0000-0000-0000D3030000}"/>
    <cellStyle name="40% - Accent4 9 2 2 2" xfId="12978" xr:uid="{00000000-0005-0000-0000-00001B060000}"/>
    <cellStyle name="40% - Accent4 9 2 3" xfId="10139" xr:uid="{00000000-0005-0000-0000-00001B060000}"/>
    <cellStyle name="40% - Accent4 9 3" xfId="4402" xr:uid="{00000000-0005-0000-0000-0000D2030000}"/>
    <cellStyle name="40% - Accent4 9 3 2" xfId="11559" xr:uid="{00000000-0005-0000-0000-00001B060000}"/>
    <cellStyle name="40% - Accent4 9 4" xfId="6360" xr:uid="{00000000-0005-0000-0000-0000DF010000}"/>
    <cellStyle name="40% - Accent4 9 4 2" xfId="13512" xr:uid="{00000000-0005-0000-0000-0000DF010000}"/>
    <cellStyle name="40% - Accent4 9 5" xfId="8720" xr:uid="{00000000-0005-0000-0000-00001B060000}"/>
    <cellStyle name="40% - Accent5" xfId="11" builtinId="47" customBuiltin="1"/>
    <cellStyle name="40% - Accent5 10" xfId="1580" xr:uid="{00000000-0005-0000-0000-0000D5030000}"/>
    <cellStyle name="40% - Accent5 10 2" xfId="4420" xr:uid="{00000000-0005-0000-0000-0000D5030000}"/>
    <cellStyle name="40% - Accent5 10 2 2" xfId="11577" xr:uid="{00000000-0005-0000-0000-000010080000}"/>
    <cellStyle name="40% - Accent5 10 3" xfId="8738" xr:uid="{00000000-0005-0000-0000-000010080000}"/>
    <cellStyle name="40% - Accent5 11" xfId="3002" xr:uid="{00000000-0005-0000-0000-00008A0F0000}"/>
    <cellStyle name="40% - Accent5 11 2" xfId="10159" xr:uid="{00000000-0005-0000-0000-0000870F0000}"/>
    <cellStyle name="40% - Accent5 12" xfId="7319" xr:uid="{00000000-0005-0000-0000-00003B240000}"/>
    <cellStyle name="40% - Accent5 13" xfId="12992" xr:uid="{00000000-0005-0000-0000-000061110000}"/>
    <cellStyle name="40% - Accent5 2" xfId="70" xr:uid="{00000000-0005-0000-0000-0000D6030000}"/>
    <cellStyle name="40% - Accent5 2 2" xfId="204" xr:uid="{00000000-0005-0000-0000-0000D7030000}"/>
    <cellStyle name="40% - Accent5 2 2 2" xfId="512" xr:uid="{00000000-0005-0000-0000-0000D8030000}"/>
    <cellStyle name="40% - Accent5 2 2 2 2" xfId="978" xr:uid="{00000000-0005-0000-0000-0000D9030000}"/>
    <cellStyle name="40% - Accent5 2 2 2 2 2" xfId="2405" xr:uid="{00000000-0005-0000-0000-0000DA030000}"/>
    <cellStyle name="40% - Accent5 2 2 2 2 2 2" xfId="5245" xr:uid="{00000000-0005-0000-0000-0000DA030000}"/>
    <cellStyle name="40% - Accent5 2 2 2 2 2 2 2" xfId="12402" xr:uid="{00000000-0005-0000-0000-0000E4010000}"/>
    <cellStyle name="40% - Accent5 2 2 2 2 2 3" xfId="9563" xr:uid="{00000000-0005-0000-0000-0000E4010000}"/>
    <cellStyle name="40% - Accent5 2 2 2 2 3" xfId="3826" xr:uid="{00000000-0005-0000-0000-0000D9030000}"/>
    <cellStyle name="40% - Accent5 2 2 2 2 3 2" xfId="10983" xr:uid="{00000000-0005-0000-0000-0000E4010000}"/>
    <cellStyle name="40% - Accent5 2 2 2 2 4" xfId="6748" xr:uid="{00000000-0005-0000-0000-0000E3010000}"/>
    <cellStyle name="40% - Accent5 2 2 2 2 4 2" xfId="13877" xr:uid="{00000000-0005-0000-0000-0000E3010000}"/>
    <cellStyle name="40% - Accent5 2 2 2 2 5" xfId="8144" xr:uid="{00000000-0005-0000-0000-0000E4010000}"/>
    <cellStyle name="40% - Accent5 2 2 2 3" xfId="1442" xr:uid="{00000000-0005-0000-0000-0000DB030000}"/>
    <cellStyle name="40% - Accent5 2 2 2 3 2" xfId="2869" xr:uid="{00000000-0005-0000-0000-0000DC030000}"/>
    <cellStyle name="40% - Accent5 2 2 2 3 2 2" xfId="5709" xr:uid="{00000000-0005-0000-0000-0000DC030000}"/>
    <cellStyle name="40% - Accent5 2 2 2 3 2 2 2" xfId="12866" xr:uid="{00000000-0005-0000-0000-0000E5010000}"/>
    <cellStyle name="40% - Accent5 2 2 2 3 2 3" xfId="10027" xr:uid="{00000000-0005-0000-0000-0000E5010000}"/>
    <cellStyle name="40% - Accent5 2 2 2 3 3" xfId="4290" xr:uid="{00000000-0005-0000-0000-0000DB030000}"/>
    <cellStyle name="40% - Accent5 2 2 2 3 3 2" xfId="11447" xr:uid="{00000000-0005-0000-0000-0000E5010000}"/>
    <cellStyle name="40% - Accent5 2 2 2 3 4" xfId="7211" xr:uid="{00000000-0005-0000-0000-0000E4010000}"/>
    <cellStyle name="40% - Accent5 2 2 2 3 4 2" xfId="14340" xr:uid="{00000000-0005-0000-0000-0000E4010000}"/>
    <cellStyle name="40% - Accent5 2 2 2 3 5" xfId="8608" xr:uid="{00000000-0005-0000-0000-0000E5010000}"/>
    <cellStyle name="40% - Accent5 2 2 2 4" xfId="1939" xr:uid="{00000000-0005-0000-0000-0000DD030000}"/>
    <cellStyle name="40% - Accent5 2 2 2 4 2" xfId="4779" xr:uid="{00000000-0005-0000-0000-0000DD030000}"/>
    <cellStyle name="40% - Accent5 2 2 2 4 2 2" xfId="11936" xr:uid="{00000000-0005-0000-0000-0000E3010000}"/>
    <cellStyle name="40% - Accent5 2 2 2 4 3" xfId="9097" xr:uid="{00000000-0005-0000-0000-0000E3010000}"/>
    <cellStyle name="40% - Accent5 2 2 2 5" xfId="3360" xr:uid="{00000000-0005-0000-0000-0000D8030000}"/>
    <cellStyle name="40% - Accent5 2 2 2 5 2" xfId="10517" xr:uid="{00000000-0005-0000-0000-0000E3010000}"/>
    <cellStyle name="40% - Accent5 2 2 2 6" xfId="6232" xr:uid="{00000000-0005-0000-0000-0000A2000000}"/>
    <cellStyle name="40% - Accent5 2 2 2 6 2" xfId="13401" xr:uid="{00000000-0005-0000-0000-0000A2000000}"/>
    <cellStyle name="40% - Accent5 2 2 2 7" xfId="7678" xr:uid="{00000000-0005-0000-0000-0000E3010000}"/>
    <cellStyle name="40% - Accent5 2 2 3" xfId="745" xr:uid="{00000000-0005-0000-0000-0000DE030000}"/>
    <cellStyle name="40% - Accent5 2 2 3 2" xfId="2172" xr:uid="{00000000-0005-0000-0000-0000DF030000}"/>
    <cellStyle name="40% - Accent5 2 2 3 2 2" xfId="5012" xr:uid="{00000000-0005-0000-0000-0000DF030000}"/>
    <cellStyle name="40% - Accent5 2 2 3 2 2 2" xfId="12169" xr:uid="{00000000-0005-0000-0000-0000E6010000}"/>
    <cellStyle name="40% - Accent5 2 2 3 2 3" xfId="9330" xr:uid="{00000000-0005-0000-0000-0000E6010000}"/>
    <cellStyle name="40% - Accent5 2 2 3 3" xfId="3593" xr:uid="{00000000-0005-0000-0000-0000DE030000}"/>
    <cellStyle name="40% - Accent5 2 2 3 3 2" xfId="10750" xr:uid="{00000000-0005-0000-0000-0000E6010000}"/>
    <cellStyle name="40% - Accent5 2 2 3 4" xfId="6515" xr:uid="{00000000-0005-0000-0000-0000E5010000}"/>
    <cellStyle name="40% - Accent5 2 2 3 4 2" xfId="13644" xr:uid="{00000000-0005-0000-0000-0000E5010000}"/>
    <cellStyle name="40% - Accent5 2 2 3 5" xfId="7911" xr:uid="{00000000-0005-0000-0000-0000E6010000}"/>
    <cellStyle name="40% - Accent5 2 2 4" xfId="1209" xr:uid="{00000000-0005-0000-0000-0000E0030000}"/>
    <cellStyle name="40% - Accent5 2 2 4 2" xfId="2636" xr:uid="{00000000-0005-0000-0000-0000E1030000}"/>
    <cellStyle name="40% - Accent5 2 2 4 2 2" xfId="5476" xr:uid="{00000000-0005-0000-0000-0000E1030000}"/>
    <cellStyle name="40% - Accent5 2 2 4 2 2 2" xfId="12633" xr:uid="{00000000-0005-0000-0000-0000E7010000}"/>
    <cellStyle name="40% - Accent5 2 2 4 2 3" xfId="9794" xr:uid="{00000000-0005-0000-0000-0000E7010000}"/>
    <cellStyle name="40% - Accent5 2 2 4 3" xfId="4057" xr:uid="{00000000-0005-0000-0000-0000E0030000}"/>
    <cellStyle name="40% - Accent5 2 2 4 3 2" xfId="11214" xr:uid="{00000000-0005-0000-0000-0000E7010000}"/>
    <cellStyle name="40% - Accent5 2 2 4 4" xfId="6978" xr:uid="{00000000-0005-0000-0000-0000E6010000}"/>
    <cellStyle name="40% - Accent5 2 2 4 4 2" xfId="14107" xr:uid="{00000000-0005-0000-0000-0000E6010000}"/>
    <cellStyle name="40% - Accent5 2 2 4 5" xfId="8375" xr:uid="{00000000-0005-0000-0000-0000E7010000}"/>
    <cellStyle name="40% - Accent5 2 2 5" xfId="1706" xr:uid="{00000000-0005-0000-0000-0000E2030000}"/>
    <cellStyle name="40% - Accent5 2 2 5 2" xfId="4546" xr:uid="{00000000-0005-0000-0000-0000E2030000}"/>
    <cellStyle name="40% - Accent5 2 2 5 2 2" xfId="11703" xr:uid="{00000000-0005-0000-0000-0000E2010000}"/>
    <cellStyle name="40% - Accent5 2 2 5 3" xfId="8864" xr:uid="{00000000-0005-0000-0000-0000E2010000}"/>
    <cellStyle name="40% - Accent5 2 2 6" xfId="3127" xr:uid="{00000000-0005-0000-0000-0000D7030000}"/>
    <cellStyle name="40% - Accent5 2 2 6 2" xfId="10284" xr:uid="{00000000-0005-0000-0000-0000E2010000}"/>
    <cellStyle name="40% - Accent5 2 2 7" xfId="5999" xr:uid="{00000000-0005-0000-0000-0000A1000000}"/>
    <cellStyle name="40% - Accent5 2 2 7 2" xfId="13168" xr:uid="{00000000-0005-0000-0000-0000A1000000}"/>
    <cellStyle name="40% - Accent5 2 2 8" xfId="7444" xr:uid="{00000000-0005-0000-0000-0000E2010000}"/>
    <cellStyle name="40% - Accent5 2 3" xfId="416" xr:uid="{00000000-0005-0000-0000-0000E3030000}"/>
    <cellStyle name="40% - Accent5 2 3 2" xfId="882" xr:uid="{00000000-0005-0000-0000-0000E4030000}"/>
    <cellStyle name="40% - Accent5 2 3 2 2" xfId="2309" xr:uid="{00000000-0005-0000-0000-0000E5030000}"/>
    <cellStyle name="40% - Accent5 2 3 2 2 2" xfId="5149" xr:uid="{00000000-0005-0000-0000-0000E5030000}"/>
    <cellStyle name="40% - Accent5 2 3 2 2 2 2" xfId="12306" xr:uid="{00000000-0005-0000-0000-0000E9010000}"/>
    <cellStyle name="40% - Accent5 2 3 2 2 3" xfId="9467" xr:uid="{00000000-0005-0000-0000-0000E9010000}"/>
    <cellStyle name="40% - Accent5 2 3 2 3" xfId="3730" xr:uid="{00000000-0005-0000-0000-0000E4030000}"/>
    <cellStyle name="40% - Accent5 2 3 2 3 2" xfId="10887" xr:uid="{00000000-0005-0000-0000-0000E9010000}"/>
    <cellStyle name="40% - Accent5 2 3 2 4" xfId="6652" xr:uid="{00000000-0005-0000-0000-0000E8010000}"/>
    <cellStyle name="40% - Accent5 2 3 2 4 2" xfId="13781" xr:uid="{00000000-0005-0000-0000-0000E8010000}"/>
    <cellStyle name="40% - Accent5 2 3 2 5" xfId="8048" xr:uid="{00000000-0005-0000-0000-0000E9010000}"/>
    <cellStyle name="40% - Accent5 2 3 3" xfId="1346" xr:uid="{00000000-0005-0000-0000-0000E6030000}"/>
    <cellStyle name="40% - Accent5 2 3 3 2" xfId="2773" xr:uid="{00000000-0005-0000-0000-0000E7030000}"/>
    <cellStyle name="40% - Accent5 2 3 3 2 2" xfId="5613" xr:uid="{00000000-0005-0000-0000-0000E7030000}"/>
    <cellStyle name="40% - Accent5 2 3 3 2 2 2" xfId="12770" xr:uid="{00000000-0005-0000-0000-0000EA010000}"/>
    <cellStyle name="40% - Accent5 2 3 3 2 3" xfId="9931" xr:uid="{00000000-0005-0000-0000-0000EA010000}"/>
    <cellStyle name="40% - Accent5 2 3 3 3" xfId="4194" xr:uid="{00000000-0005-0000-0000-0000E6030000}"/>
    <cellStyle name="40% - Accent5 2 3 3 3 2" xfId="11351" xr:uid="{00000000-0005-0000-0000-0000EA010000}"/>
    <cellStyle name="40% - Accent5 2 3 3 4" xfId="7115" xr:uid="{00000000-0005-0000-0000-0000E9010000}"/>
    <cellStyle name="40% - Accent5 2 3 3 4 2" xfId="14244" xr:uid="{00000000-0005-0000-0000-0000E9010000}"/>
    <cellStyle name="40% - Accent5 2 3 3 5" xfId="8512" xr:uid="{00000000-0005-0000-0000-0000EA010000}"/>
    <cellStyle name="40% - Accent5 2 3 4" xfId="1843" xr:uid="{00000000-0005-0000-0000-0000E8030000}"/>
    <cellStyle name="40% - Accent5 2 3 4 2" xfId="4683" xr:uid="{00000000-0005-0000-0000-0000E8030000}"/>
    <cellStyle name="40% - Accent5 2 3 4 2 2" xfId="11840" xr:uid="{00000000-0005-0000-0000-0000E8010000}"/>
    <cellStyle name="40% - Accent5 2 3 4 3" xfId="9001" xr:uid="{00000000-0005-0000-0000-0000E8010000}"/>
    <cellStyle name="40% - Accent5 2 3 5" xfId="3264" xr:uid="{00000000-0005-0000-0000-0000E3030000}"/>
    <cellStyle name="40% - Accent5 2 3 5 2" xfId="10421" xr:uid="{00000000-0005-0000-0000-0000E8010000}"/>
    <cellStyle name="40% - Accent5 2 3 6" xfId="6136" xr:uid="{00000000-0005-0000-0000-0000A3000000}"/>
    <cellStyle name="40% - Accent5 2 3 6 2" xfId="13305" xr:uid="{00000000-0005-0000-0000-0000A3000000}"/>
    <cellStyle name="40% - Accent5 2 3 7" xfId="7582" xr:uid="{00000000-0005-0000-0000-0000E8010000}"/>
    <cellStyle name="40% - Accent5 2 4" xfId="649" xr:uid="{00000000-0005-0000-0000-0000E9030000}"/>
    <cellStyle name="40% - Accent5 2 4 2" xfId="2076" xr:uid="{00000000-0005-0000-0000-0000EA030000}"/>
    <cellStyle name="40% - Accent5 2 4 2 2" xfId="4916" xr:uid="{00000000-0005-0000-0000-0000EA030000}"/>
    <cellStyle name="40% - Accent5 2 4 2 2 2" xfId="12073" xr:uid="{00000000-0005-0000-0000-0000EB010000}"/>
    <cellStyle name="40% - Accent5 2 4 2 3" xfId="9234" xr:uid="{00000000-0005-0000-0000-0000EB010000}"/>
    <cellStyle name="40% - Accent5 2 4 3" xfId="3497" xr:uid="{00000000-0005-0000-0000-0000E9030000}"/>
    <cellStyle name="40% - Accent5 2 4 3 2" xfId="10654" xr:uid="{00000000-0005-0000-0000-0000EB010000}"/>
    <cellStyle name="40% - Accent5 2 4 4" xfId="6419" xr:uid="{00000000-0005-0000-0000-0000EA010000}"/>
    <cellStyle name="40% - Accent5 2 4 4 2" xfId="13548" xr:uid="{00000000-0005-0000-0000-0000EA010000}"/>
    <cellStyle name="40% - Accent5 2 4 5" xfId="7815" xr:uid="{00000000-0005-0000-0000-0000EB010000}"/>
    <cellStyle name="40% - Accent5 2 5" xfId="1113" xr:uid="{00000000-0005-0000-0000-0000EB030000}"/>
    <cellStyle name="40% - Accent5 2 5 2" xfId="2540" xr:uid="{00000000-0005-0000-0000-0000EC030000}"/>
    <cellStyle name="40% - Accent5 2 5 2 2" xfId="5380" xr:uid="{00000000-0005-0000-0000-0000EC030000}"/>
    <cellStyle name="40% - Accent5 2 5 2 2 2" xfId="12537" xr:uid="{00000000-0005-0000-0000-0000EC010000}"/>
    <cellStyle name="40% - Accent5 2 5 2 3" xfId="9698" xr:uid="{00000000-0005-0000-0000-0000EC010000}"/>
    <cellStyle name="40% - Accent5 2 5 3" xfId="3961" xr:uid="{00000000-0005-0000-0000-0000EB030000}"/>
    <cellStyle name="40% - Accent5 2 5 3 2" xfId="11118" xr:uid="{00000000-0005-0000-0000-0000EC010000}"/>
    <cellStyle name="40% - Accent5 2 5 4" xfId="6882" xr:uid="{00000000-0005-0000-0000-0000EB010000}"/>
    <cellStyle name="40% - Accent5 2 5 4 2" xfId="14011" xr:uid="{00000000-0005-0000-0000-0000EB010000}"/>
    <cellStyle name="40% - Accent5 2 5 5" xfId="8279" xr:uid="{00000000-0005-0000-0000-0000EC010000}"/>
    <cellStyle name="40% - Accent5 2 6" xfId="1609" xr:uid="{00000000-0005-0000-0000-0000ED030000}"/>
    <cellStyle name="40% - Accent5 2 6 2" xfId="4449" xr:uid="{00000000-0005-0000-0000-0000ED030000}"/>
    <cellStyle name="40% - Accent5 2 6 2 2" xfId="11606" xr:uid="{00000000-0005-0000-0000-0000E1010000}"/>
    <cellStyle name="40% - Accent5 2 6 3" xfId="8767" xr:uid="{00000000-0005-0000-0000-0000E1010000}"/>
    <cellStyle name="40% - Accent5 2 7" xfId="3031" xr:uid="{00000000-0005-0000-0000-0000D6030000}"/>
    <cellStyle name="40% - Accent5 2 7 2" xfId="10188" xr:uid="{00000000-0005-0000-0000-0000E1010000}"/>
    <cellStyle name="40% - Accent5 2 8" xfId="5903" xr:uid="{00000000-0005-0000-0000-0000A0000000}"/>
    <cellStyle name="40% - Accent5 2 8 2" xfId="13072" xr:uid="{00000000-0005-0000-0000-0000A0000000}"/>
    <cellStyle name="40% - Accent5 2 9" xfId="7348" xr:uid="{00000000-0005-0000-0000-0000E1010000}"/>
    <cellStyle name="40% - Accent5 3" xfId="115" xr:uid="{00000000-0005-0000-0000-0000EE030000}"/>
    <cellStyle name="40% - Accent5 3 2" xfId="205" xr:uid="{00000000-0005-0000-0000-0000EF030000}"/>
    <cellStyle name="40% - Accent5 3 2 2" xfId="513" xr:uid="{00000000-0005-0000-0000-0000F0030000}"/>
    <cellStyle name="40% - Accent5 3 2 2 2" xfId="979" xr:uid="{00000000-0005-0000-0000-0000F1030000}"/>
    <cellStyle name="40% - Accent5 3 2 2 2 2" xfId="2406" xr:uid="{00000000-0005-0000-0000-0000F2030000}"/>
    <cellStyle name="40% - Accent5 3 2 2 2 2 2" xfId="5246" xr:uid="{00000000-0005-0000-0000-0000F2030000}"/>
    <cellStyle name="40% - Accent5 3 2 2 2 2 2 2" xfId="12403" xr:uid="{00000000-0005-0000-0000-0000F0010000}"/>
    <cellStyle name="40% - Accent5 3 2 2 2 2 3" xfId="9564" xr:uid="{00000000-0005-0000-0000-0000F0010000}"/>
    <cellStyle name="40% - Accent5 3 2 2 2 3" xfId="3827" xr:uid="{00000000-0005-0000-0000-0000F1030000}"/>
    <cellStyle name="40% - Accent5 3 2 2 2 3 2" xfId="10984" xr:uid="{00000000-0005-0000-0000-0000F0010000}"/>
    <cellStyle name="40% - Accent5 3 2 2 2 4" xfId="6749" xr:uid="{00000000-0005-0000-0000-0000EF010000}"/>
    <cellStyle name="40% - Accent5 3 2 2 2 4 2" xfId="13878" xr:uid="{00000000-0005-0000-0000-0000EF010000}"/>
    <cellStyle name="40% - Accent5 3 2 2 2 5" xfId="8145" xr:uid="{00000000-0005-0000-0000-0000F0010000}"/>
    <cellStyle name="40% - Accent5 3 2 2 3" xfId="1443" xr:uid="{00000000-0005-0000-0000-0000F3030000}"/>
    <cellStyle name="40% - Accent5 3 2 2 3 2" xfId="2870" xr:uid="{00000000-0005-0000-0000-0000F4030000}"/>
    <cellStyle name="40% - Accent5 3 2 2 3 2 2" xfId="5710" xr:uid="{00000000-0005-0000-0000-0000F4030000}"/>
    <cellStyle name="40% - Accent5 3 2 2 3 2 2 2" xfId="12867" xr:uid="{00000000-0005-0000-0000-0000F1010000}"/>
    <cellStyle name="40% - Accent5 3 2 2 3 2 3" xfId="10028" xr:uid="{00000000-0005-0000-0000-0000F1010000}"/>
    <cellStyle name="40% - Accent5 3 2 2 3 3" xfId="4291" xr:uid="{00000000-0005-0000-0000-0000F3030000}"/>
    <cellStyle name="40% - Accent5 3 2 2 3 3 2" xfId="11448" xr:uid="{00000000-0005-0000-0000-0000F1010000}"/>
    <cellStyle name="40% - Accent5 3 2 2 3 4" xfId="7212" xr:uid="{00000000-0005-0000-0000-0000F0010000}"/>
    <cellStyle name="40% - Accent5 3 2 2 3 4 2" xfId="14341" xr:uid="{00000000-0005-0000-0000-0000F0010000}"/>
    <cellStyle name="40% - Accent5 3 2 2 3 5" xfId="8609" xr:uid="{00000000-0005-0000-0000-0000F1010000}"/>
    <cellStyle name="40% - Accent5 3 2 2 4" xfId="1940" xr:uid="{00000000-0005-0000-0000-0000F5030000}"/>
    <cellStyle name="40% - Accent5 3 2 2 4 2" xfId="4780" xr:uid="{00000000-0005-0000-0000-0000F5030000}"/>
    <cellStyle name="40% - Accent5 3 2 2 4 2 2" xfId="11937" xr:uid="{00000000-0005-0000-0000-0000EF010000}"/>
    <cellStyle name="40% - Accent5 3 2 2 4 3" xfId="9098" xr:uid="{00000000-0005-0000-0000-0000EF010000}"/>
    <cellStyle name="40% - Accent5 3 2 2 5" xfId="3361" xr:uid="{00000000-0005-0000-0000-0000F0030000}"/>
    <cellStyle name="40% - Accent5 3 2 2 5 2" xfId="10518" xr:uid="{00000000-0005-0000-0000-0000EF010000}"/>
    <cellStyle name="40% - Accent5 3 2 2 6" xfId="6233" xr:uid="{00000000-0005-0000-0000-0000A6000000}"/>
    <cellStyle name="40% - Accent5 3 2 2 6 2" xfId="13402" xr:uid="{00000000-0005-0000-0000-0000A6000000}"/>
    <cellStyle name="40% - Accent5 3 2 2 7" xfId="7679" xr:uid="{00000000-0005-0000-0000-0000EF010000}"/>
    <cellStyle name="40% - Accent5 3 2 3" xfId="746" xr:uid="{00000000-0005-0000-0000-0000F6030000}"/>
    <cellStyle name="40% - Accent5 3 2 3 2" xfId="2173" xr:uid="{00000000-0005-0000-0000-0000F7030000}"/>
    <cellStyle name="40% - Accent5 3 2 3 2 2" xfId="5013" xr:uid="{00000000-0005-0000-0000-0000F7030000}"/>
    <cellStyle name="40% - Accent5 3 2 3 2 2 2" xfId="12170" xr:uid="{00000000-0005-0000-0000-0000F2010000}"/>
    <cellStyle name="40% - Accent5 3 2 3 2 3" xfId="9331" xr:uid="{00000000-0005-0000-0000-0000F2010000}"/>
    <cellStyle name="40% - Accent5 3 2 3 3" xfId="3594" xr:uid="{00000000-0005-0000-0000-0000F6030000}"/>
    <cellStyle name="40% - Accent5 3 2 3 3 2" xfId="10751" xr:uid="{00000000-0005-0000-0000-0000F2010000}"/>
    <cellStyle name="40% - Accent5 3 2 3 4" xfId="6516" xr:uid="{00000000-0005-0000-0000-0000F1010000}"/>
    <cellStyle name="40% - Accent5 3 2 3 4 2" xfId="13645" xr:uid="{00000000-0005-0000-0000-0000F1010000}"/>
    <cellStyle name="40% - Accent5 3 2 3 5" xfId="7912" xr:uid="{00000000-0005-0000-0000-0000F2010000}"/>
    <cellStyle name="40% - Accent5 3 2 4" xfId="1210" xr:uid="{00000000-0005-0000-0000-0000F8030000}"/>
    <cellStyle name="40% - Accent5 3 2 4 2" xfId="2637" xr:uid="{00000000-0005-0000-0000-0000F9030000}"/>
    <cellStyle name="40% - Accent5 3 2 4 2 2" xfId="5477" xr:uid="{00000000-0005-0000-0000-0000F9030000}"/>
    <cellStyle name="40% - Accent5 3 2 4 2 2 2" xfId="12634" xr:uid="{00000000-0005-0000-0000-0000F3010000}"/>
    <cellStyle name="40% - Accent5 3 2 4 2 3" xfId="9795" xr:uid="{00000000-0005-0000-0000-0000F3010000}"/>
    <cellStyle name="40% - Accent5 3 2 4 3" xfId="4058" xr:uid="{00000000-0005-0000-0000-0000F8030000}"/>
    <cellStyle name="40% - Accent5 3 2 4 3 2" xfId="11215" xr:uid="{00000000-0005-0000-0000-0000F3010000}"/>
    <cellStyle name="40% - Accent5 3 2 4 4" xfId="6979" xr:uid="{00000000-0005-0000-0000-0000F2010000}"/>
    <cellStyle name="40% - Accent5 3 2 4 4 2" xfId="14108" xr:uid="{00000000-0005-0000-0000-0000F2010000}"/>
    <cellStyle name="40% - Accent5 3 2 4 5" xfId="8376" xr:uid="{00000000-0005-0000-0000-0000F3010000}"/>
    <cellStyle name="40% - Accent5 3 2 5" xfId="1707" xr:uid="{00000000-0005-0000-0000-0000FA030000}"/>
    <cellStyle name="40% - Accent5 3 2 5 2" xfId="4547" xr:uid="{00000000-0005-0000-0000-0000FA030000}"/>
    <cellStyle name="40% - Accent5 3 2 5 2 2" xfId="11704" xr:uid="{00000000-0005-0000-0000-0000EE010000}"/>
    <cellStyle name="40% - Accent5 3 2 5 3" xfId="8865" xr:uid="{00000000-0005-0000-0000-0000EE010000}"/>
    <cellStyle name="40% - Accent5 3 2 6" xfId="3128" xr:uid="{00000000-0005-0000-0000-0000EF030000}"/>
    <cellStyle name="40% - Accent5 3 2 6 2" xfId="10285" xr:uid="{00000000-0005-0000-0000-0000EE010000}"/>
    <cellStyle name="40% - Accent5 3 2 7" xfId="6000" xr:uid="{00000000-0005-0000-0000-0000A5000000}"/>
    <cellStyle name="40% - Accent5 3 2 7 2" xfId="13169" xr:uid="{00000000-0005-0000-0000-0000A5000000}"/>
    <cellStyle name="40% - Accent5 3 2 8" xfId="7445" xr:uid="{00000000-0005-0000-0000-0000EE010000}"/>
    <cellStyle name="40% - Accent5 3 3" xfId="451" xr:uid="{00000000-0005-0000-0000-0000FB030000}"/>
    <cellStyle name="40% - Accent5 3 3 2" xfId="917" xr:uid="{00000000-0005-0000-0000-0000FC030000}"/>
    <cellStyle name="40% - Accent5 3 3 2 2" xfId="2344" xr:uid="{00000000-0005-0000-0000-0000FD030000}"/>
    <cellStyle name="40% - Accent5 3 3 2 2 2" xfId="5184" xr:uid="{00000000-0005-0000-0000-0000FD030000}"/>
    <cellStyle name="40% - Accent5 3 3 2 2 2 2" xfId="12341" xr:uid="{00000000-0005-0000-0000-0000F5010000}"/>
    <cellStyle name="40% - Accent5 3 3 2 2 3" xfId="9502" xr:uid="{00000000-0005-0000-0000-0000F5010000}"/>
    <cellStyle name="40% - Accent5 3 3 2 3" xfId="3765" xr:uid="{00000000-0005-0000-0000-0000FC030000}"/>
    <cellStyle name="40% - Accent5 3 3 2 3 2" xfId="10922" xr:uid="{00000000-0005-0000-0000-0000F5010000}"/>
    <cellStyle name="40% - Accent5 3 3 2 4" xfId="6687" xr:uid="{00000000-0005-0000-0000-0000F4010000}"/>
    <cellStyle name="40% - Accent5 3 3 2 4 2" xfId="13816" xr:uid="{00000000-0005-0000-0000-0000F4010000}"/>
    <cellStyle name="40% - Accent5 3 3 2 5" xfId="8083" xr:uid="{00000000-0005-0000-0000-0000F5010000}"/>
    <cellStyle name="40% - Accent5 3 3 3" xfId="1381" xr:uid="{00000000-0005-0000-0000-0000FE030000}"/>
    <cellStyle name="40% - Accent5 3 3 3 2" xfId="2808" xr:uid="{00000000-0005-0000-0000-0000FF030000}"/>
    <cellStyle name="40% - Accent5 3 3 3 2 2" xfId="5648" xr:uid="{00000000-0005-0000-0000-0000FF030000}"/>
    <cellStyle name="40% - Accent5 3 3 3 2 2 2" xfId="12805" xr:uid="{00000000-0005-0000-0000-0000F6010000}"/>
    <cellStyle name="40% - Accent5 3 3 3 2 3" xfId="9966" xr:uid="{00000000-0005-0000-0000-0000F6010000}"/>
    <cellStyle name="40% - Accent5 3 3 3 3" xfId="4229" xr:uid="{00000000-0005-0000-0000-0000FE030000}"/>
    <cellStyle name="40% - Accent5 3 3 3 3 2" xfId="11386" xr:uid="{00000000-0005-0000-0000-0000F6010000}"/>
    <cellStyle name="40% - Accent5 3 3 3 4" xfId="7150" xr:uid="{00000000-0005-0000-0000-0000F5010000}"/>
    <cellStyle name="40% - Accent5 3 3 3 4 2" xfId="14279" xr:uid="{00000000-0005-0000-0000-0000F5010000}"/>
    <cellStyle name="40% - Accent5 3 3 3 5" xfId="8547" xr:uid="{00000000-0005-0000-0000-0000F6010000}"/>
    <cellStyle name="40% - Accent5 3 3 4" xfId="1878" xr:uid="{00000000-0005-0000-0000-000000040000}"/>
    <cellStyle name="40% - Accent5 3 3 4 2" xfId="4718" xr:uid="{00000000-0005-0000-0000-000000040000}"/>
    <cellStyle name="40% - Accent5 3 3 4 2 2" xfId="11875" xr:uid="{00000000-0005-0000-0000-0000F4010000}"/>
    <cellStyle name="40% - Accent5 3 3 4 3" xfId="9036" xr:uid="{00000000-0005-0000-0000-0000F4010000}"/>
    <cellStyle name="40% - Accent5 3 3 5" xfId="3299" xr:uid="{00000000-0005-0000-0000-0000FB030000}"/>
    <cellStyle name="40% - Accent5 3 3 5 2" xfId="10456" xr:uid="{00000000-0005-0000-0000-0000F4010000}"/>
    <cellStyle name="40% - Accent5 3 3 6" xfId="6171" xr:uid="{00000000-0005-0000-0000-0000A7000000}"/>
    <cellStyle name="40% - Accent5 3 3 6 2" xfId="13340" xr:uid="{00000000-0005-0000-0000-0000A7000000}"/>
    <cellStyle name="40% - Accent5 3 3 7" xfId="7617" xr:uid="{00000000-0005-0000-0000-0000F4010000}"/>
    <cellStyle name="40% - Accent5 3 4" xfId="684" xr:uid="{00000000-0005-0000-0000-000001040000}"/>
    <cellStyle name="40% - Accent5 3 4 2" xfId="2111" xr:uid="{00000000-0005-0000-0000-000002040000}"/>
    <cellStyle name="40% - Accent5 3 4 2 2" xfId="4951" xr:uid="{00000000-0005-0000-0000-000002040000}"/>
    <cellStyle name="40% - Accent5 3 4 2 2 2" xfId="12108" xr:uid="{00000000-0005-0000-0000-0000F7010000}"/>
    <cellStyle name="40% - Accent5 3 4 2 3" xfId="9269" xr:uid="{00000000-0005-0000-0000-0000F7010000}"/>
    <cellStyle name="40% - Accent5 3 4 3" xfId="3532" xr:uid="{00000000-0005-0000-0000-000001040000}"/>
    <cellStyle name="40% - Accent5 3 4 3 2" xfId="10689" xr:uid="{00000000-0005-0000-0000-0000F7010000}"/>
    <cellStyle name="40% - Accent5 3 4 4" xfId="6454" xr:uid="{00000000-0005-0000-0000-0000F6010000}"/>
    <cellStyle name="40% - Accent5 3 4 4 2" xfId="13583" xr:uid="{00000000-0005-0000-0000-0000F6010000}"/>
    <cellStyle name="40% - Accent5 3 4 5" xfId="7850" xr:uid="{00000000-0005-0000-0000-0000F7010000}"/>
    <cellStyle name="40% - Accent5 3 5" xfId="1148" xr:uid="{00000000-0005-0000-0000-000003040000}"/>
    <cellStyle name="40% - Accent5 3 5 2" xfId="2575" xr:uid="{00000000-0005-0000-0000-000004040000}"/>
    <cellStyle name="40% - Accent5 3 5 2 2" xfId="5415" xr:uid="{00000000-0005-0000-0000-000004040000}"/>
    <cellStyle name="40% - Accent5 3 5 2 2 2" xfId="12572" xr:uid="{00000000-0005-0000-0000-0000F8010000}"/>
    <cellStyle name="40% - Accent5 3 5 2 3" xfId="9733" xr:uid="{00000000-0005-0000-0000-0000F8010000}"/>
    <cellStyle name="40% - Accent5 3 5 3" xfId="3996" xr:uid="{00000000-0005-0000-0000-000003040000}"/>
    <cellStyle name="40% - Accent5 3 5 3 2" xfId="11153" xr:uid="{00000000-0005-0000-0000-0000F8010000}"/>
    <cellStyle name="40% - Accent5 3 5 4" xfId="6917" xr:uid="{00000000-0005-0000-0000-0000F7010000}"/>
    <cellStyle name="40% - Accent5 3 5 4 2" xfId="14046" xr:uid="{00000000-0005-0000-0000-0000F7010000}"/>
    <cellStyle name="40% - Accent5 3 5 5" xfId="8314" xr:uid="{00000000-0005-0000-0000-0000F8010000}"/>
    <cellStyle name="40% - Accent5 3 6" xfId="1645" xr:uid="{00000000-0005-0000-0000-000005040000}"/>
    <cellStyle name="40% - Accent5 3 6 2" xfId="4485" xr:uid="{00000000-0005-0000-0000-000005040000}"/>
    <cellStyle name="40% - Accent5 3 6 2 2" xfId="11642" xr:uid="{00000000-0005-0000-0000-0000ED010000}"/>
    <cellStyle name="40% - Accent5 3 6 3" xfId="8803" xr:uid="{00000000-0005-0000-0000-0000ED010000}"/>
    <cellStyle name="40% - Accent5 3 7" xfId="3066" xr:uid="{00000000-0005-0000-0000-0000EE030000}"/>
    <cellStyle name="40% - Accent5 3 7 2" xfId="10223" xr:uid="{00000000-0005-0000-0000-0000ED010000}"/>
    <cellStyle name="40% - Accent5 3 8" xfId="5938" xr:uid="{00000000-0005-0000-0000-0000A4000000}"/>
    <cellStyle name="40% - Accent5 3 8 2" xfId="13107" xr:uid="{00000000-0005-0000-0000-0000A4000000}"/>
    <cellStyle name="40% - Accent5 3 9" xfId="7383" xr:uid="{00000000-0005-0000-0000-0000ED010000}"/>
    <cellStyle name="40% - Accent5 4" xfId="179" xr:uid="{00000000-0005-0000-0000-000006040000}"/>
    <cellStyle name="40% - Accent5 4 2" xfId="203" xr:uid="{00000000-0005-0000-0000-000007040000}"/>
    <cellStyle name="40% - Accent5 4 2 2" xfId="511" xr:uid="{00000000-0005-0000-0000-000008040000}"/>
    <cellStyle name="40% - Accent5 4 2 2 2" xfId="977" xr:uid="{00000000-0005-0000-0000-000009040000}"/>
    <cellStyle name="40% - Accent5 4 2 2 2 2" xfId="2404" xr:uid="{00000000-0005-0000-0000-00000A040000}"/>
    <cellStyle name="40% - Accent5 4 2 2 2 2 2" xfId="5244" xr:uid="{00000000-0005-0000-0000-00000A040000}"/>
    <cellStyle name="40% - Accent5 4 2 2 2 2 2 2" xfId="12401" xr:uid="{00000000-0005-0000-0000-0000FC010000}"/>
    <cellStyle name="40% - Accent5 4 2 2 2 2 3" xfId="9562" xr:uid="{00000000-0005-0000-0000-0000FC010000}"/>
    <cellStyle name="40% - Accent5 4 2 2 2 3" xfId="3825" xr:uid="{00000000-0005-0000-0000-000009040000}"/>
    <cellStyle name="40% - Accent5 4 2 2 2 3 2" xfId="10982" xr:uid="{00000000-0005-0000-0000-0000FC010000}"/>
    <cellStyle name="40% - Accent5 4 2 2 2 4" xfId="6747" xr:uid="{00000000-0005-0000-0000-0000FB010000}"/>
    <cellStyle name="40% - Accent5 4 2 2 2 4 2" xfId="13876" xr:uid="{00000000-0005-0000-0000-0000FB010000}"/>
    <cellStyle name="40% - Accent5 4 2 2 2 5" xfId="8143" xr:uid="{00000000-0005-0000-0000-0000FC010000}"/>
    <cellStyle name="40% - Accent5 4 2 2 3" xfId="1441" xr:uid="{00000000-0005-0000-0000-00000B040000}"/>
    <cellStyle name="40% - Accent5 4 2 2 3 2" xfId="2868" xr:uid="{00000000-0005-0000-0000-00000C040000}"/>
    <cellStyle name="40% - Accent5 4 2 2 3 2 2" xfId="5708" xr:uid="{00000000-0005-0000-0000-00000C040000}"/>
    <cellStyle name="40% - Accent5 4 2 2 3 2 2 2" xfId="12865" xr:uid="{00000000-0005-0000-0000-0000FD010000}"/>
    <cellStyle name="40% - Accent5 4 2 2 3 2 3" xfId="10026" xr:uid="{00000000-0005-0000-0000-0000FD010000}"/>
    <cellStyle name="40% - Accent5 4 2 2 3 3" xfId="4289" xr:uid="{00000000-0005-0000-0000-00000B040000}"/>
    <cellStyle name="40% - Accent5 4 2 2 3 3 2" xfId="11446" xr:uid="{00000000-0005-0000-0000-0000FD010000}"/>
    <cellStyle name="40% - Accent5 4 2 2 3 4" xfId="7210" xr:uid="{00000000-0005-0000-0000-0000FC010000}"/>
    <cellStyle name="40% - Accent5 4 2 2 3 4 2" xfId="14339" xr:uid="{00000000-0005-0000-0000-0000FC010000}"/>
    <cellStyle name="40% - Accent5 4 2 2 3 5" xfId="8607" xr:uid="{00000000-0005-0000-0000-0000FD010000}"/>
    <cellStyle name="40% - Accent5 4 2 2 4" xfId="1938" xr:uid="{00000000-0005-0000-0000-00000D040000}"/>
    <cellStyle name="40% - Accent5 4 2 2 4 2" xfId="4778" xr:uid="{00000000-0005-0000-0000-00000D040000}"/>
    <cellStyle name="40% - Accent5 4 2 2 4 2 2" xfId="11935" xr:uid="{00000000-0005-0000-0000-0000FB010000}"/>
    <cellStyle name="40% - Accent5 4 2 2 4 3" xfId="9096" xr:uid="{00000000-0005-0000-0000-0000FB010000}"/>
    <cellStyle name="40% - Accent5 4 2 2 5" xfId="3359" xr:uid="{00000000-0005-0000-0000-000008040000}"/>
    <cellStyle name="40% - Accent5 4 2 2 5 2" xfId="10516" xr:uid="{00000000-0005-0000-0000-0000FB010000}"/>
    <cellStyle name="40% - Accent5 4 2 2 6" xfId="6231" xr:uid="{00000000-0005-0000-0000-0000AA000000}"/>
    <cellStyle name="40% - Accent5 4 2 2 6 2" xfId="13400" xr:uid="{00000000-0005-0000-0000-0000AA000000}"/>
    <cellStyle name="40% - Accent5 4 2 2 7" xfId="7677" xr:uid="{00000000-0005-0000-0000-0000FB010000}"/>
    <cellStyle name="40% - Accent5 4 2 3" xfId="744" xr:uid="{00000000-0005-0000-0000-00000E040000}"/>
    <cellStyle name="40% - Accent5 4 2 3 2" xfId="2171" xr:uid="{00000000-0005-0000-0000-00000F040000}"/>
    <cellStyle name="40% - Accent5 4 2 3 2 2" xfId="5011" xr:uid="{00000000-0005-0000-0000-00000F040000}"/>
    <cellStyle name="40% - Accent5 4 2 3 2 2 2" xfId="12168" xr:uid="{00000000-0005-0000-0000-0000FE010000}"/>
    <cellStyle name="40% - Accent5 4 2 3 2 3" xfId="9329" xr:uid="{00000000-0005-0000-0000-0000FE010000}"/>
    <cellStyle name="40% - Accent5 4 2 3 3" xfId="3592" xr:uid="{00000000-0005-0000-0000-00000E040000}"/>
    <cellStyle name="40% - Accent5 4 2 3 3 2" xfId="10749" xr:uid="{00000000-0005-0000-0000-0000FE010000}"/>
    <cellStyle name="40% - Accent5 4 2 3 4" xfId="6514" xr:uid="{00000000-0005-0000-0000-0000FD010000}"/>
    <cellStyle name="40% - Accent5 4 2 3 4 2" xfId="13643" xr:uid="{00000000-0005-0000-0000-0000FD010000}"/>
    <cellStyle name="40% - Accent5 4 2 3 5" xfId="7910" xr:uid="{00000000-0005-0000-0000-0000FE010000}"/>
    <cellStyle name="40% - Accent5 4 2 4" xfId="1208" xr:uid="{00000000-0005-0000-0000-000010040000}"/>
    <cellStyle name="40% - Accent5 4 2 4 2" xfId="2635" xr:uid="{00000000-0005-0000-0000-000011040000}"/>
    <cellStyle name="40% - Accent5 4 2 4 2 2" xfId="5475" xr:uid="{00000000-0005-0000-0000-000011040000}"/>
    <cellStyle name="40% - Accent5 4 2 4 2 2 2" xfId="12632" xr:uid="{00000000-0005-0000-0000-0000FF010000}"/>
    <cellStyle name="40% - Accent5 4 2 4 2 3" xfId="9793" xr:uid="{00000000-0005-0000-0000-0000FF010000}"/>
    <cellStyle name="40% - Accent5 4 2 4 3" xfId="4056" xr:uid="{00000000-0005-0000-0000-000010040000}"/>
    <cellStyle name="40% - Accent5 4 2 4 3 2" xfId="11213" xr:uid="{00000000-0005-0000-0000-0000FF010000}"/>
    <cellStyle name="40% - Accent5 4 2 4 4" xfId="6977" xr:uid="{00000000-0005-0000-0000-0000FE010000}"/>
    <cellStyle name="40% - Accent5 4 2 4 4 2" xfId="14106" xr:uid="{00000000-0005-0000-0000-0000FE010000}"/>
    <cellStyle name="40% - Accent5 4 2 4 5" xfId="8374" xr:uid="{00000000-0005-0000-0000-0000FF010000}"/>
    <cellStyle name="40% - Accent5 4 2 5" xfId="1705" xr:uid="{00000000-0005-0000-0000-000012040000}"/>
    <cellStyle name="40% - Accent5 4 2 5 2" xfId="4545" xr:uid="{00000000-0005-0000-0000-000012040000}"/>
    <cellStyle name="40% - Accent5 4 2 5 2 2" xfId="11702" xr:uid="{00000000-0005-0000-0000-0000FA010000}"/>
    <cellStyle name="40% - Accent5 4 2 5 3" xfId="8863" xr:uid="{00000000-0005-0000-0000-0000FA010000}"/>
    <cellStyle name="40% - Accent5 4 2 6" xfId="3126" xr:uid="{00000000-0005-0000-0000-000007040000}"/>
    <cellStyle name="40% - Accent5 4 2 6 2" xfId="10283" xr:uid="{00000000-0005-0000-0000-0000FA010000}"/>
    <cellStyle name="40% - Accent5 4 2 7" xfId="5998" xr:uid="{00000000-0005-0000-0000-0000A9000000}"/>
    <cellStyle name="40% - Accent5 4 2 7 2" xfId="13167" xr:uid="{00000000-0005-0000-0000-0000A9000000}"/>
    <cellStyle name="40% - Accent5 4 2 8" xfId="7443" xr:uid="{00000000-0005-0000-0000-0000FA010000}"/>
    <cellStyle name="40% - Accent5 4 3" xfId="490" xr:uid="{00000000-0005-0000-0000-000013040000}"/>
    <cellStyle name="40% - Accent5 4 3 2" xfId="956" xr:uid="{00000000-0005-0000-0000-000014040000}"/>
    <cellStyle name="40% - Accent5 4 3 2 2" xfId="2383" xr:uid="{00000000-0005-0000-0000-000015040000}"/>
    <cellStyle name="40% - Accent5 4 3 2 2 2" xfId="5223" xr:uid="{00000000-0005-0000-0000-000015040000}"/>
    <cellStyle name="40% - Accent5 4 3 2 2 2 2" xfId="12380" xr:uid="{00000000-0005-0000-0000-000001020000}"/>
    <cellStyle name="40% - Accent5 4 3 2 2 3" xfId="9541" xr:uid="{00000000-0005-0000-0000-000001020000}"/>
    <cellStyle name="40% - Accent5 4 3 2 3" xfId="3804" xr:uid="{00000000-0005-0000-0000-000014040000}"/>
    <cellStyle name="40% - Accent5 4 3 2 3 2" xfId="10961" xr:uid="{00000000-0005-0000-0000-000001020000}"/>
    <cellStyle name="40% - Accent5 4 3 2 4" xfId="6726" xr:uid="{00000000-0005-0000-0000-000000020000}"/>
    <cellStyle name="40% - Accent5 4 3 2 4 2" xfId="13855" xr:uid="{00000000-0005-0000-0000-000000020000}"/>
    <cellStyle name="40% - Accent5 4 3 2 5" xfId="8122" xr:uid="{00000000-0005-0000-0000-000001020000}"/>
    <cellStyle name="40% - Accent5 4 3 3" xfId="1420" xr:uid="{00000000-0005-0000-0000-000016040000}"/>
    <cellStyle name="40% - Accent5 4 3 3 2" xfId="2847" xr:uid="{00000000-0005-0000-0000-000017040000}"/>
    <cellStyle name="40% - Accent5 4 3 3 2 2" xfId="5687" xr:uid="{00000000-0005-0000-0000-000017040000}"/>
    <cellStyle name="40% - Accent5 4 3 3 2 2 2" xfId="12844" xr:uid="{00000000-0005-0000-0000-000002020000}"/>
    <cellStyle name="40% - Accent5 4 3 3 2 3" xfId="10005" xr:uid="{00000000-0005-0000-0000-000002020000}"/>
    <cellStyle name="40% - Accent5 4 3 3 3" xfId="4268" xr:uid="{00000000-0005-0000-0000-000016040000}"/>
    <cellStyle name="40% - Accent5 4 3 3 3 2" xfId="11425" xr:uid="{00000000-0005-0000-0000-000002020000}"/>
    <cellStyle name="40% - Accent5 4 3 3 4" xfId="7189" xr:uid="{00000000-0005-0000-0000-000001020000}"/>
    <cellStyle name="40% - Accent5 4 3 3 4 2" xfId="14318" xr:uid="{00000000-0005-0000-0000-000001020000}"/>
    <cellStyle name="40% - Accent5 4 3 3 5" xfId="8586" xr:uid="{00000000-0005-0000-0000-000002020000}"/>
    <cellStyle name="40% - Accent5 4 3 4" xfId="1917" xr:uid="{00000000-0005-0000-0000-000018040000}"/>
    <cellStyle name="40% - Accent5 4 3 4 2" xfId="4757" xr:uid="{00000000-0005-0000-0000-000018040000}"/>
    <cellStyle name="40% - Accent5 4 3 4 2 2" xfId="11914" xr:uid="{00000000-0005-0000-0000-000000020000}"/>
    <cellStyle name="40% - Accent5 4 3 4 3" xfId="9075" xr:uid="{00000000-0005-0000-0000-000000020000}"/>
    <cellStyle name="40% - Accent5 4 3 5" xfId="3338" xr:uid="{00000000-0005-0000-0000-000013040000}"/>
    <cellStyle name="40% - Accent5 4 3 5 2" xfId="10495" xr:uid="{00000000-0005-0000-0000-000000020000}"/>
    <cellStyle name="40% - Accent5 4 3 6" xfId="6210" xr:uid="{00000000-0005-0000-0000-0000AB000000}"/>
    <cellStyle name="40% - Accent5 4 3 6 2" xfId="13379" xr:uid="{00000000-0005-0000-0000-0000AB000000}"/>
    <cellStyle name="40% - Accent5 4 3 7" xfId="7656" xr:uid="{00000000-0005-0000-0000-000000020000}"/>
    <cellStyle name="40% - Accent5 4 4" xfId="723" xr:uid="{00000000-0005-0000-0000-000019040000}"/>
    <cellStyle name="40% - Accent5 4 4 2" xfId="2150" xr:uid="{00000000-0005-0000-0000-00001A040000}"/>
    <cellStyle name="40% - Accent5 4 4 2 2" xfId="4990" xr:uid="{00000000-0005-0000-0000-00001A040000}"/>
    <cellStyle name="40% - Accent5 4 4 2 2 2" xfId="12147" xr:uid="{00000000-0005-0000-0000-000003020000}"/>
    <cellStyle name="40% - Accent5 4 4 2 3" xfId="9308" xr:uid="{00000000-0005-0000-0000-000003020000}"/>
    <cellStyle name="40% - Accent5 4 4 3" xfId="3571" xr:uid="{00000000-0005-0000-0000-000019040000}"/>
    <cellStyle name="40% - Accent5 4 4 3 2" xfId="10728" xr:uid="{00000000-0005-0000-0000-000003020000}"/>
    <cellStyle name="40% - Accent5 4 4 4" xfId="6493" xr:uid="{00000000-0005-0000-0000-000002020000}"/>
    <cellStyle name="40% - Accent5 4 4 4 2" xfId="13622" xr:uid="{00000000-0005-0000-0000-000002020000}"/>
    <cellStyle name="40% - Accent5 4 4 5" xfId="7889" xr:uid="{00000000-0005-0000-0000-000003020000}"/>
    <cellStyle name="40% - Accent5 4 5" xfId="1187" xr:uid="{00000000-0005-0000-0000-00001B040000}"/>
    <cellStyle name="40% - Accent5 4 5 2" xfId="2614" xr:uid="{00000000-0005-0000-0000-00001C040000}"/>
    <cellStyle name="40% - Accent5 4 5 2 2" xfId="5454" xr:uid="{00000000-0005-0000-0000-00001C040000}"/>
    <cellStyle name="40% - Accent5 4 5 2 2 2" xfId="12611" xr:uid="{00000000-0005-0000-0000-000004020000}"/>
    <cellStyle name="40% - Accent5 4 5 2 3" xfId="9772" xr:uid="{00000000-0005-0000-0000-000004020000}"/>
    <cellStyle name="40% - Accent5 4 5 3" xfId="4035" xr:uid="{00000000-0005-0000-0000-00001B040000}"/>
    <cellStyle name="40% - Accent5 4 5 3 2" xfId="11192" xr:uid="{00000000-0005-0000-0000-000004020000}"/>
    <cellStyle name="40% - Accent5 4 5 4" xfId="6956" xr:uid="{00000000-0005-0000-0000-000003020000}"/>
    <cellStyle name="40% - Accent5 4 5 4 2" xfId="14085" xr:uid="{00000000-0005-0000-0000-000003020000}"/>
    <cellStyle name="40% - Accent5 4 5 5" xfId="8353" xr:uid="{00000000-0005-0000-0000-000004020000}"/>
    <cellStyle name="40% - Accent5 4 6" xfId="1684" xr:uid="{00000000-0005-0000-0000-00001D040000}"/>
    <cellStyle name="40% - Accent5 4 6 2" xfId="4524" xr:uid="{00000000-0005-0000-0000-00001D040000}"/>
    <cellStyle name="40% - Accent5 4 6 2 2" xfId="11681" xr:uid="{00000000-0005-0000-0000-0000F9010000}"/>
    <cellStyle name="40% - Accent5 4 6 3" xfId="8842" xr:uid="{00000000-0005-0000-0000-0000F9010000}"/>
    <cellStyle name="40% - Accent5 4 7" xfId="3105" xr:uid="{00000000-0005-0000-0000-000006040000}"/>
    <cellStyle name="40% - Accent5 4 7 2" xfId="10262" xr:uid="{00000000-0005-0000-0000-0000F9010000}"/>
    <cellStyle name="40% - Accent5 4 8" xfId="5977" xr:uid="{00000000-0005-0000-0000-0000A8000000}"/>
    <cellStyle name="40% - Accent5 4 8 2" xfId="13146" xr:uid="{00000000-0005-0000-0000-0000A8000000}"/>
    <cellStyle name="40% - Accent5 4 9" xfId="7422" xr:uid="{00000000-0005-0000-0000-0000F9010000}"/>
    <cellStyle name="40% - Accent5 5" xfId="195" xr:uid="{00000000-0005-0000-0000-00001E040000}"/>
    <cellStyle name="40% - Accent5 5 2" xfId="503" xr:uid="{00000000-0005-0000-0000-00001F040000}"/>
    <cellStyle name="40% - Accent5 5 2 2" xfId="969" xr:uid="{00000000-0005-0000-0000-000020040000}"/>
    <cellStyle name="40% - Accent5 5 2 2 2" xfId="2396" xr:uid="{00000000-0005-0000-0000-000021040000}"/>
    <cellStyle name="40% - Accent5 5 2 2 2 2" xfId="5236" xr:uid="{00000000-0005-0000-0000-000021040000}"/>
    <cellStyle name="40% - Accent5 5 2 2 2 2 2" xfId="12393" xr:uid="{00000000-0005-0000-0000-000007020000}"/>
    <cellStyle name="40% - Accent5 5 2 2 2 3" xfId="9554" xr:uid="{00000000-0005-0000-0000-000007020000}"/>
    <cellStyle name="40% - Accent5 5 2 2 3" xfId="3817" xr:uid="{00000000-0005-0000-0000-000020040000}"/>
    <cellStyle name="40% - Accent5 5 2 2 3 2" xfId="10974" xr:uid="{00000000-0005-0000-0000-000007020000}"/>
    <cellStyle name="40% - Accent5 5 2 2 4" xfId="6739" xr:uid="{00000000-0005-0000-0000-000006020000}"/>
    <cellStyle name="40% - Accent5 5 2 2 4 2" xfId="13868" xr:uid="{00000000-0005-0000-0000-000006020000}"/>
    <cellStyle name="40% - Accent5 5 2 2 5" xfId="8135" xr:uid="{00000000-0005-0000-0000-000007020000}"/>
    <cellStyle name="40% - Accent5 5 2 3" xfId="1433" xr:uid="{00000000-0005-0000-0000-000022040000}"/>
    <cellStyle name="40% - Accent5 5 2 3 2" xfId="2860" xr:uid="{00000000-0005-0000-0000-000023040000}"/>
    <cellStyle name="40% - Accent5 5 2 3 2 2" xfId="5700" xr:uid="{00000000-0005-0000-0000-000023040000}"/>
    <cellStyle name="40% - Accent5 5 2 3 2 2 2" xfId="12857" xr:uid="{00000000-0005-0000-0000-000008020000}"/>
    <cellStyle name="40% - Accent5 5 2 3 2 3" xfId="10018" xr:uid="{00000000-0005-0000-0000-000008020000}"/>
    <cellStyle name="40% - Accent5 5 2 3 3" xfId="4281" xr:uid="{00000000-0005-0000-0000-000022040000}"/>
    <cellStyle name="40% - Accent5 5 2 3 3 2" xfId="11438" xr:uid="{00000000-0005-0000-0000-000008020000}"/>
    <cellStyle name="40% - Accent5 5 2 3 4" xfId="7202" xr:uid="{00000000-0005-0000-0000-000007020000}"/>
    <cellStyle name="40% - Accent5 5 2 3 4 2" xfId="14331" xr:uid="{00000000-0005-0000-0000-000007020000}"/>
    <cellStyle name="40% - Accent5 5 2 3 5" xfId="8599" xr:uid="{00000000-0005-0000-0000-000008020000}"/>
    <cellStyle name="40% - Accent5 5 2 4" xfId="1930" xr:uid="{00000000-0005-0000-0000-000024040000}"/>
    <cellStyle name="40% - Accent5 5 2 4 2" xfId="4770" xr:uid="{00000000-0005-0000-0000-000024040000}"/>
    <cellStyle name="40% - Accent5 5 2 4 2 2" xfId="11927" xr:uid="{00000000-0005-0000-0000-000006020000}"/>
    <cellStyle name="40% - Accent5 5 2 4 3" xfId="9088" xr:uid="{00000000-0005-0000-0000-000006020000}"/>
    <cellStyle name="40% - Accent5 5 2 5" xfId="3351" xr:uid="{00000000-0005-0000-0000-00001F040000}"/>
    <cellStyle name="40% - Accent5 5 2 5 2" xfId="10508" xr:uid="{00000000-0005-0000-0000-000006020000}"/>
    <cellStyle name="40% - Accent5 5 2 6" xfId="6223" xr:uid="{00000000-0005-0000-0000-0000AD000000}"/>
    <cellStyle name="40% - Accent5 5 2 6 2" xfId="13392" xr:uid="{00000000-0005-0000-0000-0000AD000000}"/>
    <cellStyle name="40% - Accent5 5 2 7" xfId="7669" xr:uid="{00000000-0005-0000-0000-000006020000}"/>
    <cellStyle name="40% - Accent5 5 3" xfId="736" xr:uid="{00000000-0005-0000-0000-000025040000}"/>
    <cellStyle name="40% - Accent5 5 3 2" xfId="2163" xr:uid="{00000000-0005-0000-0000-000026040000}"/>
    <cellStyle name="40% - Accent5 5 3 2 2" xfId="5003" xr:uid="{00000000-0005-0000-0000-000026040000}"/>
    <cellStyle name="40% - Accent5 5 3 2 2 2" xfId="12160" xr:uid="{00000000-0005-0000-0000-000009020000}"/>
    <cellStyle name="40% - Accent5 5 3 2 3" xfId="9321" xr:uid="{00000000-0005-0000-0000-000009020000}"/>
    <cellStyle name="40% - Accent5 5 3 3" xfId="3584" xr:uid="{00000000-0005-0000-0000-000025040000}"/>
    <cellStyle name="40% - Accent5 5 3 3 2" xfId="10741" xr:uid="{00000000-0005-0000-0000-000009020000}"/>
    <cellStyle name="40% - Accent5 5 3 4" xfId="6506" xr:uid="{00000000-0005-0000-0000-000008020000}"/>
    <cellStyle name="40% - Accent5 5 3 4 2" xfId="13635" xr:uid="{00000000-0005-0000-0000-000008020000}"/>
    <cellStyle name="40% - Accent5 5 3 5" xfId="7902" xr:uid="{00000000-0005-0000-0000-000009020000}"/>
    <cellStyle name="40% - Accent5 5 4" xfId="1200" xr:uid="{00000000-0005-0000-0000-000027040000}"/>
    <cellStyle name="40% - Accent5 5 4 2" xfId="2627" xr:uid="{00000000-0005-0000-0000-000028040000}"/>
    <cellStyle name="40% - Accent5 5 4 2 2" xfId="5467" xr:uid="{00000000-0005-0000-0000-000028040000}"/>
    <cellStyle name="40% - Accent5 5 4 2 2 2" xfId="12624" xr:uid="{00000000-0005-0000-0000-00000A020000}"/>
    <cellStyle name="40% - Accent5 5 4 2 3" xfId="9785" xr:uid="{00000000-0005-0000-0000-00000A020000}"/>
    <cellStyle name="40% - Accent5 5 4 3" xfId="4048" xr:uid="{00000000-0005-0000-0000-000027040000}"/>
    <cellStyle name="40% - Accent5 5 4 3 2" xfId="11205" xr:uid="{00000000-0005-0000-0000-00000A020000}"/>
    <cellStyle name="40% - Accent5 5 4 4" xfId="6969" xr:uid="{00000000-0005-0000-0000-000009020000}"/>
    <cellStyle name="40% - Accent5 5 4 4 2" xfId="14098" xr:uid="{00000000-0005-0000-0000-000009020000}"/>
    <cellStyle name="40% - Accent5 5 4 5" xfId="8366" xr:uid="{00000000-0005-0000-0000-00000A020000}"/>
    <cellStyle name="40% - Accent5 5 5" xfId="1697" xr:uid="{00000000-0005-0000-0000-000029040000}"/>
    <cellStyle name="40% - Accent5 5 5 2" xfId="4537" xr:uid="{00000000-0005-0000-0000-000029040000}"/>
    <cellStyle name="40% - Accent5 5 5 2 2" xfId="11694" xr:uid="{00000000-0005-0000-0000-000005020000}"/>
    <cellStyle name="40% - Accent5 5 5 3" xfId="8855" xr:uid="{00000000-0005-0000-0000-000005020000}"/>
    <cellStyle name="40% - Accent5 5 6" xfId="3118" xr:uid="{00000000-0005-0000-0000-00001E040000}"/>
    <cellStyle name="40% - Accent5 5 6 2" xfId="10275" xr:uid="{00000000-0005-0000-0000-000005020000}"/>
    <cellStyle name="40% - Accent5 5 7" xfId="5990" xr:uid="{00000000-0005-0000-0000-0000AC000000}"/>
    <cellStyle name="40% - Accent5 5 7 2" xfId="13159" xr:uid="{00000000-0005-0000-0000-0000AC000000}"/>
    <cellStyle name="40% - Accent5 5 8" xfId="7435" xr:uid="{00000000-0005-0000-0000-000005020000}"/>
    <cellStyle name="40% - Accent5 6" xfId="357" xr:uid="{00000000-0005-0000-0000-00002A040000}"/>
    <cellStyle name="40% - Accent5 6 2" xfId="853" xr:uid="{00000000-0005-0000-0000-00002B040000}"/>
    <cellStyle name="40% - Accent5 6 2 2" xfId="2280" xr:uid="{00000000-0005-0000-0000-00002C040000}"/>
    <cellStyle name="40% - Accent5 6 2 2 2" xfId="5120" xr:uid="{00000000-0005-0000-0000-00002C040000}"/>
    <cellStyle name="40% - Accent5 6 2 2 2 2" xfId="12277" xr:uid="{00000000-0005-0000-0000-00000C020000}"/>
    <cellStyle name="40% - Accent5 6 2 2 3" xfId="9438" xr:uid="{00000000-0005-0000-0000-00000C020000}"/>
    <cellStyle name="40% - Accent5 6 2 3" xfId="3701" xr:uid="{00000000-0005-0000-0000-00002B040000}"/>
    <cellStyle name="40% - Accent5 6 2 3 2" xfId="10858" xr:uid="{00000000-0005-0000-0000-00000C020000}"/>
    <cellStyle name="40% - Accent5 6 2 4" xfId="6623" xr:uid="{00000000-0005-0000-0000-00000B020000}"/>
    <cellStyle name="40% - Accent5 6 2 4 2" xfId="13752" xr:uid="{00000000-0005-0000-0000-00000B020000}"/>
    <cellStyle name="40% - Accent5 6 2 5" xfId="8019" xr:uid="{00000000-0005-0000-0000-00000C020000}"/>
    <cellStyle name="40% - Accent5 6 3" xfId="1317" xr:uid="{00000000-0005-0000-0000-00002D040000}"/>
    <cellStyle name="40% - Accent5 6 3 2" xfId="2744" xr:uid="{00000000-0005-0000-0000-00002E040000}"/>
    <cellStyle name="40% - Accent5 6 3 2 2" xfId="5584" xr:uid="{00000000-0005-0000-0000-00002E040000}"/>
    <cellStyle name="40% - Accent5 6 3 2 2 2" xfId="12741" xr:uid="{00000000-0005-0000-0000-00000D020000}"/>
    <cellStyle name="40% - Accent5 6 3 2 3" xfId="9902" xr:uid="{00000000-0005-0000-0000-00000D020000}"/>
    <cellStyle name="40% - Accent5 6 3 3" xfId="4165" xr:uid="{00000000-0005-0000-0000-00002D040000}"/>
    <cellStyle name="40% - Accent5 6 3 3 2" xfId="11322" xr:uid="{00000000-0005-0000-0000-00000D020000}"/>
    <cellStyle name="40% - Accent5 6 3 4" xfId="7086" xr:uid="{00000000-0005-0000-0000-00000C020000}"/>
    <cellStyle name="40% - Accent5 6 3 4 2" xfId="14215" xr:uid="{00000000-0005-0000-0000-00000C020000}"/>
    <cellStyle name="40% - Accent5 6 3 5" xfId="8483" xr:uid="{00000000-0005-0000-0000-00000D020000}"/>
    <cellStyle name="40% - Accent5 6 4" xfId="1814" xr:uid="{00000000-0005-0000-0000-00002F040000}"/>
    <cellStyle name="40% - Accent5 6 4 2" xfId="4654" xr:uid="{00000000-0005-0000-0000-00002F040000}"/>
    <cellStyle name="40% - Accent5 6 4 2 2" xfId="11811" xr:uid="{00000000-0005-0000-0000-00000B020000}"/>
    <cellStyle name="40% - Accent5 6 4 3" xfId="8972" xr:uid="{00000000-0005-0000-0000-00000B020000}"/>
    <cellStyle name="40% - Accent5 6 5" xfId="3235" xr:uid="{00000000-0005-0000-0000-00002A040000}"/>
    <cellStyle name="40% - Accent5 6 5 2" xfId="10392" xr:uid="{00000000-0005-0000-0000-00000B020000}"/>
    <cellStyle name="40% - Accent5 6 6" xfId="6107" xr:uid="{00000000-0005-0000-0000-0000AE000000}"/>
    <cellStyle name="40% - Accent5 6 6 2" xfId="13276" xr:uid="{00000000-0005-0000-0000-0000AE000000}"/>
    <cellStyle name="40% - Accent5 6 7" xfId="7553" xr:uid="{00000000-0005-0000-0000-00000B020000}"/>
    <cellStyle name="40% - Accent5 7" xfId="620" xr:uid="{00000000-0005-0000-0000-000030040000}"/>
    <cellStyle name="40% - Accent5 7 2" xfId="2047" xr:uid="{00000000-0005-0000-0000-000031040000}"/>
    <cellStyle name="40% - Accent5 7 2 2" xfId="4887" xr:uid="{00000000-0005-0000-0000-000031040000}"/>
    <cellStyle name="40% - Accent5 7 2 2 2" xfId="12044" xr:uid="{00000000-0005-0000-0000-00000E020000}"/>
    <cellStyle name="40% - Accent5 7 2 3" xfId="9205" xr:uid="{00000000-0005-0000-0000-00000E020000}"/>
    <cellStyle name="40% - Accent5 7 3" xfId="3468" xr:uid="{00000000-0005-0000-0000-000030040000}"/>
    <cellStyle name="40% - Accent5 7 3 2" xfId="10625" xr:uid="{00000000-0005-0000-0000-00000E020000}"/>
    <cellStyle name="40% - Accent5 7 4" xfId="5844" xr:uid="{00000000-0005-0000-0000-0000AF000000}"/>
    <cellStyle name="40% - Accent5 7 4 2" xfId="13043" xr:uid="{00000000-0005-0000-0000-0000AF000000}"/>
    <cellStyle name="40% - Accent5 7 5" xfId="7786" xr:uid="{00000000-0005-0000-0000-00000E020000}"/>
    <cellStyle name="40% - Accent5 8" xfId="1084" xr:uid="{00000000-0005-0000-0000-000032040000}"/>
    <cellStyle name="40% - Accent5 8 2" xfId="2511" xr:uid="{00000000-0005-0000-0000-000033040000}"/>
    <cellStyle name="40% - Accent5 8 2 2" xfId="5351" xr:uid="{00000000-0005-0000-0000-000033040000}"/>
    <cellStyle name="40% - Accent5 8 2 2 2" xfId="12508" xr:uid="{00000000-0005-0000-0000-00000F020000}"/>
    <cellStyle name="40% - Accent5 8 2 3" xfId="9669" xr:uid="{00000000-0005-0000-0000-00000F020000}"/>
    <cellStyle name="40% - Accent5 8 3" xfId="3932" xr:uid="{00000000-0005-0000-0000-000032040000}"/>
    <cellStyle name="40% - Accent5 8 3 2" xfId="11089" xr:uid="{00000000-0005-0000-0000-00000F020000}"/>
    <cellStyle name="40% - Accent5 8 4" xfId="6853" xr:uid="{00000000-0005-0000-0000-00000E020000}"/>
    <cellStyle name="40% - Accent5 8 4 2" xfId="13982" xr:uid="{00000000-0005-0000-0000-00000E020000}"/>
    <cellStyle name="40% - Accent5 8 5" xfId="8250" xr:uid="{00000000-0005-0000-0000-00000F020000}"/>
    <cellStyle name="40% - Accent5 9" xfId="1565" xr:uid="{00000000-0005-0000-0000-000034040000}"/>
    <cellStyle name="40% - Accent5 9 2" xfId="2984" xr:uid="{00000000-0005-0000-0000-000035040000}"/>
    <cellStyle name="40% - Accent5 9 2 2" xfId="5824" xr:uid="{00000000-0005-0000-0000-000035040000}"/>
    <cellStyle name="40% - Accent5 9 2 2 2" xfId="12981" xr:uid="{00000000-0005-0000-0000-00001C060000}"/>
    <cellStyle name="40% - Accent5 9 2 3" xfId="10142" xr:uid="{00000000-0005-0000-0000-00001C060000}"/>
    <cellStyle name="40% - Accent5 9 3" xfId="4405" xr:uid="{00000000-0005-0000-0000-000034040000}"/>
    <cellStyle name="40% - Accent5 9 3 2" xfId="11562" xr:uid="{00000000-0005-0000-0000-00001C060000}"/>
    <cellStyle name="40% - Accent5 9 4" xfId="6361" xr:uid="{00000000-0005-0000-0000-00000F020000}"/>
    <cellStyle name="40% - Accent5 9 4 2" xfId="13513" xr:uid="{00000000-0005-0000-0000-00000F020000}"/>
    <cellStyle name="40% - Accent5 9 5" xfId="8723" xr:uid="{00000000-0005-0000-0000-00001C060000}"/>
    <cellStyle name="40% - Accent6" xfId="12" builtinId="51" customBuiltin="1"/>
    <cellStyle name="40% - Accent6 10" xfId="1581" xr:uid="{00000000-0005-0000-0000-000037040000}"/>
    <cellStyle name="40% - Accent6 10 2" xfId="4421" xr:uid="{00000000-0005-0000-0000-000037040000}"/>
    <cellStyle name="40% - Accent6 10 2 2" xfId="11578" xr:uid="{00000000-0005-0000-0000-000041080000}"/>
    <cellStyle name="40% - Accent6 10 3" xfId="8739" xr:uid="{00000000-0005-0000-0000-000041080000}"/>
    <cellStyle name="40% - Accent6 11" xfId="3003" xr:uid="{00000000-0005-0000-0000-0000EC0F0000}"/>
    <cellStyle name="40% - Accent6 11 2" xfId="10160" xr:uid="{00000000-0005-0000-0000-0000E90F0000}"/>
    <cellStyle name="40% - Accent6 12" xfId="7320" xr:uid="{00000000-0005-0000-0000-0000FF240000}"/>
    <cellStyle name="40% - Accent6 13" xfId="13013" xr:uid="{00000000-0005-0000-0000-000019130000}"/>
    <cellStyle name="40% - Accent6 2" xfId="71" xr:uid="{00000000-0005-0000-0000-000038040000}"/>
    <cellStyle name="40% - Accent6 2 2" xfId="207" xr:uid="{00000000-0005-0000-0000-000039040000}"/>
    <cellStyle name="40% - Accent6 2 2 2" xfId="515" xr:uid="{00000000-0005-0000-0000-00003A040000}"/>
    <cellStyle name="40% - Accent6 2 2 2 2" xfId="981" xr:uid="{00000000-0005-0000-0000-00003B040000}"/>
    <cellStyle name="40% - Accent6 2 2 2 2 2" xfId="2408" xr:uid="{00000000-0005-0000-0000-00003C040000}"/>
    <cellStyle name="40% - Accent6 2 2 2 2 2 2" xfId="5248" xr:uid="{00000000-0005-0000-0000-00003C040000}"/>
    <cellStyle name="40% - Accent6 2 2 2 2 2 2 2" xfId="12405" xr:uid="{00000000-0005-0000-0000-000014020000}"/>
    <cellStyle name="40% - Accent6 2 2 2 2 2 3" xfId="9566" xr:uid="{00000000-0005-0000-0000-000014020000}"/>
    <cellStyle name="40% - Accent6 2 2 2 2 3" xfId="3829" xr:uid="{00000000-0005-0000-0000-00003B040000}"/>
    <cellStyle name="40% - Accent6 2 2 2 2 3 2" xfId="10986" xr:uid="{00000000-0005-0000-0000-000014020000}"/>
    <cellStyle name="40% - Accent6 2 2 2 2 4" xfId="6751" xr:uid="{00000000-0005-0000-0000-000013020000}"/>
    <cellStyle name="40% - Accent6 2 2 2 2 4 2" xfId="13880" xr:uid="{00000000-0005-0000-0000-000013020000}"/>
    <cellStyle name="40% - Accent6 2 2 2 2 5" xfId="8147" xr:uid="{00000000-0005-0000-0000-000014020000}"/>
    <cellStyle name="40% - Accent6 2 2 2 3" xfId="1445" xr:uid="{00000000-0005-0000-0000-00003D040000}"/>
    <cellStyle name="40% - Accent6 2 2 2 3 2" xfId="2872" xr:uid="{00000000-0005-0000-0000-00003E040000}"/>
    <cellStyle name="40% - Accent6 2 2 2 3 2 2" xfId="5712" xr:uid="{00000000-0005-0000-0000-00003E040000}"/>
    <cellStyle name="40% - Accent6 2 2 2 3 2 2 2" xfId="12869" xr:uid="{00000000-0005-0000-0000-000015020000}"/>
    <cellStyle name="40% - Accent6 2 2 2 3 2 3" xfId="10030" xr:uid="{00000000-0005-0000-0000-000015020000}"/>
    <cellStyle name="40% - Accent6 2 2 2 3 3" xfId="4293" xr:uid="{00000000-0005-0000-0000-00003D040000}"/>
    <cellStyle name="40% - Accent6 2 2 2 3 3 2" xfId="11450" xr:uid="{00000000-0005-0000-0000-000015020000}"/>
    <cellStyle name="40% - Accent6 2 2 2 3 4" xfId="7214" xr:uid="{00000000-0005-0000-0000-000014020000}"/>
    <cellStyle name="40% - Accent6 2 2 2 3 4 2" xfId="14343" xr:uid="{00000000-0005-0000-0000-000014020000}"/>
    <cellStyle name="40% - Accent6 2 2 2 3 5" xfId="8611" xr:uid="{00000000-0005-0000-0000-000015020000}"/>
    <cellStyle name="40% - Accent6 2 2 2 4" xfId="1942" xr:uid="{00000000-0005-0000-0000-00003F040000}"/>
    <cellStyle name="40% - Accent6 2 2 2 4 2" xfId="4782" xr:uid="{00000000-0005-0000-0000-00003F040000}"/>
    <cellStyle name="40% - Accent6 2 2 2 4 2 2" xfId="11939" xr:uid="{00000000-0005-0000-0000-000013020000}"/>
    <cellStyle name="40% - Accent6 2 2 2 4 3" xfId="9100" xr:uid="{00000000-0005-0000-0000-000013020000}"/>
    <cellStyle name="40% - Accent6 2 2 2 5" xfId="3363" xr:uid="{00000000-0005-0000-0000-00003A040000}"/>
    <cellStyle name="40% - Accent6 2 2 2 5 2" xfId="10520" xr:uid="{00000000-0005-0000-0000-000013020000}"/>
    <cellStyle name="40% - Accent6 2 2 2 6" xfId="6235" xr:uid="{00000000-0005-0000-0000-0000B2000000}"/>
    <cellStyle name="40% - Accent6 2 2 2 6 2" xfId="13404" xr:uid="{00000000-0005-0000-0000-0000B2000000}"/>
    <cellStyle name="40% - Accent6 2 2 2 7" xfId="7681" xr:uid="{00000000-0005-0000-0000-000013020000}"/>
    <cellStyle name="40% - Accent6 2 2 3" xfId="748" xr:uid="{00000000-0005-0000-0000-000040040000}"/>
    <cellStyle name="40% - Accent6 2 2 3 2" xfId="2175" xr:uid="{00000000-0005-0000-0000-000041040000}"/>
    <cellStyle name="40% - Accent6 2 2 3 2 2" xfId="5015" xr:uid="{00000000-0005-0000-0000-000041040000}"/>
    <cellStyle name="40% - Accent6 2 2 3 2 2 2" xfId="12172" xr:uid="{00000000-0005-0000-0000-000016020000}"/>
    <cellStyle name="40% - Accent6 2 2 3 2 3" xfId="9333" xr:uid="{00000000-0005-0000-0000-000016020000}"/>
    <cellStyle name="40% - Accent6 2 2 3 3" xfId="3596" xr:uid="{00000000-0005-0000-0000-000040040000}"/>
    <cellStyle name="40% - Accent6 2 2 3 3 2" xfId="10753" xr:uid="{00000000-0005-0000-0000-000016020000}"/>
    <cellStyle name="40% - Accent6 2 2 3 4" xfId="6518" xr:uid="{00000000-0005-0000-0000-000015020000}"/>
    <cellStyle name="40% - Accent6 2 2 3 4 2" xfId="13647" xr:uid="{00000000-0005-0000-0000-000015020000}"/>
    <cellStyle name="40% - Accent6 2 2 3 5" xfId="7914" xr:uid="{00000000-0005-0000-0000-000016020000}"/>
    <cellStyle name="40% - Accent6 2 2 4" xfId="1212" xr:uid="{00000000-0005-0000-0000-000042040000}"/>
    <cellStyle name="40% - Accent6 2 2 4 2" xfId="2639" xr:uid="{00000000-0005-0000-0000-000043040000}"/>
    <cellStyle name="40% - Accent6 2 2 4 2 2" xfId="5479" xr:uid="{00000000-0005-0000-0000-000043040000}"/>
    <cellStyle name="40% - Accent6 2 2 4 2 2 2" xfId="12636" xr:uid="{00000000-0005-0000-0000-000017020000}"/>
    <cellStyle name="40% - Accent6 2 2 4 2 3" xfId="9797" xr:uid="{00000000-0005-0000-0000-000017020000}"/>
    <cellStyle name="40% - Accent6 2 2 4 3" xfId="4060" xr:uid="{00000000-0005-0000-0000-000042040000}"/>
    <cellStyle name="40% - Accent6 2 2 4 3 2" xfId="11217" xr:uid="{00000000-0005-0000-0000-000017020000}"/>
    <cellStyle name="40% - Accent6 2 2 4 4" xfId="6981" xr:uid="{00000000-0005-0000-0000-000016020000}"/>
    <cellStyle name="40% - Accent6 2 2 4 4 2" xfId="14110" xr:uid="{00000000-0005-0000-0000-000016020000}"/>
    <cellStyle name="40% - Accent6 2 2 4 5" xfId="8378" xr:uid="{00000000-0005-0000-0000-000017020000}"/>
    <cellStyle name="40% - Accent6 2 2 5" xfId="1709" xr:uid="{00000000-0005-0000-0000-000044040000}"/>
    <cellStyle name="40% - Accent6 2 2 5 2" xfId="4549" xr:uid="{00000000-0005-0000-0000-000044040000}"/>
    <cellStyle name="40% - Accent6 2 2 5 2 2" xfId="11706" xr:uid="{00000000-0005-0000-0000-000012020000}"/>
    <cellStyle name="40% - Accent6 2 2 5 3" xfId="8867" xr:uid="{00000000-0005-0000-0000-000012020000}"/>
    <cellStyle name="40% - Accent6 2 2 6" xfId="3130" xr:uid="{00000000-0005-0000-0000-000039040000}"/>
    <cellStyle name="40% - Accent6 2 2 6 2" xfId="10287" xr:uid="{00000000-0005-0000-0000-000012020000}"/>
    <cellStyle name="40% - Accent6 2 2 7" xfId="6002" xr:uid="{00000000-0005-0000-0000-0000B1000000}"/>
    <cellStyle name="40% - Accent6 2 2 7 2" xfId="13171" xr:uid="{00000000-0005-0000-0000-0000B1000000}"/>
    <cellStyle name="40% - Accent6 2 2 8" xfId="7447" xr:uid="{00000000-0005-0000-0000-000012020000}"/>
    <cellStyle name="40% - Accent6 2 3" xfId="417" xr:uid="{00000000-0005-0000-0000-000045040000}"/>
    <cellStyle name="40% - Accent6 2 3 2" xfId="883" xr:uid="{00000000-0005-0000-0000-000046040000}"/>
    <cellStyle name="40% - Accent6 2 3 2 2" xfId="2310" xr:uid="{00000000-0005-0000-0000-000047040000}"/>
    <cellStyle name="40% - Accent6 2 3 2 2 2" xfId="5150" xr:uid="{00000000-0005-0000-0000-000047040000}"/>
    <cellStyle name="40% - Accent6 2 3 2 2 2 2" xfId="12307" xr:uid="{00000000-0005-0000-0000-000019020000}"/>
    <cellStyle name="40% - Accent6 2 3 2 2 3" xfId="9468" xr:uid="{00000000-0005-0000-0000-000019020000}"/>
    <cellStyle name="40% - Accent6 2 3 2 3" xfId="3731" xr:uid="{00000000-0005-0000-0000-000046040000}"/>
    <cellStyle name="40% - Accent6 2 3 2 3 2" xfId="10888" xr:uid="{00000000-0005-0000-0000-000019020000}"/>
    <cellStyle name="40% - Accent6 2 3 2 4" xfId="6653" xr:uid="{00000000-0005-0000-0000-000018020000}"/>
    <cellStyle name="40% - Accent6 2 3 2 4 2" xfId="13782" xr:uid="{00000000-0005-0000-0000-000018020000}"/>
    <cellStyle name="40% - Accent6 2 3 2 5" xfId="8049" xr:uid="{00000000-0005-0000-0000-000019020000}"/>
    <cellStyle name="40% - Accent6 2 3 3" xfId="1347" xr:uid="{00000000-0005-0000-0000-000048040000}"/>
    <cellStyle name="40% - Accent6 2 3 3 2" xfId="2774" xr:uid="{00000000-0005-0000-0000-000049040000}"/>
    <cellStyle name="40% - Accent6 2 3 3 2 2" xfId="5614" xr:uid="{00000000-0005-0000-0000-000049040000}"/>
    <cellStyle name="40% - Accent6 2 3 3 2 2 2" xfId="12771" xr:uid="{00000000-0005-0000-0000-00001A020000}"/>
    <cellStyle name="40% - Accent6 2 3 3 2 3" xfId="9932" xr:uid="{00000000-0005-0000-0000-00001A020000}"/>
    <cellStyle name="40% - Accent6 2 3 3 3" xfId="4195" xr:uid="{00000000-0005-0000-0000-000048040000}"/>
    <cellStyle name="40% - Accent6 2 3 3 3 2" xfId="11352" xr:uid="{00000000-0005-0000-0000-00001A020000}"/>
    <cellStyle name="40% - Accent6 2 3 3 4" xfId="7116" xr:uid="{00000000-0005-0000-0000-000019020000}"/>
    <cellStyle name="40% - Accent6 2 3 3 4 2" xfId="14245" xr:uid="{00000000-0005-0000-0000-000019020000}"/>
    <cellStyle name="40% - Accent6 2 3 3 5" xfId="8513" xr:uid="{00000000-0005-0000-0000-00001A020000}"/>
    <cellStyle name="40% - Accent6 2 3 4" xfId="1844" xr:uid="{00000000-0005-0000-0000-00004A040000}"/>
    <cellStyle name="40% - Accent6 2 3 4 2" xfId="4684" xr:uid="{00000000-0005-0000-0000-00004A040000}"/>
    <cellStyle name="40% - Accent6 2 3 4 2 2" xfId="11841" xr:uid="{00000000-0005-0000-0000-000018020000}"/>
    <cellStyle name="40% - Accent6 2 3 4 3" xfId="9002" xr:uid="{00000000-0005-0000-0000-000018020000}"/>
    <cellStyle name="40% - Accent6 2 3 5" xfId="3265" xr:uid="{00000000-0005-0000-0000-000045040000}"/>
    <cellStyle name="40% - Accent6 2 3 5 2" xfId="10422" xr:uid="{00000000-0005-0000-0000-000018020000}"/>
    <cellStyle name="40% - Accent6 2 3 6" xfId="6137" xr:uid="{00000000-0005-0000-0000-0000B3000000}"/>
    <cellStyle name="40% - Accent6 2 3 6 2" xfId="13306" xr:uid="{00000000-0005-0000-0000-0000B3000000}"/>
    <cellStyle name="40% - Accent6 2 3 7" xfId="7583" xr:uid="{00000000-0005-0000-0000-000018020000}"/>
    <cellStyle name="40% - Accent6 2 4" xfId="650" xr:uid="{00000000-0005-0000-0000-00004B040000}"/>
    <cellStyle name="40% - Accent6 2 4 2" xfId="2077" xr:uid="{00000000-0005-0000-0000-00004C040000}"/>
    <cellStyle name="40% - Accent6 2 4 2 2" xfId="4917" xr:uid="{00000000-0005-0000-0000-00004C040000}"/>
    <cellStyle name="40% - Accent6 2 4 2 2 2" xfId="12074" xr:uid="{00000000-0005-0000-0000-00001B020000}"/>
    <cellStyle name="40% - Accent6 2 4 2 3" xfId="9235" xr:uid="{00000000-0005-0000-0000-00001B020000}"/>
    <cellStyle name="40% - Accent6 2 4 3" xfId="3498" xr:uid="{00000000-0005-0000-0000-00004B040000}"/>
    <cellStyle name="40% - Accent6 2 4 3 2" xfId="10655" xr:uid="{00000000-0005-0000-0000-00001B020000}"/>
    <cellStyle name="40% - Accent6 2 4 4" xfId="6420" xr:uid="{00000000-0005-0000-0000-00001A020000}"/>
    <cellStyle name="40% - Accent6 2 4 4 2" xfId="13549" xr:uid="{00000000-0005-0000-0000-00001A020000}"/>
    <cellStyle name="40% - Accent6 2 4 5" xfId="7816" xr:uid="{00000000-0005-0000-0000-00001B020000}"/>
    <cellStyle name="40% - Accent6 2 5" xfId="1114" xr:uid="{00000000-0005-0000-0000-00004D040000}"/>
    <cellStyle name="40% - Accent6 2 5 2" xfId="2541" xr:uid="{00000000-0005-0000-0000-00004E040000}"/>
    <cellStyle name="40% - Accent6 2 5 2 2" xfId="5381" xr:uid="{00000000-0005-0000-0000-00004E040000}"/>
    <cellStyle name="40% - Accent6 2 5 2 2 2" xfId="12538" xr:uid="{00000000-0005-0000-0000-00001C020000}"/>
    <cellStyle name="40% - Accent6 2 5 2 3" xfId="9699" xr:uid="{00000000-0005-0000-0000-00001C020000}"/>
    <cellStyle name="40% - Accent6 2 5 3" xfId="3962" xr:uid="{00000000-0005-0000-0000-00004D040000}"/>
    <cellStyle name="40% - Accent6 2 5 3 2" xfId="11119" xr:uid="{00000000-0005-0000-0000-00001C020000}"/>
    <cellStyle name="40% - Accent6 2 5 4" xfId="6883" xr:uid="{00000000-0005-0000-0000-00001B020000}"/>
    <cellStyle name="40% - Accent6 2 5 4 2" xfId="14012" xr:uid="{00000000-0005-0000-0000-00001B020000}"/>
    <cellStyle name="40% - Accent6 2 5 5" xfId="8280" xr:uid="{00000000-0005-0000-0000-00001C020000}"/>
    <cellStyle name="40% - Accent6 2 6" xfId="1610" xr:uid="{00000000-0005-0000-0000-00004F040000}"/>
    <cellStyle name="40% - Accent6 2 6 2" xfId="4450" xr:uid="{00000000-0005-0000-0000-00004F040000}"/>
    <cellStyle name="40% - Accent6 2 6 2 2" xfId="11607" xr:uid="{00000000-0005-0000-0000-000011020000}"/>
    <cellStyle name="40% - Accent6 2 6 3" xfId="8768" xr:uid="{00000000-0005-0000-0000-000011020000}"/>
    <cellStyle name="40% - Accent6 2 7" xfId="3032" xr:uid="{00000000-0005-0000-0000-000038040000}"/>
    <cellStyle name="40% - Accent6 2 7 2" xfId="10189" xr:uid="{00000000-0005-0000-0000-000011020000}"/>
    <cellStyle name="40% - Accent6 2 8" xfId="5904" xr:uid="{00000000-0005-0000-0000-0000B0000000}"/>
    <cellStyle name="40% - Accent6 2 8 2" xfId="13073" xr:uid="{00000000-0005-0000-0000-0000B0000000}"/>
    <cellStyle name="40% - Accent6 2 9" xfId="7349" xr:uid="{00000000-0005-0000-0000-000011020000}"/>
    <cellStyle name="40% - Accent6 3" xfId="116" xr:uid="{00000000-0005-0000-0000-000050040000}"/>
    <cellStyle name="40% - Accent6 3 2" xfId="208" xr:uid="{00000000-0005-0000-0000-000051040000}"/>
    <cellStyle name="40% - Accent6 3 2 2" xfId="516" xr:uid="{00000000-0005-0000-0000-000052040000}"/>
    <cellStyle name="40% - Accent6 3 2 2 2" xfId="982" xr:uid="{00000000-0005-0000-0000-000053040000}"/>
    <cellStyle name="40% - Accent6 3 2 2 2 2" xfId="2409" xr:uid="{00000000-0005-0000-0000-000054040000}"/>
    <cellStyle name="40% - Accent6 3 2 2 2 2 2" xfId="5249" xr:uid="{00000000-0005-0000-0000-000054040000}"/>
    <cellStyle name="40% - Accent6 3 2 2 2 2 2 2" xfId="12406" xr:uid="{00000000-0005-0000-0000-000020020000}"/>
    <cellStyle name="40% - Accent6 3 2 2 2 2 3" xfId="9567" xr:uid="{00000000-0005-0000-0000-000020020000}"/>
    <cellStyle name="40% - Accent6 3 2 2 2 3" xfId="3830" xr:uid="{00000000-0005-0000-0000-000053040000}"/>
    <cellStyle name="40% - Accent6 3 2 2 2 3 2" xfId="10987" xr:uid="{00000000-0005-0000-0000-000020020000}"/>
    <cellStyle name="40% - Accent6 3 2 2 2 4" xfId="6752" xr:uid="{00000000-0005-0000-0000-00001F020000}"/>
    <cellStyle name="40% - Accent6 3 2 2 2 4 2" xfId="13881" xr:uid="{00000000-0005-0000-0000-00001F020000}"/>
    <cellStyle name="40% - Accent6 3 2 2 2 5" xfId="8148" xr:uid="{00000000-0005-0000-0000-000020020000}"/>
    <cellStyle name="40% - Accent6 3 2 2 3" xfId="1446" xr:uid="{00000000-0005-0000-0000-000055040000}"/>
    <cellStyle name="40% - Accent6 3 2 2 3 2" xfId="2873" xr:uid="{00000000-0005-0000-0000-000056040000}"/>
    <cellStyle name="40% - Accent6 3 2 2 3 2 2" xfId="5713" xr:uid="{00000000-0005-0000-0000-000056040000}"/>
    <cellStyle name="40% - Accent6 3 2 2 3 2 2 2" xfId="12870" xr:uid="{00000000-0005-0000-0000-000021020000}"/>
    <cellStyle name="40% - Accent6 3 2 2 3 2 3" xfId="10031" xr:uid="{00000000-0005-0000-0000-000021020000}"/>
    <cellStyle name="40% - Accent6 3 2 2 3 3" xfId="4294" xr:uid="{00000000-0005-0000-0000-000055040000}"/>
    <cellStyle name="40% - Accent6 3 2 2 3 3 2" xfId="11451" xr:uid="{00000000-0005-0000-0000-000021020000}"/>
    <cellStyle name="40% - Accent6 3 2 2 3 4" xfId="7215" xr:uid="{00000000-0005-0000-0000-000020020000}"/>
    <cellStyle name="40% - Accent6 3 2 2 3 4 2" xfId="14344" xr:uid="{00000000-0005-0000-0000-000020020000}"/>
    <cellStyle name="40% - Accent6 3 2 2 3 5" xfId="8612" xr:uid="{00000000-0005-0000-0000-000021020000}"/>
    <cellStyle name="40% - Accent6 3 2 2 4" xfId="1943" xr:uid="{00000000-0005-0000-0000-000057040000}"/>
    <cellStyle name="40% - Accent6 3 2 2 4 2" xfId="4783" xr:uid="{00000000-0005-0000-0000-000057040000}"/>
    <cellStyle name="40% - Accent6 3 2 2 4 2 2" xfId="11940" xr:uid="{00000000-0005-0000-0000-00001F020000}"/>
    <cellStyle name="40% - Accent6 3 2 2 4 3" xfId="9101" xr:uid="{00000000-0005-0000-0000-00001F020000}"/>
    <cellStyle name="40% - Accent6 3 2 2 5" xfId="3364" xr:uid="{00000000-0005-0000-0000-000052040000}"/>
    <cellStyle name="40% - Accent6 3 2 2 5 2" xfId="10521" xr:uid="{00000000-0005-0000-0000-00001F020000}"/>
    <cellStyle name="40% - Accent6 3 2 2 6" xfId="6236" xr:uid="{00000000-0005-0000-0000-0000B6000000}"/>
    <cellStyle name="40% - Accent6 3 2 2 6 2" xfId="13405" xr:uid="{00000000-0005-0000-0000-0000B6000000}"/>
    <cellStyle name="40% - Accent6 3 2 2 7" xfId="7682" xr:uid="{00000000-0005-0000-0000-00001F020000}"/>
    <cellStyle name="40% - Accent6 3 2 3" xfId="749" xr:uid="{00000000-0005-0000-0000-000058040000}"/>
    <cellStyle name="40% - Accent6 3 2 3 2" xfId="2176" xr:uid="{00000000-0005-0000-0000-000059040000}"/>
    <cellStyle name="40% - Accent6 3 2 3 2 2" xfId="5016" xr:uid="{00000000-0005-0000-0000-000059040000}"/>
    <cellStyle name="40% - Accent6 3 2 3 2 2 2" xfId="12173" xr:uid="{00000000-0005-0000-0000-000022020000}"/>
    <cellStyle name="40% - Accent6 3 2 3 2 3" xfId="9334" xr:uid="{00000000-0005-0000-0000-000022020000}"/>
    <cellStyle name="40% - Accent6 3 2 3 3" xfId="3597" xr:uid="{00000000-0005-0000-0000-000058040000}"/>
    <cellStyle name="40% - Accent6 3 2 3 3 2" xfId="10754" xr:uid="{00000000-0005-0000-0000-000022020000}"/>
    <cellStyle name="40% - Accent6 3 2 3 4" xfId="6519" xr:uid="{00000000-0005-0000-0000-000021020000}"/>
    <cellStyle name="40% - Accent6 3 2 3 4 2" xfId="13648" xr:uid="{00000000-0005-0000-0000-000021020000}"/>
    <cellStyle name="40% - Accent6 3 2 3 5" xfId="7915" xr:uid="{00000000-0005-0000-0000-000022020000}"/>
    <cellStyle name="40% - Accent6 3 2 4" xfId="1213" xr:uid="{00000000-0005-0000-0000-00005A040000}"/>
    <cellStyle name="40% - Accent6 3 2 4 2" xfId="2640" xr:uid="{00000000-0005-0000-0000-00005B040000}"/>
    <cellStyle name="40% - Accent6 3 2 4 2 2" xfId="5480" xr:uid="{00000000-0005-0000-0000-00005B040000}"/>
    <cellStyle name="40% - Accent6 3 2 4 2 2 2" xfId="12637" xr:uid="{00000000-0005-0000-0000-000023020000}"/>
    <cellStyle name="40% - Accent6 3 2 4 2 3" xfId="9798" xr:uid="{00000000-0005-0000-0000-000023020000}"/>
    <cellStyle name="40% - Accent6 3 2 4 3" xfId="4061" xr:uid="{00000000-0005-0000-0000-00005A040000}"/>
    <cellStyle name="40% - Accent6 3 2 4 3 2" xfId="11218" xr:uid="{00000000-0005-0000-0000-000023020000}"/>
    <cellStyle name="40% - Accent6 3 2 4 4" xfId="6982" xr:uid="{00000000-0005-0000-0000-000022020000}"/>
    <cellStyle name="40% - Accent6 3 2 4 4 2" xfId="14111" xr:uid="{00000000-0005-0000-0000-000022020000}"/>
    <cellStyle name="40% - Accent6 3 2 4 5" xfId="8379" xr:uid="{00000000-0005-0000-0000-000023020000}"/>
    <cellStyle name="40% - Accent6 3 2 5" xfId="1710" xr:uid="{00000000-0005-0000-0000-00005C040000}"/>
    <cellStyle name="40% - Accent6 3 2 5 2" xfId="4550" xr:uid="{00000000-0005-0000-0000-00005C040000}"/>
    <cellStyle name="40% - Accent6 3 2 5 2 2" xfId="11707" xr:uid="{00000000-0005-0000-0000-00001E020000}"/>
    <cellStyle name="40% - Accent6 3 2 5 3" xfId="8868" xr:uid="{00000000-0005-0000-0000-00001E020000}"/>
    <cellStyle name="40% - Accent6 3 2 6" xfId="3131" xr:uid="{00000000-0005-0000-0000-000051040000}"/>
    <cellStyle name="40% - Accent6 3 2 6 2" xfId="10288" xr:uid="{00000000-0005-0000-0000-00001E020000}"/>
    <cellStyle name="40% - Accent6 3 2 7" xfId="6003" xr:uid="{00000000-0005-0000-0000-0000B5000000}"/>
    <cellStyle name="40% - Accent6 3 2 7 2" xfId="13172" xr:uid="{00000000-0005-0000-0000-0000B5000000}"/>
    <cellStyle name="40% - Accent6 3 2 8" xfId="7448" xr:uid="{00000000-0005-0000-0000-00001E020000}"/>
    <cellStyle name="40% - Accent6 3 3" xfId="452" xr:uid="{00000000-0005-0000-0000-00005D040000}"/>
    <cellStyle name="40% - Accent6 3 3 2" xfId="918" xr:uid="{00000000-0005-0000-0000-00005E040000}"/>
    <cellStyle name="40% - Accent6 3 3 2 2" xfId="2345" xr:uid="{00000000-0005-0000-0000-00005F040000}"/>
    <cellStyle name="40% - Accent6 3 3 2 2 2" xfId="5185" xr:uid="{00000000-0005-0000-0000-00005F040000}"/>
    <cellStyle name="40% - Accent6 3 3 2 2 2 2" xfId="12342" xr:uid="{00000000-0005-0000-0000-000025020000}"/>
    <cellStyle name="40% - Accent6 3 3 2 2 3" xfId="9503" xr:uid="{00000000-0005-0000-0000-000025020000}"/>
    <cellStyle name="40% - Accent6 3 3 2 3" xfId="3766" xr:uid="{00000000-0005-0000-0000-00005E040000}"/>
    <cellStyle name="40% - Accent6 3 3 2 3 2" xfId="10923" xr:uid="{00000000-0005-0000-0000-000025020000}"/>
    <cellStyle name="40% - Accent6 3 3 2 4" xfId="6688" xr:uid="{00000000-0005-0000-0000-000024020000}"/>
    <cellStyle name="40% - Accent6 3 3 2 4 2" xfId="13817" xr:uid="{00000000-0005-0000-0000-000024020000}"/>
    <cellStyle name="40% - Accent6 3 3 2 5" xfId="8084" xr:uid="{00000000-0005-0000-0000-000025020000}"/>
    <cellStyle name="40% - Accent6 3 3 3" xfId="1382" xr:uid="{00000000-0005-0000-0000-000060040000}"/>
    <cellStyle name="40% - Accent6 3 3 3 2" xfId="2809" xr:uid="{00000000-0005-0000-0000-000061040000}"/>
    <cellStyle name="40% - Accent6 3 3 3 2 2" xfId="5649" xr:uid="{00000000-0005-0000-0000-000061040000}"/>
    <cellStyle name="40% - Accent6 3 3 3 2 2 2" xfId="12806" xr:uid="{00000000-0005-0000-0000-000026020000}"/>
    <cellStyle name="40% - Accent6 3 3 3 2 3" xfId="9967" xr:uid="{00000000-0005-0000-0000-000026020000}"/>
    <cellStyle name="40% - Accent6 3 3 3 3" xfId="4230" xr:uid="{00000000-0005-0000-0000-000060040000}"/>
    <cellStyle name="40% - Accent6 3 3 3 3 2" xfId="11387" xr:uid="{00000000-0005-0000-0000-000026020000}"/>
    <cellStyle name="40% - Accent6 3 3 3 4" xfId="7151" xr:uid="{00000000-0005-0000-0000-000025020000}"/>
    <cellStyle name="40% - Accent6 3 3 3 4 2" xfId="14280" xr:uid="{00000000-0005-0000-0000-000025020000}"/>
    <cellStyle name="40% - Accent6 3 3 3 5" xfId="8548" xr:uid="{00000000-0005-0000-0000-000026020000}"/>
    <cellStyle name="40% - Accent6 3 3 4" xfId="1879" xr:uid="{00000000-0005-0000-0000-000062040000}"/>
    <cellStyle name="40% - Accent6 3 3 4 2" xfId="4719" xr:uid="{00000000-0005-0000-0000-000062040000}"/>
    <cellStyle name="40% - Accent6 3 3 4 2 2" xfId="11876" xr:uid="{00000000-0005-0000-0000-000024020000}"/>
    <cellStyle name="40% - Accent6 3 3 4 3" xfId="9037" xr:uid="{00000000-0005-0000-0000-000024020000}"/>
    <cellStyle name="40% - Accent6 3 3 5" xfId="3300" xr:uid="{00000000-0005-0000-0000-00005D040000}"/>
    <cellStyle name="40% - Accent6 3 3 5 2" xfId="10457" xr:uid="{00000000-0005-0000-0000-000024020000}"/>
    <cellStyle name="40% - Accent6 3 3 6" xfId="6172" xr:uid="{00000000-0005-0000-0000-0000B7000000}"/>
    <cellStyle name="40% - Accent6 3 3 6 2" xfId="13341" xr:uid="{00000000-0005-0000-0000-0000B7000000}"/>
    <cellStyle name="40% - Accent6 3 3 7" xfId="7618" xr:uid="{00000000-0005-0000-0000-000024020000}"/>
    <cellStyle name="40% - Accent6 3 4" xfId="685" xr:uid="{00000000-0005-0000-0000-000063040000}"/>
    <cellStyle name="40% - Accent6 3 4 2" xfId="2112" xr:uid="{00000000-0005-0000-0000-000064040000}"/>
    <cellStyle name="40% - Accent6 3 4 2 2" xfId="4952" xr:uid="{00000000-0005-0000-0000-000064040000}"/>
    <cellStyle name="40% - Accent6 3 4 2 2 2" xfId="12109" xr:uid="{00000000-0005-0000-0000-000027020000}"/>
    <cellStyle name="40% - Accent6 3 4 2 3" xfId="9270" xr:uid="{00000000-0005-0000-0000-000027020000}"/>
    <cellStyle name="40% - Accent6 3 4 3" xfId="3533" xr:uid="{00000000-0005-0000-0000-000063040000}"/>
    <cellStyle name="40% - Accent6 3 4 3 2" xfId="10690" xr:uid="{00000000-0005-0000-0000-000027020000}"/>
    <cellStyle name="40% - Accent6 3 4 4" xfId="6455" xr:uid="{00000000-0005-0000-0000-000026020000}"/>
    <cellStyle name="40% - Accent6 3 4 4 2" xfId="13584" xr:uid="{00000000-0005-0000-0000-000026020000}"/>
    <cellStyle name="40% - Accent6 3 4 5" xfId="7851" xr:uid="{00000000-0005-0000-0000-000027020000}"/>
    <cellStyle name="40% - Accent6 3 5" xfId="1149" xr:uid="{00000000-0005-0000-0000-000065040000}"/>
    <cellStyle name="40% - Accent6 3 5 2" xfId="2576" xr:uid="{00000000-0005-0000-0000-000066040000}"/>
    <cellStyle name="40% - Accent6 3 5 2 2" xfId="5416" xr:uid="{00000000-0005-0000-0000-000066040000}"/>
    <cellStyle name="40% - Accent6 3 5 2 2 2" xfId="12573" xr:uid="{00000000-0005-0000-0000-000028020000}"/>
    <cellStyle name="40% - Accent6 3 5 2 3" xfId="9734" xr:uid="{00000000-0005-0000-0000-000028020000}"/>
    <cellStyle name="40% - Accent6 3 5 3" xfId="3997" xr:uid="{00000000-0005-0000-0000-000065040000}"/>
    <cellStyle name="40% - Accent6 3 5 3 2" xfId="11154" xr:uid="{00000000-0005-0000-0000-000028020000}"/>
    <cellStyle name="40% - Accent6 3 5 4" xfId="6918" xr:uid="{00000000-0005-0000-0000-000027020000}"/>
    <cellStyle name="40% - Accent6 3 5 4 2" xfId="14047" xr:uid="{00000000-0005-0000-0000-000027020000}"/>
    <cellStyle name="40% - Accent6 3 5 5" xfId="8315" xr:uid="{00000000-0005-0000-0000-000028020000}"/>
    <cellStyle name="40% - Accent6 3 6" xfId="1646" xr:uid="{00000000-0005-0000-0000-000067040000}"/>
    <cellStyle name="40% - Accent6 3 6 2" xfId="4486" xr:uid="{00000000-0005-0000-0000-000067040000}"/>
    <cellStyle name="40% - Accent6 3 6 2 2" xfId="11643" xr:uid="{00000000-0005-0000-0000-00001D020000}"/>
    <cellStyle name="40% - Accent6 3 6 3" xfId="8804" xr:uid="{00000000-0005-0000-0000-00001D020000}"/>
    <cellStyle name="40% - Accent6 3 7" xfId="3067" xr:uid="{00000000-0005-0000-0000-000050040000}"/>
    <cellStyle name="40% - Accent6 3 7 2" xfId="10224" xr:uid="{00000000-0005-0000-0000-00001D020000}"/>
    <cellStyle name="40% - Accent6 3 8" xfId="5939" xr:uid="{00000000-0005-0000-0000-0000B4000000}"/>
    <cellStyle name="40% - Accent6 3 8 2" xfId="13108" xr:uid="{00000000-0005-0000-0000-0000B4000000}"/>
    <cellStyle name="40% - Accent6 3 9" xfId="7384" xr:uid="{00000000-0005-0000-0000-00001D020000}"/>
    <cellStyle name="40% - Accent6 4" xfId="183" xr:uid="{00000000-0005-0000-0000-000068040000}"/>
    <cellStyle name="40% - Accent6 4 2" xfId="206" xr:uid="{00000000-0005-0000-0000-000069040000}"/>
    <cellStyle name="40% - Accent6 4 2 2" xfId="514" xr:uid="{00000000-0005-0000-0000-00006A040000}"/>
    <cellStyle name="40% - Accent6 4 2 2 2" xfId="980" xr:uid="{00000000-0005-0000-0000-00006B040000}"/>
    <cellStyle name="40% - Accent6 4 2 2 2 2" xfId="2407" xr:uid="{00000000-0005-0000-0000-00006C040000}"/>
    <cellStyle name="40% - Accent6 4 2 2 2 2 2" xfId="5247" xr:uid="{00000000-0005-0000-0000-00006C040000}"/>
    <cellStyle name="40% - Accent6 4 2 2 2 2 2 2" xfId="12404" xr:uid="{00000000-0005-0000-0000-00002C020000}"/>
    <cellStyle name="40% - Accent6 4 2 2 2 2 3" xfId="9565" xr:uid="{00000000-0005-0000-0000-00002C020000}"/>
    <cellStyle name="40% - Accent6 4 2 2 2 3" xfId="3828" xr:uid="{00000000-0005-0000-0000-00006B040000}"/>
    <cellStyle name="40% - Accent6 4 2 2 2 3 2" xfId="10985" xr:uid="{00000000-0005-0000-0000-00002C020000}"/>
    <cellStyle name="40% - Accent6 4 2 2 2 4" xfId="6750" xr:uid="{00000000-0005-0000-0000-00002B020000}"/>
    <cellStyle name="40% - Accent6 4 2 2 2 4 2" xfId="13879" xr:uid="{00000000-0005-0000-0000-00002B020000}"/>
    <cellStyle name="40% - Accent6 4 2 2 2 5" xfId="8146" xr:uid="{00000000-0005-0000-0000-00002C020000}"/>
    <cellStyle name="40% - Accent6 4 2 2 3" xfId="1444" xr:uid="{00000000-0005-0000-0000-00006D040000}"/>
    <cellStyle name="40% - Accent6 4 2 2 3 2" xfId="2871" xr:uid="{00000000-0005-0000-0000-00006E040000}"/>
    <cellStyle name="40% - Accent6 4 2 2 3 2 2" xfId="5711" xr:uid="{00000000-0005-0000-0000-00006E040000}"/>
    <cellStyle name="40% - Accent6 4 2 2 3 2 2 2" xfId="12868" xr:uid="{00000000-0005-0000-0000-00002D020000}"/>
    <cellStyle name="40% - Accent6 4 2 2 3 2 3" xfId="10029" xr:uid="{00000000-0005-0000-0000-00002D020000}"/>
    <cellStyle name="40% - Accent6 4 2 2 3 3" xfId="4292" xr:uid="{00000000-0005-0000-0000-00006D040000}"/>
    <cellStyle name="40% - Accent6 4 2 2 3 3 2" xfId="11449" xr:uid="{00000000-0005-0000-0000-00002D020000}"/>
    <cellStyle name="40% - Accent6 4 2 2 3 4" xfId="7213" xr:uid="{00000000-0005-0000-0000-00002C020000}"/>
    <cellStyle name="40% - Accent6 4 2 2 3 4 2" xfId="14342" xr:uid="{00000000-0005-0000-0000-00002C020000}"/>
    <cellStyle name="40% - Accent6 4 2 2 3 5" xfId="8610" xr:uid="{00000000-0005-0000-0000-00002D020000}"/>
    <cellStyle name="40% - Accent6 4 2 2 4" xfId="1941" xr:uid="{00000000-0005-0000-0000-00006F040000}"/>
    <cellStyle name="40% - Accent6 4 2 2 4 2" xfId="4781" xr:uid="{00000000-0005-0000-0000-00006F040000}"/>
    <cellStyle name="40% - Accent6 4 2 2 4 2 2" xfId="11938" xr:uid="{00000000-0005-0000-0000-00002B020000}"/>
    <cellStyle name="40% - Accent6 4 2 2 4 3" xfId="9099" xr:uid="{00000000-0005-0000-0000-00002B020000}"/>
    <cellStyle name="40% - Accent6 4 2 2 5" xfId="3362" xr:uid="{00000000-0005-0000-0000-00006A040000}"/>
    <cellStyle name="40% - Accent6 4 2 2 5 2" xfId="10519" xr:uid="{00000000-0005-0000-0000-00002B020000}"/>
    <cellStyle name="40% - Accent6 4 2 2 6" xfId="6234" xr:uid="{00000000-0005-0000-0000-0000BA000000}"/>
    <cellStyle name="40% - Accent6 4 2 2 6 2" xfId="13403" xr:uid="{00000000-0005-0000-0000-0000BA000000}"/>
    <cellStyle name="40% - Accent6 4 2 2 7" xfId="7680" xr:uid="{00000000-0005-0000-0000-00002B020000}"/>
    <cellStyle name="40% - Accent6 4 2 3" xfId="747" xr:uid="{00000000-0005-0000-0000-000070040000}"/>
    <cellStyle name="40% - Accent6 4 2 3 2" xfId="2174" xr:uid="{00000000-0005-0000-0000-000071040000}"/>
    <cellStyle name="40% - Accent6 4 2 3 2 2" xfId="5014" xr:uid="{00000000-0005-0000-0000-000071040000}"/>
    <cellStyle name="40% - Accent6 4 2 3 2 2 2" xfId="12171" xr:uid="{00000000-0005-0000-0000-00002E020000}"/>
    <cellStyle name="40% - Accent6 4 2 3 2 3" xfId="9332" xr:uid="{00000000-0005-0000-0000-00002E020000}"/>
    <cellStyle name="40% - Accent6 4 2 3 3" xfId="3595" xr:uid="{00000000-0005-0000-0000-000070040000}"/>
    <cellStyle name="40% - Accent6 4 2 3 3 2" xfId="10752" xr:uid="{00000000-0005-0000-0000-00002E020000}"/>
    <cellStyle name="40% - Accent6 4 2 3 4" xfId="6517" xr:uid="{00000000-0005-0000-0000-00002D020000}"/>
    <cellStyle name="40% - Accent6 4 2 3 4 2" xfId="13646" xr:uid="{00000000-0005-0000-0000-00002D020000}"/>
    <cellStyle name="40% - Accent6 4 2 3 5" xfId="7913" xr:uid="{00000000-0005-0000-0000-00002E020000}"/>
    <cellStyle name="40% - Accent6 4 2 4" xfId="1211" xr:uid="{00000000-0005-0000-0000-000072040000}"/>
    <cellStyle name="40% - Accent6 4 2 4 2" xfId="2638" xr:uid="{00000000-0005-0000-0000-000073040000}"/>
    <cellStyle name="40% - Accent6 4 2 4 2 2" xfId="5478" xr:uid="{00000000-0005-0000-0000-000073040000}"/>
    <cellStyle name="40% - Accent6 4 2 4 2 2 2" xfId="12635" xr:uid="{00000000-0005-0000-0000-00002F020000}"/>
    <cellStyle name="40% - Accent6 4 2 4 2 3" xfId="9796" xr:uid="{00000000-0005-0000-0000-00002F020000}"/>
    <cellStyle name="40% - Accent6 4 2 4 3" xfId="4059" xr:uid="{00000000-0005-0000-0000-000072040000}"/>
    <cellStyle name="40% - Accent6 4 2 4 3 2" xfId="11216" xr:uid="{00000000-0005-0000-0000-00002F020000}"/>
    <cellStyle name="40% - Accent6 4 2 4 4" xfId="6980" xr:uid="{00000000-0005-0000-0000-00002E020000}"/>
    <cellStyle name="40% - Accent6 4 2 4 4 2" xfId="14109" xr:uid="{00000000-0005-0000-0000-00002E020000}"/>
    <cellStyle name="40% - Accent6 4 2 4 5" xfId="8377" xr:uid="{00000000-0005-0000-0000-00002F020000}"/>
    <cellStyle name="40% - Accent6 4 2 5" xfId="1708" xr:uid="{00000000-0005-0000-0000-000074040000}"/>
    <cellStyle name="40% - Accent6 4 2 5 2" xfId="4548" xr:uid="{00000000-0005-0000-0000-000074040000}"/>
    <cellStyle name="40% - Accent6 4 2 5 2 2" xfId="11705" xr:uid="{00000000-0005-0000-0000-00002A020000}"/>
    <cellStyle name="40% - Accent6 4 2 5 3" xfId="8866" xr:uid="{00000000-0005-0000-0000-00002A020000}"/>
    <cellStyle name="40% - Accent6 4 2 6" xfId="3129" xr:uid="{00000000-0005-0000-0000-000069040000}"/>
    <cellStyle name="40% - Accent6 4 2 6 2" xfId="10286" xr:uid="{00000000-0005-0000-0000-00002A020000}"/>
    <cellStyle name="40% - Accent6 4 2 7" xfId="6001" xr:uid="{00000000-0005-0000-0000-0000B9000000}"/>
    <cellStyle name="40% - Accent6 4 2 7 2" xfId="13170" xr:uid="{00000000-0005-0000-0000-0000B9000000}"/>
    <cellStyle name="40% - Accent6 4 2 8" xfId="7446" xr:uid="{00000000-0005-0000-0000-00002A020000}"/>
    <cellStyle name="40% - Accent6 4 3" xfId="492" xr:uid="{00000000-0005-0000-0000-000075040000}"/>
    <cellStyle name="40% - Accent6 4 3 2" xfId="958" xr:uid="{00000000-0005-0000-0000-000076040000}"/>
    <cellStyle name="40% - Accent6 4 3 2 2" xfId="2385" xr:uid="{00000000-0005-0000-0000-000077040000}"/>
    <cellStyle name="40% - Accent6 4 3 2 2 2" xfId="5225" xr:uid="{00000000-0005-0000-0000-000077040000}"/>
    <cellStyle name="40% - Accent6 4 3 2 2 2 2" xfId="12382" xr:uid="{00000000-0005-0000-0000-000031020000}"/>
    <cellStyle name="40% - Accent6 4 3 2 2 3" xfId="9543" xr:uid="{00000000-0005-0000-0000-000031020000}"/>
    <cellStyle name="40% - Accent6 4 3 2 3" xfId="3806" xr:uid="{00000000-0005-0000-0000-000076040000}"/>
    <cellStyle name="40% - Accent6 4 3 2 3 2" xfId="10963" xr:uid="{00000000-0005-0000-0000-000031020000}"/>
    <cellStyle name="40% - Accent6 4 3 2 4" xfId="6728" xr:uid="{00000000-0005-0000-0000-000030020000}"/>
    <cellStyle name="40% - Accent6 4 3 2 4 2" xfId="13857" xr:uid="{00000000-0005-0000-0000-000030020000}"/>
    <cellStyle name="40% - Accent6 4 3 2 5" xfId="8124" xr:uid="{00000000-0005-0000-0000-000031020000}"/>
    <cellStyle name="40% - Accent6 4 3 3" xfId="1422" xr:uid="{00000000-0005-0000-0000-000078040000}"/>
    <cellStyle name="40% - Accent6 4 3 3 2" xfId="2849" xr:uid="{00000000-0005-0000-0000-000079040000}"/>
    <cellStyle name="40% - Accent6 4 3 3 2 2" xfId="5689" xr:uid="{00000000-0005-0000-0000-000079040000}"/>
    <cellStyle name="40% - Accent6 4 3 3 2 2 2" xfId="12846" xr:uid="{00000000-0005-0000-0000-000032020000}"/>
    <cellStyle name="40% - Accent6 4 3 3 2 3" xfId="10007" xr:uid="{00000000-0005-0000-0000-000032020000}"/>
    <cellStyle name="40% - Accent6 4 3 3 3" xfId="4270" xr:uid="{00000000-0005-0000-0000-000078040000}"/>
    <cellStyle name="40% - Accent6 4 3 3 3 2" xfId="11427" xr:uid="{00000000-0005-0000-0000-000032020000}"/>
    <cellStyle name="40% - Accent6 4 3 3 4" xfId="7191" xr:uid="{00000000-0005-0000-0000-000031020000}"/>
    <cellStyle name="40% - Accent6 4 3 3 4 2" xfId="14320" xr:uid="{00000000-0005-0000-0000-000031020000}"/>
    <cellStyle name="40% - Accent6 4 3 3 5" xfId="8588" xr:uid="{00000000-0005-0000-0000-000032020000}"/>
    <cellStyle name="40% - Accent6 4 3 4" xfId="1919" xr:uid="{00000000-0005-0000-0000-00007A040000}"/>
    <cellStyle name="40% - Accent6 4 3 4 2" xfId="4759" xr:uid="{00000000-0005-0000-0000-00007A040000}"/>
    <cellStyle name="40% - Accent6 4 3 4 2 2" xfId="11916" xr:uid="{00000000-0005-0000-0000-000030020000}"/>
    <cellStyle name="40% - Accent6 4 3 4 3" xfId="9077" xr:uid="{00000000-0005-0000-0000-000030020000}"/>
    <cellStyle name="40% - Accent6 4 3 5" xfId="3340" xr:uid="{00000000-0005-0000-0000-000075040000}"/>
    <cellStyle name="40% - Accent6 4 3 5 2" xfId="10497" xr:uid="{00000000-0005-0000-0000-000030020000}"/>
    <cellStyle name="40% - Accent6 4 3 6" xfId="6212" xr:uid="{00000000-0005-0000-0000-0000BB000000}"/>
    <cellStyle name="40% - Accent6 4 3 6 2" xfId="13381" xr:uid="{00000000-0005-0000-0000-0000BB000000}"/>
    <cellStyle name="40% - Accent6 4 3 7" xfId="7658" xr:uid="{00000000-0005-0000-0000-000030020000}"/>
    <cellStyle name="40% - Accent6 4 4" xfId="725" xr:uid="{00000000-0005-0000-0000-00007B040000}"/>
    <cellStyle name="40% - Accent6 4 4 2" xfId="2152" xr:uid="{00000000-0005-0000-0000-00007C040000}"/>
    <cellStyle name="40% - Accent6 4 4 2 2" xfId="4992" xr:uid="{00000000-0005-0000-0000-00007C040000}"/>
    <cellStyle name="40% - Accent6 4 4 2 2 2" xfId="12149" xr:uid="{00000000-0005-0000-0000-000033020000}"/>
    <cellStyle name="40% - Accent6 4 4 2 3" xfId="9310" xr:uid="{00000000-0005-0000-0000-000033020000}"/>
    <cellStyle name="40% - Accent6 4 4 3" xfId="3573" xr:uid="{00000000-0005-0000-0000-00007B040000}"/>
    <cellStyle name="40% - Accent6 4 4 3 2" xfId="10730" xr:uid="{00000000-0005-0000-0000-000033020000}"/>
    <cellStyle name="40% - Accent6 4 4 4" xfId="6495" xr:uid="{00000000-0005-0000-0000-000032020000}"/>
    <cellStyle name="40% - Accent6 4 4 4 2" xfId="13624" xr:uid="{00000000-0005-0000-0000-000032020000}"/>
    <cellStyle name="40% - Accent6 4 4 5" xfId="7891" xr:uid="{00000000-0005-0000-0000-000033020000}"/>
    <cellStyle name="40% - Accent6 4 5" xfId="1189" xr:uid="{00000000-0005-0000-0000-00007D040000}"/>
    <cellStyle name="40% - Accent6 4 5 2" xfId="2616" xr:uid="{00000000-0005-0000-0000-00007E040000}"/>
    <cellStyle name="40% - Accent6 4 5 2 2" xfId="5456" xr:uid="{00000000-0005-0000-0000-00007E040000}"/>
    <cellStyle name="40% - Accent6 4 5 2 2 2" xfId="12613" xr:uid="{00000000-0005-0000-0000-000034020000}"/>
    <cellStyle name="40% - Accent6 4 5 2 3" xfId="9774" xr:uid="{00000000-0005-0000-0000-000034020000}"/>
    <cellStyle name="40% - Accent6 4 5 3" xfId="4037" xr:uid="{00000000-0005-0000-0000-00007D040000}"/>
    <cellStyle name="40% - Accent6 4 5 3 2" xfId="11194" xr:uid="{00000000-0005-0000-0000-000034020000}"/>
    <cellStyle name="40% - Accent6 4 5 4" xfId="6958" xr:uid="{00000000-0005-0000-0000-000033020000}"/>
    <cellStyle name="40% - Accent6 4 5 4 2" xfId="14087" xr:uid="{00000000-0005-0000-0000-000033020000}"/>
    <cellStyle name="40% - Accent6 4 5 5" xfId="8355" xr:uid="{00000000-0005-0000-0000-000034020000}"/>
    <cellStyle name="40% - Accent6 4 6" xfId="1686" xr:uid="{00000000-0005-0000-0000-00007F040000}"/>
    <cellStyle name="40% - Accent6 4 6 2" xfId="4526" xr:uid="{00000000-0005-0000-0000-00007F040000}"/>
    <cellStyle name="40% - Accent6 4 6 2 2" xfId="11683" xr:uid="{00000000-0005-0000-0000-000029020000}"/>
    <cellStyle name="40% - Accent6 4 6 3" xfId="8844" xr:uid="{00000000-0005-0000-0000-000029020000}"/>
    <cellStyle name="40% - Accent6 4 7" xfId="3107" xr:uid="{00000000-0005-0000-0000-000068040000}"/>
    <cellStyle name="40% - Accent6 4 7 2" xfId="10264" xr:uid="{00000000-0005-0000-0000-000029020000}"/>
    <cellStyle name="40% - Accent6 4 8" xfId="5979" xr:uid="{00000000-0005-0000-0000-0000B8000000}"/>
    <cellStyle name="40% - Accent6 4 8 2" xfId="13148" xr:uid="{00000000-0005-0000-0000-0000B8000000}"/>
    <cellStyle name="40% - Accent6 4 9" xfId="7424" xr:uid="{00000000-0005-0000-0000-000029020000}"/>
    <cellStyle name="40% - Accent6 5" xfId="197" xr:uid="{00000000-0005-0000-0000-000080040000}"/>
    <cellStyle name="40% - Accent6 5 2" xfId="505" xr:uid="{00000000-0005-0000-0000-000081040000}"/>
    <cellStyle name="40% - Accent6 5 2 2" xfId="971" xr:uid="{00000000-0005-0000-0000-000082040000}"/>
    <cellStyle name="40% - Accent6 5 2 2 2" xfId="2398" xr:uid="{00000000-0005-0000-0000-000083040000}"/>
    <cellStyle name="40% - Accent6 5 2 2 2 2" xfId="5238" xr:uid="{00000000-0005-0000-0000-000083040000}"/>
    <cellStyle name="40% - Accent6 5 2 2 2 2 2" xfId="12395" xr:uid="{00000000-0005-0000-0000-000037020000}"/>
    <cellStyle name="40% - Accent6 5 2 2 2 3" xfId="9556" xr:uid="{00000000-0005-0000-0000-000037020000}"/>
    <cellStyle name="40% - Accent6 5 2 2 3" xfId="3819" xr:uid="{00000000-0005-0000-0000-000082040000}"/>
    <cellStyle name="40% - Accent6 5 2 2 3 2" xfId="10976" xr:uid="{00000000-0005-0000-0000-000037020000}"/>
    <cellStyle name="40% - Accent6 5 2 2 4" xfId="6741" xr:uid="{00000000-0005-0000-0000-000036020000}"/>
    <cellStyle name="40% - Accent6 5 2 2 4 2" xfId="13870" xr:uid="{00000000-0005-0000-0000-000036020000}"/>
    <cellStyle name="40% - Accent6 5 2 2 5" xfId="8137" xr:uid="{00000000-0005-0000-0000-000037020000}"/>
    <cellStyle name="40% - Accent6 5 2 3" xfId="1435" xr:uid="{00000000-0005-0000-0000-000084040000}"/>
    <cellStyle name="40% - Accent6 5 2 3 2" xfId="2862" xr:uid="{00000000-0005-0000-0000-000085040000}"/>
    <cellStyle name="40% - Accent6 5 2 3 2 2" xfId="5702" xr:uid="{00000000-0005-0000-0000-000085040000}"/>
    <cellStyle name="40% - Accent6 5 2 3 2 2 2" xfId="12859" xr:uid="{00000000-0005-0000-0000-000038020000}"/>
    <cellStyle name="40% - Accent6 5 2 3 2 3" xfId="10020" xr:uid="{00000000-0005-0000-0000-000038020000}"/>
    <cellStyle name="40% - Accent6 5 2 3 3" xfId="4283" xr:uid="{00000000-0005-0000-0000-000084040000}"/>
    <cellStyle name="40% - Accent6 5 2 3 3 2" xfId="11440" xr:uid="{00000000-0005-0000-0000-000038020000}"/>
    <cellStyle name="40% - Accent6 5 2 3 4" xfId="7204" xr:uid="{00000000-0005-0000-0000-000037020000}"/>
    <cellStyle name="40% - Accent6 5 2 3 4 2" xfId="14333" xr:uid="{00000000-0005-0000-0000-000037020000}"/>
    <cellStyle name="40% - Accent6 5 2 3 5" xfId="8601" xr:uid="{00000000-0005-0000-0000-000038020000}"/>
    <cellStyle name="40% - Accent6 5 2 4" xfId="1932" xr:uid="{00000000-0005-0000-0000-000086040000}"/>
    <cellStyle name="40% - Accent6 5 2 4 2" xfId="4772" xr:uid="{00000000-0005-0000-0000-000086040000}"/>
    <cellStyle name="40% - Accent6 5 2 4 2 2" xfId="11929" xr:uid="{00000000-0005-0000-0000-000036020000}"/>
    <cellStyle name="40% - Accent6 5 2 4 3" xfId="9090" xr:uid="{00000000-0005-0000-0000-000036020000}"/>
    <cellStyle name="40% - Accent6 5 2 5" xfId="3353" xr:uid="{00000000-0005-0000-0000-000081040000}"/>
    <cellStyle name="40% - Accent6 5 2 5 2" xfId="10510" xr:uid="{00000000-0005-0000-0000-000036020000}"/>
    <cellStyle name="40% - Accent6 5 2 6" xfId="6225" xr:uid="{00000000-0005-0000-0000-0000BD000000}"/>
    <cellStyle name="40% - Accent6 5 2 6 2" xfId="13394" xr:uid="{00000000-0005-0000-0000-0000BD000000}"/>
    <cellStyle name="40% - Accent6 5 2 7" xfId="7671" xr:uid="{00000000-0005-0000-0000-000036020000}"/>
    <cellStyle name="40% - Accent6 5 3" xfId="738" xr:uid="{00000000-0005-0000-0000-000087040000}"/>
    <cellStyle name="40% - Accent6 5 3 2" xfId="2165" xr:uid="{00000000-0005-0000-0000-000088040000}"/>
    <cellStyle name="40% - Accent6 5 3 2 2" xfId="5005" xr:uid="{00000000-0005-0000-0000-000088040000}"/>
    <cellStyle name="40% - Accent6 5 3 2 2 2" xfId="12162" xr:uid="{00000000-0005-0000-0000-000039020000}"/>
    <cellStyle name="40% - Accent6 5 3 2 3" xfId="9323" xr:uid="{00000000-0005-0000-0000-000039020000}"/>
    <cellStyle name="40% - Accent6 5 3 3" xfId="3586" xr:uid="{00000000-0005-0000-0000-000087040000}"/>
    <cellStyle name="40% - Accent6 5 3 3 2" xfId="10743" xr:uid="{00000000-0005-0000-0000-000039020000}"/>
    <cellStyle name="40% - Accent6 5 3 4" xfId="6508" xr:uid="{00000000-0005-0000-0000-000038020000}"/>
    <cellStyle name="40% - Accent6 5 3 4 2" xfId="13637" xr:uid="{00000000-0005-0000-0000-000038020000}"/>
    <cellStyle name="40% - Accent6 5 3 5" xfId="7904" xr:uid="{00000000-0005-0000-0000-000039020000}"/>
    <cellStyle name="40% - Accent6 5 4" xfId="1202" xr:uid="{00000000-0005-0000-0000-000089040000}"/>
    <cellStyle name="40% - Accent6 5 4 2" xfId="2629" xr:uid="{00000000-0005-0000-0000-00008A040000}"/>
    <cellStyle name="40% - Accent6 5 4 2 2" xfId="5469" xr:uid="{00000000-0005-0000-0000-00008A040000}"/>
    <cellStyle name="40% - Accent6 5 4 2 2 2" xfId="12626" xr:uid="{00000000-0005-0000-0000-00003A020000}"/>
    <cellStyle name="40% - Accent6 5 4 2 3" xfId="9787" xr:uid="{00000000-0005-0000-0000-00003A020000}"/>
    <cellStyle name="40% - Accent6 5 4 3" xfId="4050" xr:uid="{00000000-0005-0000-0000-000089040000}"/>
    <cellStyle name="40% - Accent6 5 4 3 2" xfId="11207" xr:uid="{00000000-0005-0000-0000-00003A020000}"/>
    <cellStyle name="40% - Accent6 5 4 4" xfId="6971" xr:uid="{00000000-0005-0000-0000-000039020000}"/>
    <cellStyle name="40% - Accent6 5 4 4 2" xfId="14100" xr:uid="{00000000-0005-0000-0000-000039020000}"/>
    <cellStyle name="40% - Accent6 5 4 5" xfId="8368" xr:uid="{00000000-0005-0000-0000-00003A020000}"/>
    <cellStyle name="40% - Accent6 5 5" xfId="1699" xr:uid="{00000000-0005-0000-0000-00008B040000}"/>
    <cellStyle name="40% - Accent6 5 5 2" xfId="4539" xr:uid="{00000000-0005-0000-0000-00008B040000}"/>
    <cellStyle name="40% - Accent6 5 5 2 2" xfId="11696" xr:uid="{00000000-0005-0000-0000-000035020000}"/>
    <cellStyle name="40% - Accent6 5 5 3" xfId="8857" xr:uid="{00000000-0005-0000-0000-000035020000}"/>
    <cellStyle name="40% - Accent6 5 6" xfId="3120" xr:uid="{00000000-0005-0000-0000-000080040000}"/>
    <cellStyle name="40% - Accent6 5 6 2" xfId="10277" xr:uid="{00000000-0005-0000-0000-000035020000}"/>
    <cellStyle name="40% - Accent6 5 7" xfId="5992" xr:uid="{00000000-0005-0000-0000-0000BC000000}"/>
    <cellStyle name="40% - Accent6 5 7 2" xfId="13161" xr:uid="{00000000-0005-0000-0000-0000BC000000}"/>
    <cellStyle name="40% - Accent6 5 8" xfId="7437" xr:uid="{00000000-0005-0000-0000-000035020000}"/>
    <cellStyle name="40% - Accent6 6" xfId="358" xr:uid="{00000000-0005-0000-0000-00008C040000}"/>
    <cellStyle name="40% - Accent6 6 2" xfId="854" xr:uid="{00000000-0005-0000-0000-00008D040000}"/>
    <cellStyle name="40% - Accent6 6 2 2" xfId="2281" xr:uid="{00000000-0005-0000-0000-00008E040000}"/>
    <cellStyle name="40% - Accent6 6 2 2 2" xfId="5121" xr:uid="{00000000-0005-0000-0000-00008E040000}"/>
    <cellStyle name="40% - Accent6 6 2 2 2 2" xfId="12278" xr:uid="{00000000-0005-0000-0000-00003C020000}"/>
    <cellStyle name="40% - Accent6 6 2 2 3" xfId="9439" xr:uid="{00000000-0005-0000-0000-00003C020000}"/>
    <cellStyle name="40% - Accent6 6 2 3" xfId="3702" xr:uid="{00000000-0005-0000-0000-00008D040000}"/>
    <cellStyle name="40% - Accent6 6 2 3 2" xfId="10859" xr:uid="{00000000-0005-0000-0000-00003C020000}"/>
    <cellStyle name="40% - Accent6 6 2 4" xfId="6624" xr:uid="{00000000-0005-0000-0000-00003B020000}"/>
    <cellStyle name="40% - Accent6 6 2 4 2" xfId="13753" xr:uid="{00000000-0005-0000-0000-00003B020000}"/>
    <cellStyle name="40% - Accent6 6 2 5" xfId="8020" xr:uid="{00000000-0005-0000-0000-00003C020000}"/>
    <cellStyle name="40% - Accent6 6 3" xfId="1318" xr:uid="{00000000-0005-0000-0000-00008F040000}"/>
    <cellStyle name="40% - Accent6 6 3 2" xfId="2745" xr:uid="{00000000-0005-0000-0000-000090040000}"/>
    <cellStyle name="40% - Accent6 6 3 2 2" xfId="5585" xr:uid="{00000000-0005-0000-0000-000090040000}"/>
    <cellStyle name="40% - Accent6 6 3 2 2 2" xfId="12742" xr:uid="{00000000-0005-0000-0000-00003D020000}"/>
    <cellStyle name="40% - Accent6 6 3 2 3" xfId="9903" xr:uid="{00000000-0005-0000-0000-00003D020000}"/>
    <cellStyle name="40% - Accent6 6 3 3" xfId="4166" xr:uid="{00000000-0005-0000-0000-00008F040000}"/>
    <cellStyle name="40% - Accent6 6 3 3 2" xfId="11323" xr:uid="{00000000-0005-0000-0000-00003D020000}"/>
    <cellStyle name="40% - Accent6 6 3 4" xfId="7087" xr:uid="{00000000-0005-0000-0000-00003C020000}"/>
    <cellStyle name="40% - Accent6 6 3 4 2" xfId="14216" xr:uid="{00000000-0005-0000-0000-00003C020000}"/>
    <cellStyle name="40% - Accent6 6 3 5" xfId="8484" xr:uid="{00000000-0005-0000-0000-00003D020000}"/>
    <cellStyle name="40% - Accent6 6 4" xfId="1815" xr:uid="{00000000-0005-0000-0000-000091040000}"/>
    <cellStyle name="40% - Accent6 6 4 2" xfId="4655" xr:uid="{00000000-0005-0000-0000-000091040000}"/>
    <cellStyle name="40% - Accent6 6 4 2 2" xfId="11812" xr:uid="{00000000-0005-0000-0000-00003B020000}"/>
    <cellStyle name="40% - Accent6 6 4 3" xfId="8973" xr:uid="{00000000-0005-0000-0000-00003B020000}"/>
    <cellStyle name="40% - Accent6 6 5" xfId="3236" xr:uid="{00000000-0005-0000-0000-00008C040000}"/>
    <cellStyle name="40% - Accent6 6 5 2" xfId="10393" xr:uid="{00000000-0005-0000-0000-00003B020000}"/>
    <cellStyle name="40% - Accent6 6 6" xfId="6108" xr:uid="{00000000-0005-0000-0000-0000BE000000}"/>
    <cellStyle name="40% - Accent6 6 6 2" xfId="13277" xr:uid="{00000000-0005-0000-0000-0000BE000000}"/>
    <cellStyle name="40% - Accent6 6 7" xfId="7554" xr:uid="{00000000-0005-0000-0000-00003B020000}"/>
    <cellStyle name="40% - Accent6 7" xfId="621" xr:uid="{00000000-0005-0000-0000-000092040000}"/>
    <cellStyle name="40% - Accent6 7 2" xfId="2048" xr:uid="{00000000-0005-0000-0000-000093040000}"/>
    <cellStyle name="40% - Accent6 7 2 2" xfId="4888" xr:uid="{00000000-0005-0000-0000-000093040000}"/>
    <cellStyle name="40% - Accent6 7 2 2 2" xfId="12045" xr:uid="{00000000-0005-0000-0000-00003E020000}"/>
    <cellStyle name="40% - Accent6 7 2 3" xfId="9206" xr:uid="{00000000-0005-0000-0000-00003E020000}"/>
    <cellStyle name="40% - Accent6 7 3" xfId="3469" xr:uid="{00000000-0005-0000-0000-000092040000}"/>
    <cellStyle name="40% - Accent6 7 3 2" xfId="10626" xr:uid="{00000000-0005-0000-0000-00003E020000}"/>
    <cellStyle name="40% - Accent6 7 4" xfId="5845" xr:uid="{00000000-0005-0000-0000-0000BF000000}"/>
    <cellStyle name="40% - Accent6 7 4 2" xfId="13044" xr:uid="{00000000-0005-0000-0000-0000BF000000}"/>
    <cellStyle name="40% - Accent6 7 5" xfId="7787" xr:uid="{00000000-0005-0000-0000-00003E020000}"/>
    <cellStyle name="40% - Accent6 8" xfId="1085" xr:uid="{00000000-0005-0000-0000-000094040000}"/>
    <cellStyle name="40% - Accent6 8 2" xfId="2512" xr:uid="{00000000-0005-0000-0000-000095040000}"/>
    <cellStyle name="40% - Accent6 8 2 2" xfId="5352" xr:uid="{00000000-0005-0000-0000-000095040000}"/>
    <cellStyle name="40% - Accent6 8 2 2 2" xfId="12509" xr:uid="{00000000-0005-0000-0000-00003F020000}"/>
    <cellStyle name="40% - Accent6 8 2 3" xfId="9670" xr:uid="{00000000-0005-0000-0000-00003F020000}"/>
    <cellStyle name="40% - Accent6 8 3" xfId="3933" xr:uid="{00000000-0005-0000-0000-000094040000}"/>
    <cellStyle name="40% - Accent6 8 3 2" xfId="11090" xr:uid="{00000000-0005-0000-0000-00003F020000}"/>
    <cellStyle name="40% - Accent6 8 4" xfId="6854" xr:uid="{00000000-0005-0000-0000-00003E020000}"/>
    <cellStyle name="40% - Accent6 8 4 2" xfId="13983" xr:uid="{00000000-0005-0000-0000-00003E020000}"/>
    <cellStyle name="40% - Accent6 8 5" xfId="8251" xr:uid="{00000000-0005-0000-0000-00003F020000}"/>
    <cellStyle name="40% - Accent6 9" xfId="1568" xr:uid="{00000000-0005-0000-0000-000096040000}"/>
    <cellStyle name="40% - Accent6 9 2" xfId="2987" xr:uid="{00000000-0005-0000-0000-000097040000}"/>
    <cellStyle name="40% - Accent6 9 2 2" xfId="5827" xr:uid="{00000000-0005-0000-0000-000097040000}"/>
    <cellStyle name="40% - Accent6 9 2 2 2" xfId="12984" xr:uid="{00000000-0005-0000-0000-00001D060000}"/>
    <cellStyle name="40% - Accent6 9 2 3" xfId="10145" xr:uid="{00000000-0005-0000-0000-00001D060000}"/>
    <cellStyle name="40% - Accent6 9 3" xfId="4408" xr:uid="{00000000-0005-0000-0000-000096040000}"/>
    <cellStyle name="40% - Accent6 9 3 2" xfId="11565" xr:uid="{00000000-0005-0000-0000-00001D060000}"/>
    <cellStyle name="40% - Accent6 9 4" xfId="6362" xr:uid="{00000000-0005-0000-0000-00003F020000}"/>
    <cellStyle name="40% - Accent6 9 4 2" xfId="13514" xr:uid="{00000000-0005-0000-0000-00003F020000}"/>
    <cellStyle name="40% - Accent6 9 5" xfId="8726" xr:uid="{00000000-0005-0000-0000-00001D060000}"/>
    <cellStyle name="60% - Accent1" xfId="13" builtinId="32" customBuiltin="1"/>
    <cellStyle name="60% - Accent1 2" xfId="164" xr:uid="{00000000-0005-0000-0000-000099040000}"/>
    <cellStyle name="60% - Accent1 2 2" xfId="209" xr:uid="{00000000-0005-0000-0000-00009A040000}"/>
    <cellStyle name="60% - Accent1 3" xfId="359" xr:uid="{00000000-0005-0000-0000-00009B040000}"/>
    <cellStyle name="60% - Accent1 4" xfId="1554" xr:uid="{00000000-0005-0000-0000-00009C040000}"/>
    <cellStyle name="60% - Accent1 4 2" xfId="2973" xr:uid="{00000000-0005-0000-0000-00009D040000}"/>
    <cellStyle name="60% - Accent1 4 2 2" xfId="5813" xr:uid="{00000000-0005-0000-0000-00009D040000}"/>
    <cellStyle name="60% - Accent1 4 2 2 2" xfId="12970" xr:uid="{00000000-0005-0000-0000-00001E060000}"/>
    <cellStyle name="60% - Accent1 4 2 3" xfId="10131" xr:uid="{00000000-0005-0000-0000-00001E060000}"/>
    <cellStyle name="60% - Accent1 4 3" xfId="4394" xr:uid="{00000000-0005-0000-0000-00009C040000}"/>
    <cellStyle name="60% - Accent1 4 3 2" xfId="11551" xr:uid="{00000000-0005-0000-0000-00001E060000}"/>
    <cellStyle name="60% - Accent1 4 4" xfId="5846" xr:uid="{00000000-0005-0000-0000-0000C3000000}"/>
    <cellStyle name="60% - Accent1 4 5" xfId="8712" xr:uid="{00000000-0005-0000-0000-00001E060000}"/>
    <cellStyle name="60% - Accent1 5" xfId="13005" xr:uid="{00000000-0005-0000-0000-0000D1140000}"/>
    <cellStyle name="60% - Accent2" xfId="14" builtinId="36" customBuiltin="1"/>
    <cellStyle name="60% - Accent2 2" xfId="168" xr:uid="{00000000-0005-0000-0000-00009F040000}"/>
    <cellStyle name="60% - Accent2 2 2" xfId="210" xr:uid="{00000000-0005-0000-0000-0000A0040000}"/>
    <cellStyle name="60% - Accent2 3" xfId="360" xr:uid="{00000000-0005-0000-0000-0000A1040000}"/>
    <cellStyle name="60% - Accent2 4" xfId="1557" xr:uid="{00000000-0005-0000-0000-0000A2040000}"/>
    <cellStyle name="60% - Accent2 4 2" xfId="2976" xr:uid="{00000000-0005-0000-0000-0000A3040000}"/>
    <cellStyle name="60% - Accent2 4 2 2" xfId="5816" xr:uid="{00000000-0005-0000-0000-0000A3040000}"/>
    <cellStyle name="60% - Accent2 4 2 2 2" xfId="12973" xr:uid="{00000000-0005-0000-0000-00001F060000}"/>
    <cellStyle name="60% - Accent2 4 2 3" xfId="10134" xr:uid="{00000000-0005-0000-0000-00001F060000}"/>
    <cellStyle name="60% - Accent2 4 3" xfId="4397" xr:uid="{00000000-0005-0000-0000-0000A2040000}"/>
    <cellStyle name="60% - Accent2 4 3 2" xfId="11554" xr:uid="{00000000-0005-0000-0000-00001F060000}"/>
    <cellStyle name="60% - Accent2 4 4" xfId="5847" xr:uid="{00000000-0005-0000-0000-0000C7000000}"/>
    <cellStyle name="60% - Accent2 4 5" xfId="8715" xr:uid="{00000000-0005-0000-0000-00001F060000}"/>
    <cellStyle name="60% - Accent2 5" xfId="12990" xr:uid="{00000000-0005-0000-0000-0000DE140000}"/>
    <cellStyle name="60% - Accent3" xfId="15" builtinId="40" customBuiltin="1"/>
    <cellStyle name="60% - Accent3 2" xfId="172" xr:uid="{00000000-0005-0000-0000-0000A5040000}"/>
    <cellStyle name="60% - Accent3 2 2" xfId="211" xr:uid="{00000000-0005-0000-0000-0000A6040000}"/>
    <cellStyle name="60% - Accent3 3" xfId="361" xr:uid="{00000000-0005-0000-0000-0000A7040000}"/>
    <cellStyle name="60% - Accent3 4" xfId="1560" xr:uid="{00000000-0005-0000-0000-0000A8040000}"/>
    <cellStyle name="60% - Accent3 4 2" xfId="2979" xr:uid="{00000000-0005-0000-0000-0000A9040000}"/>
    <cellStyle name="60% - Accent3 4 2 2" xfId="5819" xr:uid="{00000000-0005-0000-0000-0000A9040000}"/>
    <cellStyle name="60% - Accent3 4 2 2 2" xfId="12976" xr:uid="{00000000-0005-0000-0000-000020060000}"/>
    <cellStyle name="60% - Accent3 4 2 3" xfId="10137" xr:uid="{00000000-0005-0000-0000-000020060000}"/>
    <cellStyle name="60% - Accent3 4 3" xfId="4400" xr:uid="{00000000-0005-0000-0000-0000A8040000}"/>
    <cellStyle name="60% - Accent3 4 3 2" xfId="11557" xr:uid="{00000000-0005-0000-0000-000020060000}"/>
    <cellStyle name="60% - Accent3 4 4" xfId="5848" xr:uid="{00000000-0005-0000-0000-0000CB000000}"/>
    <cellStyle name="60% - Accent3 4 5" xfId="8718" xr:uid="{00000000-0005-0000-0000-000020060000}"/>
    <cellStyle name="60% - Accent3 5" xfId="13023" xr:uid="{00000000-0005-0000-0000-0000EB140000}"/>
    <cellStyle name="60% - Accent4" xfId="16" builtinId="44" customBuiltin="1"/>
    <cellStyle name="60% - Accent4 2" xfId="176" xr:uid="{00000000-0005-0000-0000-0000AB040000}"/>
    <cellStyle name="60% - Accent4 2 2" xfId="212" xr:uid="{00000000-0005-0000-0000-0000AC040000}"/>
    <cellStyle name="60% - Accent4 3" xfId="362" xr:uid="{00000000-0005-0000-0000-0000AD040000}"/>
    <cellStyle name="60% - Accent4 4" xfId="1563" xr:uid="{00000000-0005-0000-0000-0000AE040000}"/>
    <cellStyle name="60% - Accent4 4 2" xfId="2982" xr:uid="{00000000-0005-0000-0000-0000AF040000}"/>
    <cellStyle name="60% - Accent4 4 2 2" xfId="5822" xr:uid="{00000000-0005-0000-0000-0000AF040000}"/>
    <cellStyle name="60% - Accent4 4 2 2 2" xfId="12979" xr:uid="{00000000-0005-0000-0000-000021060000}"/>
    <cellStyle name="60% - Accent4 4 2 3" xfId="10140" xr:uid="{00000000-0005-0000-0000-000021060000}"/>
    <cellStyle name="60% - Accent4 4 3" xfId="4403" xr:uid="{00000000-0005-0000-0000-0000AE040000}"/>
    <cellStyle name="60% - Accent4 4 3 2" xfId="11560" xr:uid="{00000000-0005-0000-0000-000021060000}"/>
    <cellStyle name="60% - Accent4 4 4" xfId="5849" xr:uid="{00000000-0005-0000-0000-0000CF000000}"/>
    <cellStyle name="60% - Accent4 4 5" xfId="8721" xr:uid="{00000000-0005-0000-0000-000021060000}"/>
    <cellStyle name="60% - Accent4 5" xfId="12997" xr:uid="{00000000-0005-0000-0000-0000F8140000}"/>
    <cellStyle name="60% - Accent5" xfId="17" builtinId="48" customBuiltin="1"/>
    <cellStyle name="60% - Accent5 2" xfId="180" xr:uid="{00000000-0005-0000-0000-0000B1040000}"/>
    <cellStyle name="60% - Accent5 2 2" xfId="213" xr:uid="{00000000-0005-0000-0000-0000B2040000}"/>
    <cellStyle name="60% - Accent5 3" xfId="363" xr:uid="{00000000-0005-0000-0000-0000B3040000}"/>
    <cellStyle name="60% - Accent5 4" xfId="1566" xr:uid="{00000000-0005-0000-0000-0000B4040000}"/>
    <cellStyle name="60% - Accent5 4 2" xfId="2985" xr:uid="{00000000-0005-0000-0000-0000B5040000}"/>
    <cellStyle name="60% - Accent5 4 2 2" xfId="5825" xr:uid="{00000000-0005-0000-0000-0000B5040000}"/>
    <cellStyle name="60% - Accent5 4 2 2 2" xfId="12982" xr:uid="{00000000-0005-0000-0000-000022060000}"/>
    <cellStyle name="60% - Accent5 4 2 3" xfId="10143" xr:uid="{00000000-0005-0000-0000-000022060000}"/>
    <cellStyle name="60% - Accent5 4 3" xfId="4406" xr:uid="{00000000-0005-0000-0000-0000B4040000}"/>
    <cellStyle name="60% - Accent5 4 3 2" xfId="11563" xr:uid="{00000000-0005-0000-0000-000022060000}"/>
    <cellStyle name="60% - Accent5 4 4" xfId="5850" xr:uid="{00000000-0005-0000-0000-0000D3000000}"/>
    <cellStyle name="60% - Accent5 4 5" xfId="8724" xr:uid="{00000000-0005-0000-0000-000022060000}"/>
    <cellStyle name="60% - Accent5 5" xfId="12994" xr:uid="{00000000-0005-0000-0000-000005150000}"/>
    <cellStyle name="60% - Accent6" xfId="18" builtinId="52" customBuiltin="1"/>
    <cellStyle name="60% - Accent6 2" xfId="184" xr:uid="{00000000-0005-0000-0000-0000B7040000}"/>
    <cellStyle name="60% - Accent6 2 2" xfId="214" xr:uid="{00000000-0005-0000-0000-0000B8040000}"/>
    <cellStyle name="60% - Accent6 3" xfId="364" xr:uid="{00000000-0005-0000-0000-0000B9040000}"/>
    <cellStyle name="60% - Accent6 4" xfId="1569" xr:uid="{00000000-0005-0000-0000-0000BA040000}"/>
    <cellStyle name="60% - Accent6 4 2" xfId="2988" xr:uid="{00000000-0005-0000-0000-0000BB040000}"/>
    <cellStyle name="60% - Accent6 4 2 2" xfId="5828" xr:uid="{00000000-0005-0000-0000-0000BB040000}"/>
    <cellStyle name="60% - Accent6 4 2 2 2" xfId="12985" xr:uid="{00000000-0005-0000-0000-000023060000}"/>
    <cellStyle name="60% - Accent6 4 2 3" xfId="10146" xr:uid="{00000000-0005-0000-0000-000023060000}"/>
    <cellStyle name="60% - Accent6 4 3" xfId="4409" xr:uid="{00000000-0005-0000-0000-0000BA040000}"/>
    <cellStyle name="60% - Accent6 4 3 2" xfId="11566" xr:uid="{00000000-0005-0000-0000-000023060000}"/>
    <cellStyle name="60% - Accent6 4 4" xfId="5851" xr:uid="{00000000-0005-0000-0000-0000D7000000}"/>
    <cellStyle name="60% - Accent6 4 5" xfId="8727" xr:uid="{00000000-0005-0000-0000-000023060000}"/>
    <cellStyle name="60% - Accent6 5" xfId="12993" xr:uid="{00000000-0005-0000-0000-000012150000}"/>
    <cellStyle name="Accent1" xfId="19" builtinId="29" customBuiltin="1"/>
    <cellStyle name="Accent1 2" xfId="161" xr:uid="{00000000-0005-0000-0000-0000BD040000}"/>
    <cellStyle name="Accent1 2 2" xfId="215" xr:uid="{00000000-0005-0000-0000-0000BE040000}"/>
    <cellStyle name="Accent1 3" xfId="365" xr:uid="{00000000-0005-0000-0000-0000BF040000}"/>
    <cellStyle name="Accent1 4" xfId="5852" xr:uid="{00000000-0005-0000-0000-0000DB000000}"/>
    <cellStyle name="Accent1 5" xfId="12996" xr:uid="{00000000-0005-0000-0000-00001F150000}"/>
    <cellStyle name="Accent2" xfId="20" builtinId="33" customBuiltin="1"/>
    <cellStyle name="Accent2 2" xfId="165" xr:uid="{00000000-0005-0000-0000-0000C1040000}"/>
    <cellStyle name="Accent2 2 2" xfId="216" xr:uid="{00000000-0005-0000-0000-0000C2040000}"/>
    <cellStyle name="Accent2 3" xfId="366" xr:uid="{00000000-0005-0000-0000-0000C3040000}"/>
    <cellStyle name="Accent2 4" xfId="5853" xr:uid="{00000000-0005-0000-0000-0000DF000000}"/>
    <cellStyle name="Accent2 5" xfId="13007" xr:uid="{00000000-0005-0000-0000-000024150000}"/>
    <cellStyle name="Accent3" xfId="21" builtinId="37" customBuiltin="1"/>
    <cellStyle name="Accent3 2" xfId="169" xr:uid="{00000000-0005-0000-0000-0000C5040000}"/>
    <cellStyle name="Accent3 2 2" xfId="217" xr:uid="{00000000-0005-0000-0000-0000C6040000}"/>
    <cellStyle name="Accent3 3" xfId="367" xr:uid="{00000000-0005-0000-0000-0000C7040000}"/>
    <cellStyle name="Accent3 4" xfId="5854" xr:uid="{00000000-0005-0000-0000-0000E3000000}"/>
    <cellStyle name="Accent3 5" xfId="13019" xr:uid="{00000000-0005-0000-0000-000029150000}"/>
    <cellStyle name="Accent4" xfId="22" builtinId="41" customBuiltin="1"/>
    <cellStyle name="Accent4 2" xfId="173" xr:uid="{00000000-0005-0000-0000-0000C9040000}"/>
    <cellStyle name="Accent4 2 2" xfId="218" xr:uid="{00000000-0005-0000-0000-0000CA040000}"/>
    <cellStyle name="Accent4 3" xfId="368" xr:uid="{00000000-0005-0000-0000-0000CB040000}"/>
    <cellStyle name="Accent4 4" xfId="5855" xr:uid="{00000000-0005-0000-0000-0000E7000000}"/>
    <cellStyle name="Accent4 5" xfId="12991" xr:uid="{00000000-0005-0000-0000-00002E150000}"/>
    <cellStyle name="Accent5" xfId="23" builtinId="45" customBuiltin="1"/>
    <cellStyle name="Accent5 2" xfId="177" xr:uid="{00000000-0005-0000-0000-0000CD040000}"/>
    <cellStyle name="Accent5 2 2" xfId="219" xr:uid="{00000000-0005-0000-0000-0000CE040000}"/>
    <cellStyle name="Accent5 3" xfId="369" xr:uid="{00000000-0005-0000-0000-0000CF040000}"/>
    <cellStyle name="Accent5 4" xfId="5856" xr:uid="{00000000-0005-0000-0000-0000EB000000}"/>
    <cellStyle name="Accent5 5" xfId="13029" xr:uid="{00000000-0005-0000-0000-000033150000}"/>
    <cellStyle name="Accent6" xfId="24" builtinId="49" customBuiltin="1"/>
    <cellStyle name="Accent6 2" xfId="181" xr:uid="{00000000-0005-0000-0000-0000D1040000}"/>
    <cellStyle name="Accent6 2 2" xfId="220" xr:uid="{00000000-0005-0000-0000-0000D2040000}"/>
    <cellStyle name="Accent6 3" xfId="370" xr:uid="{00000000-0005-0000-0000-0000D3040000}"/>
    <cellStyle name="Accent6 4" xfId="5857" xr:uid="{00000000-0005-0000-0000-0000EF000000}"/>
    <cellStyle name="Accent6 5" xfId="13026" xr:uid="{00000000-0005-0000-0000-000038150000}"/>
    <cellStyle name="Bad" xfId="25" builtinId="27" customBuiltin="1"/>
    <cellStyle name="Bad 2" xfId="150" xr:uid="{00000000-0005-0000-0000-0000D5040000}"/>
    <cellStyle name="Bad 2 2" xfId="221" xr:uid="{00000000-0005-0000-0000-0000D6040000}"/>
    <cellStyle name="Bad 3" xfId="371" xr:uid="{00000000-0005-0000-0000-0000D7040000}"/>
    <cellStyle name="Bad 4" xfId="5858" xr:uid="{00000000-0005-0000-0000-0000F3000000}"/>
    <cellStyle name="Bad 5" xfId="12989" xr:uid="{00000000-0005-0000-0000-00003D150000}"/>
    <cellStyle name="Calculation" xfId="26" builtinId="22" customBuiltin="1"/>
    <cellStyle name="Calculation 2" xfId="154" xr:uid="{00000000-0005-0000-0000-0000D9040000}"/>
    <cellStyle name="Calculation 2 2" xfId="222" xr:uid="{00000000-0005-0000-0000-0000DA040000}"/>
    <cellStyle name="Calculation 3" xfId="372" xr:uid="{00000000-0005-0000-0000-0000DB040000}"/>
    <cellStyle name="Calculation 4" xfId="5859" xr:uid="{00000000-0005-0000-0000-0000F7000000}"/>
    <cellStyle name="Calculation 5" xfId="13021" xr:uid="{00000000-0005-0000-0000-000042150000}"/>
    <cellStyle name="Check Cell" xfId="27" builtinId="23" customBuiltin="1"/>
    <cellStyle name="Check Cell 2" xfId="156" xr:uid="{00000000-0005-0000-0000-0000DD040000}"/>
    <cellStyle name="Check Cell 2 2" xfId="223" xr:uid="{00000000-0005-0000-0000-0000DE040000}"/>
    <cellStyle name="Check Cell 3" xfId="373" xr:uid="{00000000-0005-0000-0000-0000DF040000}"/>
    <cellStyle name="Check Cell 4" xfId="5860" xr:uid="{00000000-0005-0000-0000-0000FB000000}"/>
    <cellStyle name="Check Cell 5" xfId="12988" xr:uid="{00000000-0005-0000-0000-000047150000}"/>
    <cellStyle name="Comma" xfId="28" builtinId="3"/>
    <cellStyle name="Comma 10" xfId="29" xr:uid="{00000000-0005-0000-0000-0000E1040000}"/>
    <cellStyle name="Comma 10 10" xfId="5862" xr:uid="{00000000-0005-0000-0000-0000FD000000}"/>
    <cellStyle name="Comma 10 10 2" xfId="13045" xr:uid="{00000000-0005-0000-0000-0000FD000000}"/>
    <cellStyle name="Comma 10 11" xfId="7321" xr:uid="{00000000-0005-0000-0000-00007D020000}"/>
    <cellStyle name="Comma 10 2" xfId="72" xr:uid="{00000000-0005-0000-0000-0000E2040000}"/>
    <cellStyle name="Comma 10 2 2" xfId="229" xr:uid="{00000000-0005-0000-0000-0000E3040000}"/>
    <cellStyle name="Comma 10 2 2 2" xfId="518" xr:uid="{00000000-0005-0000-0000-0000E4040000}"/>
    <cellStyle name="Comma 10 2 2 2 2" xfId="984" xr:uid="{00000000-0005-0000-0000-0000E5040000}"/>
    <cellStyle name="Comma 10 2 2 2 2 2" xfId="2411" xr:uid="{00000000-0005-0000-0000-0000E6040000}"/>
    <cellStyle name="Comma 10 2 2 2 2 2 2" xfId="5251" xr:uid="{00000000-0005-0000-0000-0000E6040000}"/>
    <cellStyle name="Comma 10 2 2 2 2 2 2 2" xfId="12408" xr:uid="{00000000-0005-0000-0000-000081020000}"/>
    <cellStyle name="Comma 10 2 2 2 2 2 3" xfId="9569" xr:uid="{00000000-0005-0000-0000-000081020000}"/>
    <cellStyle name="Comma 10 2 2 2 2 3" xfId="3832" xr:uid="{00000000-0005-0000-0000-0000E5040000}"/>
    <cellStyle name="Comma 10 2 2 2 2 3 2" xfId="10989" xr:uid="{00000000-0005-0000-0000-000081020000}"/>
    <cellStyle name="Comma 10 2 2 2 2 4" xfId="6349" xr:uid="{00000000-0005-0000-0000-000081020000}"/>
    <cellStyle name="Comma 10 2 2 2 2 4 2" xfId="13502" xr:uid="{00000000-0005-0000-0000-000081020000}"/>
    <cellStyle name="Comma 10 2 2 2 2 5" xfId="8150" xr:uid="{00000000-0005-0000-0000-000081020000}"/>
    <cellStyle name="Comma 10 2 2 2 3" xfId="1448" xr:uid="{00000000-0005-0000-0000-0000E7040000}"/>
    <cellStyle name="Comma 10 2 2 2 3 2" xfId="2875" xr:uid="{00000000-0005-0000-0000-0000E8040000}"/>
    <cellStyle name="Comma 10 2 2 2 3 2 2" xfId="5715" xr:uid="{00000000-0005-0000-0000-0000E8040000}"/>
    <cellStyle name="Comma 10 2 2 2 3 2 2 2" xfId="12872" xr:uid="{00000000-0005-0000-0000-000082020000}"/>
    <cellStyle name="Comma 10 2 2 2 3 2 3" xfId="10033" xr:uid="{00000000-0005-0000-0000-000082020000}"/>
    <cellStyle name="Comma 10 2 2 2 3 3" xfId="4296" xr:uid="{00000000-0005-0000-0000-0000E7040000}"/>
    <cellStyle name="Comma 10 2 2 2 3 3 2" xfId="11453" xr:uid="{00000000-0005-0000-0000-000082020000}"/>
    <cellStyle name="Comma 10 2 2 2 3 4" xfId="7217" xr:uid="{00000000-0005-0000-0000-000082020000}"/>
    <cellStyle name="Comma 10 2 2 2 3 4 2" xfId="14346" xr:uid="{00000000-0005-0000-0000-000082020000}"/>
    <cellStyle name="Comma 10 2 2 2 3 5" xfId="8614" xr:uid="{00000000-0005-0000-0000-000082020000}"/>
    <cellStyle name="Comma 10 2 2 2 4" xfId="1945" xr:uid="{00000000-0005-0000-0000-0000E9040000}"/>
    <cellStyle name="Comma 10 2 2 2 4 2" xfId="4785" xr:uid="{00000000-0005-0000-0000-0000E9040000}"/>
    <cellStyle name="Comma 10 2 2 2 4 2 2" xfId="11942" xr:uid="{00000000-0005-0000-0000-000080020000}"/>
    <cellStyle name="Comma 10 2 2 2 4 3" xfId="9103" xr:uid="{00000000-0005-0000-0000-000080020000}"/>
    <cellStyle name="Comma 10 2 2 2 5" xfId="3366" xr:uid="{00000000-0005-0000-0000-0000E4040000}"/>
    <cellStyle name="Comma 10 2 2 2 5 2" xfId="10523" xr:uid="{00000000-0005-0000-0000-000080020000}"/>
    <cellStyle name="Comma 10 2 2 2 6" xfId="6238" xr:uid="{00000000-0005-0000-0000-000000010000}"/>
    <cellStyle name="Comma 10 2 2 2 6 2" xfId="13407" xr:uid="{00000000-0005-0000-0000-000000010000}"/>
    <cellStyle name="Comma 10 2 2 2 7" xfId="7684" xr:uid="{00000000-0005-0000-0000-000080020000}"/>
    <cellStyle name="Comma 10 2 2 3" xfId="751" xr:uid="{00000000-0005-0000-0000-0000EA040000}"/>
    <cellStyle name="Comma 10 2 2 3 2" xfId="2178" xr:uid="{00000000-0005-0000-0000-0000EB040000}"/>
    <cellStyle name="Comma 10 2 2 3 2 2" xfId="5018" xr:uid="{00000000-0005-0000-0000-0000EB040000}"/>
    <cellStyle name="Comma 10 2 2 3 2 2 2" xfId="12175" xr:uid="{00000000-0005-0000-0000-000083020000}"/>
    <cellStyle name="Comma 10 2 2 3 2 3" xfId="9336" xr:uid="{00000000-0005-0000-0000-000083020000}"/>
    <cellStyle name="Comma 10 2 2 3 3" xfId="3599" xr:uid="{00000000-0005-0000-0000-0000EA040000}"/>
    <cellStyle name="Comma 10 2 2 3 3 2" xfId="10756" xr:uid="{00000000-0005-0000-0000-000083020000}"/>
    <cellStyle name="Comma 10 2 2 3 4" xfId="6521" xr:uid="{00000000-0005-0000-0000-000083020000}"/>
    <cellStyle name="Comma 10 2 2 3 4 2" xfId="13650" xr:uid="{00000000-0005-0000-0000-000083020000}"/>
    <cellStyle name="Comma 10 2 2 3 5" xfId="7917" xr:uid="{00000000-0005-0000-0000-000083020000}"/>
    <cellStyle name="Comma 10 2 2 4" xfId="1215" xr:uid="{00000000-0005-0000-0000-0000EC040000}"/>
    <cellStyle name="Comma 10 2 2 4 2" xfId="2642" xr:uid="{00000000-0005-0000-0000-0000ED040000}"/>
    <cellStyle name="Comma 10 2 2 4 2 2" xfId="5482" xr:uid="{00000000-0005-0000-0000-0000ED040000}"/>
    <cellStyle name="Comma 10 2 2 4 2 2 2" xfId="12639" xr:uid="{00000000-0005-0000-0000-000084020000}"/>
    <cellStyle name="Comma 10 2 2 4 2 3" xfId="9800" xr:uid="{00000000-0005-0000-0000-000084020000}"/>
    <cellStyle name="Comma 10 2 2 4 3" xfId="4063" xr:uid="{00000000-0005-0000-0000-0000EC040000}"/>
    <cellStyle name="Comma 10 2 2 4 3 2" xfId="11220" xr:uid="{00000000-0005-0000-0000-000084020000}"/>
    <cellStyle name="Comma 10 2 2 4 4" xfId="6984" xr:uid="{00000000-0005-0000-0000-000084020000}"/>
    <cellStyle name="Comma 10 2 2 4 4 2" xfId="14113" xr:uid="{00000000-0005-0000-0000-000084020000}"/>
    <cellStyle name="Comma 10 2 2 4 5" xfId="8381" xr:uid="{00000000-0005-0000-0000-000084020000}"/>
    <cellStyle name="Comma 10 2 2 5" xfId="1712" xr:uid="{00000000-0005-0000-0000-0000EE040000}"/>
    <cellStyle name="Comma 10 2 2 5 2" xfId="4552" xr:uid="{00000000-0005-0000-0000-0000EE040000}"/>
    <cellStyle name="Comma 10 2 2 5 2 2" xfId="11709" xr:uid="{00000000-0005-0000-0000-00007F020000}"/>
    <cellStyle name="Comma 10 2 2 5 3" xfId="8870" xr:uid="{00000000-0005-0000-0000-00007F020000}"/>
    <cellStyle name="Comma 10 2 2 6" xfId="3133" xr:uid="{00000000-0005-0000-0000-0000E3040000}"/>
    <cellStyle name="Comma 10 2 2 6 2" xfId="10290" xr:uid="{00000000-0005-0000-0000-00007F020000}"/>
    <cellStyle name="Comma 10 2 2 7" xfId="6005" xr:uid="{00000000-0005-0000-0000-0000FF000000}"/>
    <cellStyle name="Comma 10 2 2 7 2" xfId="13174" xr:uid="{00000000-0005-0000-0000-0000FF000000}"/>
    <cellStyle name="Comma 10 2 2 8" xfId="7451" xr:uid="{00000000-0005-0000-0000-00007F020000}"/>
    <cellStyle name="Comma 10 2 3" xfId="418" xr:uid="{00000000-0005-0000-0000-0000EF040000}"/>
    <cellStyle name="Comma 10 2 3 2" xfId="884" xr:uid="{00000000-0005-0000-0000-0000F0040000}"/>
    <cellStyle name="Comma 10 2 3 2 2" xfId="2311" xr:uid="{00000000-0005-0000-0000-0000F1040000}"/>
    <cellStyle name="Comma 10 2 3 2 2 2" xfId="5151" xr:uid="{00000000-0005-0000-0000-0000F1040000}"/>
    <cellStyle name="Comma 10 2 3 2 2 2 2" xfId="12308" xr:uid="{00000000-0005-0000-0000-000086020000}"/>
    <cellStyle name="Comma 10 2 3 2 2 3" xfId="9469" xr:uid="{00000000-0005-0000-0000-000086020000}"/>
    <cellStyle name="Comma 10 2 3 2 3" xfId="3732" xr:uid="{00000000-0005-0000-0000-0000F0040000}"/>
    <cellStyle name="Comma 10 2 3 2 3 2" xfId="10889" xr:uid="{00000000-0005-0000-0000-000086020000}"/>
    <cellStyle name="Comma 10 2 3 2 4" xfId="6654" xr:uid="{00000000-0005-0000-0000-000086020000}"/>
    <cellStyle name="Comma 10 2 3 2 4 2" xfId="13783" xr:uid="{00000000-0005-0000-0000-000086020000}"/>
    <cellStyle name="Comma 10 2 3 2 5" xfId="8050" xr:uid="{00000000-0005-0000-0000-000086020000}"/>
    <cellStyle name="Comma 10 2 3 3" xfId="1348" xr:uid="{00000000-0005-0000-0000-0000F2040000}"/>
    <cellStyle name="Comma 10 2 3 3 2" xfId="2775" xr:uid="{00000000-0005-0000-0000-0000F3040000}"/>
    <cellStyle name="Comma 10 2 3 3 2 2" xfId="5615" xr:uid="{00000000-0005-0000-0000-0000F3040000}"/>
    <cellStyle name="Comma 10 2 3 3 2 2 2" xfId="12772" xr:uid="{00000000-0005-0000-0000-000087020000}"/>
    <cellStyle name="Comma 10 2 3 3 2 3" xfId="9933" xr:uid="{00000000-0005-0000-0000-000087020000}"/>
    <cellStyle name="Comma 10 2 3 3 3" xfId="4196" xr:uid="{00000000-0005-0000-0000-0000F2040000}"/>
    <cellStyle name="Comma 10 2 3 3 3 2" xfId="11353" xr:uid="{00000000-0005-0000-0000-000087020000}"/>
    <cellStyle name="Comma 10 2 3 3 4" xfId="7117" xr:uid="{00000000-0005-0000-0000-000087020000}"/>
    <cellStyle name="Comma 10 2 3 3 4 2" xfId="14246" xr:uid="{00000000-0005-0000-0000-000087020000}"/>
    <cellStyle name="Comma 10 2 3 3 5" xfId="8514" xr:uid="{00000000-0005-0000-0000-000087020000}"/>
    <cellStyle name="Comma 10 2 3 4" xfId="1845" xr:uid="{00000000-0005-0000-0000-0000F4040000}"/>
    <cellStyle name="Comma 10 2 3 4 2" xfId="4685" xr:uid="{00000000-0005-0000-0000-0000F4040000}"/>
    <cellStyle name="Comma 10 2 3 4 2 2" xfId="11842" xr:uid="{00000000-0005-0000-0000-000085020000}"/>
    <cellStyle name="Comma 10 2 3 4 3" xfId="9003" xr:uid="{00000000-0005-0000-0000-000085020000}"/>
    <cellStyle name="Comma 10 2 3 5" xfId="3266" xr:uid="{00000000-0005-0000-0000-0000EF040000}"/>
    <cellStyle name="Comma 10 2 3 5 2" xfId="10423" xr:uid="{00000000-0005-0000-0000-000085020000}"/>
    <cellStyle name="Comma 10 2 3 6" xfId="6138" xr:uid="{00000000-0005-0000-0000-000001010000}"/>
    <cellStyle name="Comma 10 2 3 6 2" xfId="13307" xr:uid="{00000000-0005-0000-0000-000001010000}"/>
    <cellStyle name="Comma 10 2 3 7" xfId="7584" xr:uid="{00000000-0005-0000-0000-000085020000}"/>
    <cellStyle name="Comma 10 2 4" xfId="651" xr:uid="{00000000-0005-0000-0000-0000F5040000}"/>
    <cellStyle name="Comma 10 2 4 2" xfId="2078" xr:uid="{00000000-0005-0000-0000-0000F6040000}"/>
    <cellStyle name="Comma 10 2 4 2 2" xfId="4918" xr:uid="{00000000-0005-0000-0000-0000F6040000}"/>
    <cellStyle name="Comma 10 2 4 2 2 2" xfId="12075" xr:uid="{00000000-0005-0000-0000-000088020000}"/>
    <cellStyle name="Comma 10 2 4 2 3" xfId="9236" xr:uid="{00000000-0005-0000-0000-000088020000}"/>
    <cellStyle name="Comma 10 2 4 3" xfId="3499" xr:uid="{00000000-0005-0000-0000-0000F5040000}"/>
    <cellStyle name="Comma 10 2 4 3 2" xfId="10656" xr:uid="{00000000-0005-0000-0000-000088020000}"/>
    <cellStyle name="Comma 10 2 4 4" xfId="6421" xr:uid="{00000000-0005-0000-0000-000088020000}"/>
    <cellStyle name="Comma 10 2 4 4 2" xfId="13550" xr:uid="{00000000-0005-0000-0000-000088020000}"/>
    <cellStyle name="Comma 10 2 4 5" xfId="7817" xr:uid="{00000000-0005-0000-0000-000088020000}"/>
    <cellStyle name="Comma 10 2 5" xfId="1115" xr:uid="{00000000-0005-0000-0000-0000F7040000}"/>
    <cellStyle name="Comma 10 2 5 2" xfId="2542" xr:uid="{00000000-0005-0000-0000-0000F8040000}"/>
    <cellStyle name="Comma 10 2 5 2 2" xfId="5382" xr:uid="{00000000-0005-0000-0000-0000F8040000}"/>
    <cellStyle name="Comma 10 2 5 2 2 2" xfId="12539" xr:uid="{00000000-0005-0000-0000-000089020000}"/>
    <cellStyle name="Comma 10 2 5 2 3" xfId="9700" xr:uid="{00000000-0005-0000-0000-000089020000}"/>
    <cellStyle name="Comma 10 2 5 3" xfId="3963" xr:uid="{00000000-0005-0000-0000-0000F7040000}"/>
    <cellStyle name="Comma 10 2 5 3 2" xfId="11120" xr:uid="{00000000-0005-0000-0000-000089020000}"/>
    <cellStyle name="Comma 10 2 5 4" xfId="6884" xr:uid="{00000000-0005-0000-0000-000089020000}"/>
    <cellStyle name="Comma 10 2 5 4 2" xfId="14013" xr:uid="{00000000-0005-0000-0000-000089020000}"/>
    <cellStyle name="Comma 10 2 5 5" xfId="8281" xr:uid="{00000000-0005-0000-0000-000089020000}"/>
    <cellStyle name="Comma 10 2 6" xfId="1611" xr:uid="{00000000-0005-0000-0000-0000F9040000}"/>
    <cellStyle name="Comma 10 2 6 2" xfId="4451" xr:uid="{00000000-0005-0000-0000-0000F9040000}"/>
    <cellStyle name="Comma 10 2 6 2 2" xfId="11608" xr:uid="{00000000-0005-0000-0000-00007E020000}"/>
    <cellStyle name="Comma 10 2 6 3" xfId="8769" xr:uid="{00000000-0005-0000-0000-00007E020000}"/>
    <cellStyle name="Comma 10 2 7" xfId="3033" xr:uid="{00000000-0005-0000-0000-0000E2040000}"/>
    <cellStyle name="Comma 10 2 7 2" xfId="10190" xr:uid="{00000000-0005-0000-0000-00007E020000}"/>
    <cellStyle name="Comma 10 2 8" xfId="5905" xr:uid="{00000000-0005-0000-0000-0000FE000000}"/>
    <cellStyle name="Comma 10 2 8 2" xfId="13074" xr:uid="{00000000-0005-0000-0000-0000FE000000}"/>
    <cellStyle name="Comma 10 2 9" xfId="7350" xr:uid="{00000000-0005-0000-0000-00007E020000}"/>
    <cellStyle name="Comma 10 3" xfId="117" xr:uid="{00000000-0005-0000-0000-0000FA040000}"/>
    <cellStyle name="Comma 10 3 2" xfId="230" xr:uid="{00000000-0005-0000-0000-0000FB040000}"/>
    <cellStyle name="Comma 10 3 2 2" xfId="519" xr:uid="{00000000-0005-0000-0000-0000FC040000}"/>
    <cellStyle name="Comma 10 3 2 2 2" xfId="985" xr:uid="{00000000-0005-0000-0000-0000FD040000}"/>
    <cellStyle name="Comma 10 3 2 2 2 2" xfId="2412" xr:uid="{00000000-0005-0000-0000-0000FE040000}"/>
    <cellStyle name="Comma 10 3 2 2 2 2 2" xfId="5252" xr:uid="{00000000-0005-0000-0000-0000FE040000}"/>
    <cellStyle name="Comma 10 3 2 2 2 2 2 2" xfId="12409" xr:uid="{00000000-0005-0000-0000-00008D020000}"/>
    <cellStyle name="Comma 10 3 2 2 2 2 3" xfId="9570" xr:uid="{00000000-0005-0000-0000-00008D020000}"/>
    <cellStyle name="Comma 10 3 2 2 2 3" xfId="3833" xr:uid="{00000000-0005-0000-0000-0000FD040000}"/>
    <cellStyle name="Comma 10 3 2 2 2 3 2" xfId="10990" xr:uid="{00000000-0005-0000-0000-00008D020000}"/>
    <cellStyle name="Comma 10 3 2 2 2 4" xfId="6754" xr:uid="{00000000-0005-0000-0000-00008D020000}"/>
    <cellStyle name="Comma 10 3 2 2 2 4 2" xfId="13883" xr:uid="{00000000-0005-0000-0000-00008D020000}"/>
    <cellStyle name="Comma 10 3 2 2 2 5" xfId="8151" xr:uid="{00000000-0005-0000-0000-00008D020000}"/>
    <cellStyle name="Comma 10 3 2 2 3" xfId="1449" xr:uid="{00000000-0005-0000-0000-0000FF040000}"/>
    <cellStyle name="Comma 10 3 2 2 3 2" xfId="2876" xr:uid="{00000000-0005-0000-0000-000000050000}"/>
    <cellStyle name="Comma 10 3 2 2 3 2 2" xfId="5716" xr:uid="{00000000-0005-0000-0000-000000050000}"/>
    <cellStyle name="Comma 10 3 2 2 3 2 2 2" xfId="12873" xr:uid="{00000000-0005-0000-0000-00008E020000}"/>
    <cellStyle name="Comma 10 3 2 2 3 2 3" xfId="10034" xr:uid="{00000000-0005-0000-0000-00008E020000}"/>
    <cellStyle name="Comma 10 3 2 2 3 3" xfId="4297" xr:uid="{00000000-0005-0000-0000-0000FF040000}"/>
    <cellStyle name="Comma 10 3 2 2 3 3 2" xfId="11454" xr:uid="{00000000-0005-0000-0000-00008E020000}"/>
    <cellStyle name="Comma 10 3 2 2 3 4" xfId="7218" xr:uid="{00000000-0005-0000-0000-00008E020000}"/>
    <cellStyle name="Comma 10 3 2 2 3 4 2" xfId="14347" xr:uid="{00000000-0005-0000-0000-00008E020000}"/>
    <cellStyle name="Comma 10 3 2 2 3 5" xfId="8615" xr:uid="{00000000-0005-0000-0000-00008E020000}"/>
    <cellStyle name="Comma 10 3 2 2 4" xfId="1946" xr:uid="{00000000-0005-0000-0000-000001050000}"/>
    <cellStyle name="Comma 10 3 2 2 4 2" xfId="4786" xr:uid="{00000000-0005-0000-0000-000001050000}"/>
    <cellStyle name="Comma 10 3 2 2 4 2 2" xfId="11943" xr:uid="{00000000-0005-0000-0000-00008C020000}"/>
    <cellStyle name="Comma 10 3 2 2 4 3" xfId="9104" xr:uid="{00000000-0005-0000-0000-00008C020000}"/>
    <cellStyle name="Comma 10 3 2 2 5" xfId="3367" xr:uid="{00000000-0005-0000-0000-0000FC040000}"/>
    <cellStyle name="Comma 10 3 2 2 5 2" xfId="10524" xr:uid="{00000000-0005-0000-0000-00008C020000}"/>
    <cellStyle name="Comma 10 3 2 2 6" xfId="6239" xr:uid="{00000000-0005-0000-0000-000004010000}"/>
    <cellStyle name="Comma 10 3 2 2 6 2" xfId="13408" xr:uid="{00000000-0005-0000-0000-000004010000}"/>
    <cellStyle name="Comma 10 3 2 2 7" xfId="7685" xr:uid="{00000000-0005-0000-0000-00008C020000}"/>
    <cellStyle name="Comma 10 3 2 3" xfId="752" xr:uid="{00000000-0005-0000-0000-000002050000}"/>
    <cellStyle name="Comma 10 3 2 3 2" xfId="2179" xr:uid="{00000000-0005-0000-0000-000003050000}"/>
    <cellStyle name="Comma 10 3 2 3 2 2" xfId="5019" xr:uid="{00000000-0005-0000-0000-000003050000}"/>
    <cellStyle name="Comma 10 3 2 3 2 2 2" xfId="12176" xr:uid="{00000000-0005-0000-0000-00008F020000}"/>
    <cellStyle name="Comma 10 3 2 3 2 3" xfId="9337" xr:uid="{00000000-0005-0000-0000-00008F020000}"/>
    <cellStyle name="Comma 10 3 2 3 3" xfId="3600" xr:uid="{00000000-0005-0000-0000-000002050000}"/>
    <cellStyle name="Comma 10 3 2 3 3 2" xfId="10757" xr:uid="{00000000-0005-0000-0000-00008F020000}"/>
    <cellStyle name="Comma 10 3 2 3 4" xfId="6522" xr:uid="{00000000-0005-0000-0000-00008F020000}"/>
    <cellStyle name="Comma 10 3 2 3 4 2" xfId="13651" xr:uid="{00000000-0005-0000-0000-00008F020000}"/>
    <cellStyle name="Comma 10 3 2 3 5" xfId="7918" xr:uid="{00000000-0005-0000-0000-00008F020000}"/>
    <cellStyle name="Comma 10 3 2 4" xfId="1216" xr:uid="{00000000-0005-0000-0000-000004050000}"/>
    <cellStyle name="Comma 10 3 2 4 2" xfId="2643" xr:uid="{00000000-0005-0000-0000-000005050000}"/>
    <cellStyle name="Comma 10 3 2 4 2 2" xfId="5483" xr:uid="{00000000-0005-0000-0000-000005050000}"/>
    <cellStyle name="Comma 10 3 2 4 2 2 2" xfId="12640" xr:uid="{00000000-0005-0000-0000-000090020000}"/>
    <cellStyle name="Comma 10 3 2 4 2 3" xfId="9801" xr:uid="{00000000-0005-0000-0000-000090020000}"/>
    <cellStyle name="Comma 10 3 2 4 3" xfId="4064" xr:uid="{00000000-0005-0000-0000-000004050000}"/>
    <cellStyle name="Comma 10 3 2 4 3 2" xfId="11221" xr:uid="{00000000-0005-0000-0000-000090020000}"/>
    <cellStyle name="Comma 10 3 2 4 4" xfId="6985" xr:uid="{00000000-0005-0000-0000-000090020000}"/>
    <cellStyle name="Comma 10 3 2 4 4 2" xfId="14114" xr:uid="{00000000-0005-0000-0000-000090020000}"/>
    <cellStyle name="Comma 10 3 2 4 5" xfId="8382" xr:uid="{00000000-0005-0000-0000-000090020000}"/>
    <cellStyle name="Comma 10 3 2 5" xfId="1713" xr:uid="{00000000-0005-0000-0000-000006050000}"/>
    <cellStyle name="Comma 10 3 2 5 2" xfId="4553" xr:uid="{00000000-0005-0000-0000-000006050000}"/>
    <cellStyle name="Comma 10 3 2 5 2 2" xfId="11710" xr:uid="{00000000-0005-0000-0000-00008B020000}"/>
    <cellStyle name="Comma 10 3 2 5 3" xfId="8871" xr:uid="{00000000-0005-0000-0000-00008B020000}"/>
    <cellStyle name="Comma 10 3 2 6" xfId="3134" xr:uid="{00000000-0005-0000-0000-0000FB040000}"/>
    <cellStyle name="Comma 10 3 2 6 2" xfId="10291" xr:uid="{00000000-0005-0000-0000-00008B020000}"/>
    <cellStyle name="Comma 10 3 2 7" xfId="6006" xr:uid="{00000000-0005-0000-0000-000003010000}"/>
    <cellStyle name="Comma 10 3 2 7 2" xfId="13175" xr:uid="{00000000-0005-0000-0000-000003010000}"/>
    <cellStyle name="Comma 10 3 2 8" xfId="7452" xr:uid="{00000000-0005-0000-0000-00008B020000}"/>
    <cellStyle name="Comma 10 3 3" xfId="453" xr:uid="{00000000-0005-0000-0000-000007050000}"/>
    <cellStyle name="Comma 10 3 3 2" xfId="919" xr:uid="{00000000-0005-0000-0000-000008050000}"/>
    <cellStyle name="Comma 10 3 3 2 2" xfId="2346" xr:uid="{00000000-0005-0000-0000-000009050000}"/>
    <cellStyle name="Comma 10 3 3 2 2 2" xfId="5186" xr:uid="{00000000-0005-0000-0000-000009050000}"/>
    <cellStyle name="Comma 10 3 3 2 2 2 2" xfId="12343" xr:uid="{00000000-0005-0000-0000-000092020000}"/>
    <cellStyle name="Comma 10 3 3 2 2 3" xfId="9504" xr:uid="{00000000-0005-0000-0000-000092020000}"/>
    <cellStyle name="Comma 10 3 3 2 3" xfId="3767" xr:uid="{00000000-0005-0000-0000-000008050000}"/>
    <cellStyle name="Comma 10 3 3 2 3 2" xfId="10924" xr:uid="{00000000-0005-0000-0000-000092020000}"/>
    <cellStyle name="Comma 10 3 3 2 4" xfId="6689" xr:uid="{00000000-0005-0000-0000-000092020000}"/>
    <cellStyle name="Comma 10 3 3 2 4 2" xfId="13818" xr:uid="{00000000-0005-0000-0000-000092020000}"/>
    <cellStyle name="Comma 10 3 3 2 5" xfId="8085" xr:uid="{00000000-0005-0000-0000-000092020000}"/>
    <cellStyle name="Comma 10 3 3 3" xfId="1383" xr:uid="{00000000-0005-0000-0000-00000A050000}"/>
    <cellStyle name="Comma 10 3 3 3 2" xfId="2810" xr:uid="{00000000-0005-0000-0000-00000B050000}"/>
    <cellStyle name="Comma 10 3 3 3 2 2" xfId="5650" xr:uid="{00000000-0005-0000-0000-00000B050000}"/>
    <cellStyle name="Comma 10 3 3 3 2 2 2" xfId="12807" xr:uid="{00000000-0005-0000-0000-000093020000}"/>
    <cellStyle name="Comma 10 3 3 3 2 3" xfId="9968" xr:uid="{00000000-0005-0000-0000-000093020000}"/>
    <cellStyle name="Comma 10 3 3 3 3" xfId="4231" xr:uid="{00000000-0005-0000-0000-00000A050000}"/>
    <cellStyle name="Comma 10 3 3 3 3 2" xfId="11388" xr:uid="{00000000-0005-0000-0000-000093020000}"/>
    <cellStyle name="Comma 10 3 3 3 4" xfId="7152" xr:uid="{00000000-0005-0000-0000-000093020000}"/>
    <cellStyle name="Comma 10 3 3 3 4 2" xfId="14281" xr:uid="{00000000-0005-0000-0000-000093020000}"/>
    <cellStyle name="Comma 10 3 3 3 5" xfId="8549" xr:uid="{00000000-0005-0000-0000-000093020000}"/>
    <cellStyle name="Comma 10 3 3 4" xfId="1880" xr:uid="{00000000-0005-0000-0000-00000C050000}"/>
    <cellStyle name="Comma 10 3 3 4 2" xfId="4720" xr:uid="{00000000-0005-0000-0000-00000C050000}"/>
    <cellStyle name="Comma 10 3 3 4 2 2" xfId="11877" xr:uid="{00000000-0005-0000-0000-000091020000}"/>
    <cellStyle name="Comma 10 3 3 4 3" xfId="9038" xr:uid="{00000000-0005-0000-0000-000091020000}"/>
    <cellStyle name="Comma 10 3 3 5" xfId="3301" xr:uid="{00000000-0005-0000-0000-000007050000}"/>
    <cellStyle name="Comma 10 3 3 5 2" xfId="10458" xr:uid="{00000000-0005-0000-0000-000091020000}"/>
    <cellStyle name="Comma 10 3 3 6" xfId="6173" xr:uid="{00000000-0005-0000-0000-000005010000}"/>
    <cellStyle name="Comma 10 3 3 6 2" xfId="13342" xr:uid="{00000000-0005-0000-0000-000005010000}"/>
    <cellStyle name="Comma 10 3 3 7" xfId="7619" xr:uid="{00000000-0005-0000-0000-000091020000}"/>
    <cellStyle name="Comma 10 3 4" xfId="686" xr:uid="{00000000-0005-0000-0000-00000D050000}"/>
    <cellStyle name="Comma 10 3 4 2" xfId="2113" xr:uid="{00000000-0005-0000-0000-00000E050000}"/>
    <cellStyle name="Comma 10 3 4 2 2" xfId="4953" xr:uid="{00000000-0005-0000-0000-00000E050000}"/>
    <cellStyle name="Comma 10 3 4 2 2 2" xfId="12110" xr:uid="{00000000-0005-0000-0000-000094020000}"/>
    <cellStyle name="Comma 10 3 4 2 3" xfId="9271" xr:uid="{00000000-0005-0000-0000-000094020000}"/>
    <cellStyle name="Comma 10 3 4 3" xfId="3534" xr:uid="{00000000-0005-0000-0000-00000D050000}"/>
    <cellStyle name="Comma 10 3 4 3 2" xfId="10691" xr:uid="{00000000-0005-0000-0000-000094020000}"/>
    <cellStyle name="Comma 10 3 4 4" xfId="6456" xr:uid="{00000000-0005-0000-0000-000094020000}"/>
    <cellStyle name="Comma 10 3 4 4 2" xfId="13585" xr:uid="{00000000-0005-0000-0000-000094020000}"/>
    <cellStyle name="Comma 10 3 4 5" xfId="7852" xr:uid="{00000000-0005-0000-0000-000094020000}"/>
    <cellStyle name="Comma 10 3 5" xfId="1150" xr:uid="{00000000-0005-0000-0000-00000F050000}"/>
    <cellStyle name="Comma 10 3 5 2" xfId="2577" xr:uid="{00000000-0005-0000-0000-000010050000}"/>
    <cellStyle name="Comma 10 3 5 2 2" xfId="5417" xr:uid="{00000000-0005-0000-0000-000010050000}"/>
    <cellStyle name="Comma 10 3 5 2 2 2" xfId="12574" xr:uid="{00000000-0005-0000-0000-000095020000}"/>
    <cellStyle name="Comma 10 3 5 2 3" xfId="9735" xr:uid="{00000000-0005-0000-0000-000095020000}"/>
    <cellStyle name="Comma 10 3 5 3" xfId="3998" xr:uid="{00000000-0005-0000-0000-00000F050000}"/>
    <cellStyle name="Comma 10 3 5 3 2" xfId="11155" xr:uid="{00000000-0005-0000-0000-000095020000}"/>
    <cellStyle name="Comma 10 3 5 4" xfId="6919" xr:uid="{00000000-0005-0000-0000-000095020000}"/>
    <cellStyle name="Comma 10 3 5 4 2" xfId="14048" xr:uid="{00000000-0005-0000-0000-000095020000}"/>
    <cellStyle name="Comma 10 3 5 5" xfId="8316" xr:uid="{00000000-0005-0000-0000-000095020000}"/>
    <cellStyle name="Comma 10 3 6" xfId="1647" xr:uid="{00000000-0005-0000-0000-000011050000}"/>
    <cellStyle name="Comma 10 3 6 2" xfId="4487" xr:uid="{00000000-0005-0000-0000-000011050000}"/>
    <cellStyle name="Comma 10 3 6 2 2" xfId="11644" xr:uid="{00000000-0005-0000-0000-00008A020000}"/>
    <cellStyle name="Comma 10 3 6 3" xfId="8805" xr:uid="{00000000-0005-0000-0000-00008A020000}"/>
    <cellStyle name="Comma 10 3 7" xfId="3068" xr:uid="{00000000-0005-0000-0000-0000FA040000}"/>
    <cellStyle name="Comma 10 3 7 2" xfId="10225" xr:uid="{00000000-0005-0000-0000-00008A020000}"/>
    <cellStyle name="Comma 10 3 8" xfId="5940" xr:uid="{00000000-0005-0000-0000-000002010000}"/>
    <cellStyle name="Comma 10 3 8 2" xfId="13109" xr:uid="{00000000-0005-0000-0000-000002010000}"/>
    <cellStyle name="Comma 10 3 9" xfId="7385" xr:uid="{00000000-0005-0000-0000-00008A020000}"/>
    <cellStyle name="Comma 10 4" xfId="224" xr:uid="{00000000-0005-0000-0000-000012050000}"/>
    <cellStyle name="Comma 10 4 2" xfId="517" xr:uid="{00000000-0005-0000-0000-000013050000}"/>
    <cellStyle name="Comma 10 4 2 2" xfId="983" xr:uid="{00000000-0005-0000-0000-000014050000}"/>
    <cellStyle name="Comma 10 4 2 2 2" xfId="2410" xr:uid="{00000000-0005-0000-0000-000015050000}"/>
    <cellStyle name="Comma 10 4 2 2 2 2" xfId="5250" xr:uid="{00000000-0005-0000-0000-000015050000}"/>
    <cellStyle name="Comma 10 4 2 2 2 2 2" xfId="12407" xr:uid="{00000000-0005-0000-0000-000098020000}"/>
    <cellStyle name="Comma 10 4 2 2 2 3" xfId="9568" xr:uid="{00000000-0005-0000-0000-000098020000}"/>
    <cellStyle name="Comma 10 4 2 2 3" xfId="3831" xr:uid="{00000000-0005-0000-0000-000014050000}"/>
    <cellStyle name="Comma 10 4 2 2 3 2" xfId="10988" xr:uid="{00000000-0005-0000-0000-000098020000}"/>
    <cellStyle name="Comma 10 4 2 2 4" xfId="6753" xr:uid="{00000000-0005-0000-0000-000098020000}"/>
    <cellStyle name="Comma 10 4 2 2 4 2" xfId="13882" xr:uid="{00000000-0005-0000-0000-000098020000}"/>
    <cellStyle name="Comma 10 4 2 2 5" xfId="8149" xr:uid="{00000000-0005-0000-0000-000098020000}"/>
    <cellStyle name="Comma 10 4 2 3" xfId="1447" xr:uid="{00000000-0005-0000-0000-000016050000}"/>
    <cellStyle name="Comma 10 4 2 3 2" xfId="2874" xr:uid="{00000000-0005-0000-0000-000017050000}"/>
    <cellStyle name="Comma 10 4 2 3 2 2" xfId="5714" xr:uid="{00000000-0005-0000-0000-000017050000}"/>
    <cellStyle name="Comma 10 4 2 3 2 2 2" xfId="12871" xr:uid="{00000000-0005-0000-0000-000099020000}"/>
    <cellStyle name="Comma 10 4 2 3 2 3" xfId="10032" xr:uid="{00000000-0005-0000-0000-000099020000}"/>
    <cellStyle name="Comma 10 4 2 3 3" xfId="4295" xr:uid="{00000000-0005-0000-0000-000016050000}"/>
    <cellStyle name="Comma 10 4 2 3 3 2" xfId="11452" xr:uid="{00000000-0005-0000-0000-000099020000}"/>
    <cellStyle name="Comma 10 4 2 3 4" xfId="7216" xr:uid="{00000000-0005-0000-0000-000099020000}"/>
    <cellStyle name="Comma 10 4 2 3 4 2" xfId="14345" xr:uid="{00000000-0005-0000-0000-000099020000}"/>
    <cellStyle name="Comma 10 4 2 3 5" xfId="8613" xr:uid="{00000000-0005-0000-0000-000099020000}"/>
    <cellStyle name="Comma 10 4 2 4" xfId="1944" xr:uid="{00000000-0005-0000-0000-000018050000}"/>
    <cellStyle name="Comma 10 4 2 4 2" xfId="4784" xr:uid="{00000000-0005-0000-0000-000018050000}"/>
    <cellStyle name="Comma 10 4 2 4 2 2" xfId="11941" xr:uid="{00000000-0005-0000-0000-000097020000}"/>
    <cellStyle name="Comma 10 4 2 4 3" xfId="9102" xr:uid="{00000000-0005-0000-0000-000097020000}"/>
    <cellStyle name="Comma 10 4 2 5" xfId="3365" xr:uid="{00000000-0005-0000-0000-000013050000}"/>
    <cellStyle name="Comma 10 4 2 5 2" xfId="10522" xr:uid="{00000000-0005-0000-0000-000097020000}"/>
    <cellStyle name="Comma 10 4 2 6" xfId="6237" xr:uid="{00000000-0005-0000-0000-000007010000}"/>
    <cellStyle name="Comma 10 4 2 6 2" xfId="13406" xr:uid="{00000000-0005-0000-0000-000007010000}"/>
    <cellStyle name="Comma 10 4 2 7" xfId="7683" xr:uid="{00000000-0005-0000-0000-000097020000}"/>
    <cellStyle name="Comma 10 4 3" xfId="750" xr:uid="{00000000-0005-0000-0000-000019050000}"/>
    <cellStyle name="Comma 10 4 3 2" xfId="2177" xr:uid="{00000000-0005-0000-0000-00001A050000}"/>
    <cellStyle name="Comma 10 4 3 2 2" xfId="5017" xr:uid="{00000000-0005-0000-0000-00001A050000}"/>
    <cellStyle name="Comma 10 4 3 2 2 2" xfId="12174" xr:uid="{00000000-0005-0000-0000-00009A020000}"/>
    <cellStyle name="Comma 10 4 3 2 3" xfId="9335" xr:uid="{00000000-0005-0000-0000-00009A020000}"/>
    <cellStyle name="Comma 10 4 3 3" xfId="3598" xr:uid="{00000000-0005-0000-0000-000019050000}"/>
    <cellStyle name="Comma 10 4 3 3 2" xfId="10755" xr:uid="{00000000-0005-0000-0000-00009A020000}"/>
    <cellStyle name="Comma 10 4 3 4" xfId="6520" xr:uid="{00000000-0005-0000-0000-00009A020000}"/>
    <cellStyle name="Comma 10 4 3 4 2" xfId="13649" xr:uid="{00000000-0005-0000-0000-00009A020000}"/>
    <cellStyle name="Comma 10 4 3 5" xfId="7916" xr:uid="{00000000-0005-0000-0000-00009A020000}"/>
    <cellStyle name="Comma 10 4 4" xfId="1214" xr:uid="{00000000-0005-0000-0000-00001B050000}"/>
    <cellStyle name="Comma 10 4 4 2" xfId="2641" xr:uid="{00000000-0005-0000-0000-00001C050000}"/>
    <cellStyle name="Comma 10 4 4 2 2" xfId="5481" xr:uid="{00000000-0005-0000-0000-00001C050000}"/>
    <cellStyle name="Comma 10 4 4 2 2 2" xfId="12638" xr:uid="{00000000-0005-0000-0000-00009B020000}"/>
    <cellStyle name="Comma 10 4 4 2 3" xfId="9799" xr:uid="{00000000-0005-0000-0000-00009B020000}"/>
    <cellStyle name="Comma 10 4 4 3" xfId="4062" xr:uid="{00000000-0005-0000-0000-00001B050000}"/>
    <cellStyle name="Comma 10 4 4 3 2" xfId="11219" xr:uid="{00000000-0005-0000-0000-00009B020000}"/>
    <cellStyle name="Comma 10 4 4 4" xfId="6983" xr:uid="{00000000-0005-0000-0000-00009B020000}"/>
    <cellStyle name="Comma 10 4 4 4 2" xfId="14112" xr:uid="{00000000-0005-0000-0000-00009B020000}"/>
    <cellStyle name="Comma 10 4 4 5" xfId="8380" xr:uid="{00000000-0005-0000-0000-00009B020000}"/>
    <cellStyle name="Comma 10 4 5" xfId="1711" xr:uid="{00000000-0005-0000-0000-00001D050000}"/>
    <cellStyle name="Comma 10 4 5 2" xfId="4551" xr:uid="{00000000-0005-0000-0000-00001D050000}"/>
    <cellStyle name="Comma 10 4 5 2 2" xfId="11708" xr:uid="{00000000-0005-0000-0000-000096020000}"/>
    <cellStyle name="Comma 10 4 5 3" xfId="8869" xr:uid="{00000000-0005-0000-0000-000096020000}"/>
    <cellStyle name="Comma 10 4 6" xfId="3132" xr:uid="{00000000-0005-0000-0000-000012050000}"/>
    <cellStyle name="Comma 10 4 6 2" xfId="10289" xr:uid="{00000000-0005-0000-0000-000096020000}"/>
    <cellStyle name="Comma 10 4 7" xfId="6004" xr:uid="{00000000-0005-0000-0000-000006010000}"/>
    <cellStyle name="Comma 10 4 7 2" xfId="13173" xr:uid="{00000000-0005-0000-0000-000006010000}"/>
    <cellStyle name="Comma 10 4 8" xfId="7449" xr:uid="{00000000-0005-0000-0000-000096020000}"/>
    <cellStyle name="Comma 10 5" xfId="375" xr:uid="{00000000-0005-0000-0000-00001E050000}"/>
    <cellStyle name="Comma 10 5 2" xfId="855" xr:uid="{00000000-0005-0000-0000-00001F050000}"/>
    <cellStyle name="Comma 10 5 2 2" xfId="2282" xr:uid="{00000000-0005-0000-0000-000020050000}"/>
    <cellStyle name="Comma 10 5 2 2 2" xfId="5122" xr:uid="{00000000-0005-0000-0000-000020050000}"/>
    <cellStyle name="Comma 10 5 2 2 2 2" xfId="12279" xr:uid="{00000000-0005-0000-0000-00009D020000}"/>
    <cellStyle name="Comma 10 5 2 2 3" xfId="9440" xr:uid="{00000000-0005-0000-0000-00009D020000}"/>
    <cellStyle name="Comma 10 5 2 3" xfId="3703" xr:uid="{00000000-0005-0000-0000-00001F050000}"/>
    <cellStyle name="Comma 10 5 2 3 2" xfId="10860" xr:uid="{00000000-0005-0000-0000-00009D020000}"/>
    <cellStyle name="Comma 10 5 2 4" xfId="6625" xr:uid="{00000000-0005-0000-0000-00009D020000}"/>
    <cellStyle name="Comma 10 5 2 4 2" xfId="13754" xr:uid="{00000000-0005-0000-0000-00009D020000}"/>
    <cellStyle name="Comma 10 5 2 5" xfId="8021" xr:uid="{00000000-0005-0000-0000-00009D020000}"/>
    <cellStyle name="Comma 10 5 3" xfId="1319" xr:uid="{00000000-0005-0000-0000-000021050000}"/>
    <cellStyle name="Comma 10 5 3 2" xfId="2746" xr:uid="{00000000-0005-0000-0000-000022050000}"/>
    <cellStyle name="Comma 10 5 3 2 2" xfId="5586" xr:uid="{00000000-0005-0000-0000-000022050000}"/>
    <cellStyle name="Comma 10 5 3 2 2 2" xfId="12743" xr:uid="{00000000-0005-0000-0000-00009E020000}"/>
    <cellStyle name="Comma 10 5 3 2 3" xfId="9904" xr:uid="{00000000-0005-0000-0000-00009E020000}"/>
    <cellStyle name="Comma 10 5 3 3" xfId="4167" xr:uid="{00000000-0005-0000-0000-000021050000}"/>
    <cellStyle name="Comma 10 5 3 3 2" xfId="11324" xr:uid="{00000000-0005-0000-0000-00009E020000}"/>
    <cellStyle name="Comma 10 5 3 4" xfId="7088" xr:uid="{00000000-0005-0000-0000-00009E020000}"/>
    <cellStyle name="Comma 10 5 3 4 2" xfId="14217" xr:uid="{00000000-0005-0000-0000-00009E020000}"/>
    <cellStyle name="Comma 10 5 3 5" xfId="8485" xr:uid="{00000000-0005-0000-0000-00009E020000}"/>
    <cellStyle name="Comma 10 5 4" xfId="1816" xr:uid="{00000000-0005-0000-0000-000023050000}"/>
    <cellStyle name="Comma 10 5 4 2" xfId="4656" xr:uid="{00000000-0005-0000-0000-000023050000}"/>
    <cellStyle name="Comma 10 5 4 2 2" xfId="11813" xr:uid="{00000000-0005-0000-0000-00009C020000}"/>
    <cellStyle name="Comma 10 5 4 3" xfId="8974" xr:uid="{00000000-0005-0000-0000-00009C020000}"/>
    <cellStyle name="Comma 10 5 5" xfId="3237" xr:uid="{00000000-0005-0000-0000-00001E050000}"/>
    <cellStyle name="Comma 10 5 5 2" xfId="10394" xr:uid="{00000000-0005-0000-0000-00009C020000}"/>
    <cellStyle name="Comma 10 5 6" xfId="6109" xr:uid="{00000000-0005-0000-0000-000008010000}"/>
    <cellStyle name="Comma 10 5 6 2" xfId="13278" xr:uid="{00000000-0005-0000-0000-000008010000}"/>
    <cellStyle name="Comma 10 5 7" xfId="7555" xr:uid="{00000000-0005-0000-0000-00009C020000}"/>
    <cellStyle name="Comma 10 6" xfId="622" xr:uid="{00000000-0005-0000-0000-000024050000}"/>
    <cellStyle name="Comma 10 6 2" xfId="2049" xr:uid="{00000000-0005-0000-0000-000025050000}"/>
    <cellStyle name="Comma 10 6 2 2" xfId="4889" xr:uid="{00000000-0005-0000-0000-000025050000}"/>
    <cellStyle name="Comma 10 6 2 2 2" xfId="12046" xr:uid="{00000000-0005-0000-0000-00009F020000}"/>
    <cellStyle name="Comma 10 6 2 3" xfId="9207" xr:uid="{00000000-0005-0000-0000-00009F020000}"/>
    <cellStyle name="Comma 10 6 3" xfId="3470" xr:uid="{00000000-0005-0000-0000-000024050000}"/>
    <cellStyle name="Comma 10 6 3 2" xfId="10627" xr:uid="{00000000-0005-0000-0000-00009F020000}"/>
    <cellStyle name="Comma 10 6 4" xfId="6392" xr:uid="{00000000-0005-0000-0000-00009F020000}"/>
    <cellStyle name="Comma 10 6 4 2" xfId="13521" xr:uid="{00000000-0005-0000-0000-00009F020000}"/>
    <cellStyle name="Comma 10 6 5" xfId="7788" xr:uid="{00000000-0005-0000-0000-00009F020000}"/>
    <cellStyle name="Comma 10 7" xfId="1086" xr:uid="{00000000-0005-0000-0000-000026050000}"/>
    <cellStyle name="Comma 10 7 2" xfId="2513" xr:uid="{00000000-0005-0000-0000-000027050000}"/>
    <cellStyle name="Comma 10 7 2 2" xfId="5353" xr:uid="{00000000-0005-0000-0000-000027050000}"/>
    <cellStyle name="Comma 10 7 2 2 2" xfId="12510" xr:uid="{00000000-0005-0000-0000-0000A0020000}"/>
    <cellStyle name="Comma 10 7 2 3" xfId="9671" xr:uid="{00000000-0005-0000-0000-0000A0020000}"/>
    <cellStyle name="Comma 10 7 3" xfId="3934" xr:uid="{00000000-0005-0000-0000-000026050000}"/>
    <cellStyle name="Comma 10 7 3 2" xfId="11091" xr:uid="{00000000-0005-0000-0000-0000A0020000}"/>
    <cellStyle name="Comma 10 7 4" xfId="6855" xr:uid="{00000000-0005-0000-0000-0000A0020000}"/>
    <cellStyle name="Comma 10 7 4 2" xfId="13984" xr:uid="{00000000-0005-0000-0000-0000A0020000}"/>
    <cellStyle name="Comma 10 7 5" xfId="8252" xr:uid="{00000000-0005-0000-0000-0000A0020000}"/>
    <cellStyle name="Comma 10 8" xfId="1582" xr:uid="{00000000-0005-0000-0000-000028050000}"/>
    <cellStyle name="Comma 10 8 2" xfId="4422" xr:uid="{00000000-0005-0000-0000-000028050000}"/>
    <cellStyle name="Comma 10 8 2 2" xfId="11579" xr:uid="{00000000-0005-0000-0000-00007D020000}"/>
    <cellStyle name="Comma 10 8 3" xfId="8740" xr:uid="{00000000-0005-0000-0000-00007D020000}"/>
    <cellStyle name="Comma 10 9" xfId="3004" xr:uid="{00000000-0005-0000-0000-0000E1040000}"/>
    <cellStyle name="Comma 10 9 2" xfId="10161" xr:uid="{00000000-0005-0000-0000-00007D020000}"/>
    <cellStyle name="Comma 11" xfId="73" xr:uid="{00000000-0005-0000-0000-000029050000}"/>
    <cellStyle name="Comma 11 10" xfId="7351" xr:uid="{00000000-0005-0000-0000-0000A1020000}"/>
    <cellStyle name="Comma 11 2" xfId="118" xr:uid="{00000000-0005-0000-0000-00002A050000}"/>
    <cellStyle name="Comma 11 2 2" xfId="232" xr:uid="{00000000-0005-0000-0000-00002B050000}"/>
    <cellStyle name="Comma 11 2 2 2" xfId="521" xr:uid="{00000000-0005-0000-0000-00002C050000}"/>
    <cellStyle name="Comma 11 2 2 2 2" xfId="987" xr:uid="{00000000-0005-0000-0000-00002D050000}"/>
    <cellStyle name="Comma 11 2 2 2 2 2" xfId="2414" xr:uid="{00000000-0005-0000-0000-00002E050000}"/>
    <cellStyle name="Comma 11 2 2 2 2 2 2" xfId="5254" xr:uid="{00000000-0005-0000-0000-00002E050000}"/>
    <cellStyle name="Comma 11 2 2 2 2 2 2 2" xfId="12411" xr:uid="{00000000-0005-0000-0000-0000A5020000}"/>
    <cellStyle name="Comma 11 2 2 2 2 2 3" xfId="9572" xr:uid="{00000000-0005-0000-0000-0000A5020000}"/>
    <cellStyle name="Comma 11 2 2 2 2 3" xfId="3835" xr:uid="{00000000-0005-0000-0000-00002D050000}"/>
    <cellStyle name="Comma 11 2 2 2 2 3 2" xfId="10992" xr:uid="{00000000-0005-0000-0000-0000A5020000}"/>
    <cellStyle name="Comma 11 2 2 2 2 4" xfId="6756" xr:uid="{00000000-0005-0000-0000-0000A5020000}"/>
    <cellStyle name="Comma 11 2 2 2 2 4 2" xfId="13885" xr:uid="{00000000-0005-0000-0000-0000A5020000}"/>
    <cellStyle name="Comma 11 2 2 2 2 5" xfId="8153" xr:uid="{00000000-0005-0000-0000-0000A5020000}"/>
    <cellStyle name="Comma 11 2 2 2 3" xfId="1451" xr:uid="{00000000-0005-0000-0000-00002F050000}"/>
    <cellStyle name="Comma 11 2 2 2 3 2" xfId="2878" xr:uid="{00000000-0005-0000-0000-000030050000}"/>
    <cellStyle name="Comma 11 2 2 2 3 2 2" xfId="5718" xr:uid="{00000000-0005-0000-0000-000030050000}"/>
    <cellStyle name="Comma 11 2 2 2 3 2 2 2" xfId="12875" xr:uid="{00000000-0005-0000-0000-0000A6020000}"/>
    <cellStyle name="Comma 11 2 2 2 3 2 3" xfId="10036" xr:uid="{00000000-0005-0000-0000-0000A6020000}"/>
    <cellStyle name="Comma 11 2 2 2 3 3" xfId="4299" xr:uid="{00000000-0005-0000-0000-00002F050000}"/>
    <cellStyle name="Comma 11 2 2 2 3 3 2" xfId="11456" xr:uid="{00000000-0005-0000-0000-0000A6020000}"/>
    <cellStyle name="Comma 11 2 2 2 3 4" xfId="7220" xr:uid="{00000000-0005-0000-0000-0000A6020000}"/>
    <cellStyle name="Comma 11 2 2 2 3 4 2" xfId="14349" xr:uid="{00000000-0005-0000-0000-0000A6020000}"/>
    <cellStyle name="Comma 11 2 2 2 3 5" xfId="8617" xr:uid="{00000000-0005-0000-0000-0000A6020000}"/>
    <cellStyle name="Comma 11 2 2 2 4" xfId="1948" xr:uid="{00000000-0005-0000-0000-000031050000}"/>
    <cellStyle name="Comma 11 2 2 2 4 2" xfId="4788" xr:uid="{00000000-0005-0000-0000-000031050000}"/>
    <cellStyle name="Comma 11 2 2 2 4 2 2" xfId="11945" xr:uid="{00000000-0005-0000-0000-0000A4020000}"/>
    <cellStyle name="Comma 11 2 2 2 4 3" xfId="9106" xr:uid="{00000000-0005-0000-0000-0000A4020000}"/>
    <cellStyle name="Comma 11 2 2 2 5" xfId="3369" xr:uid="{00000000-0005-0000-0000-00002C050000}"/>
    <cellStyle name="Comma 11 2 2 2 5 2" xfId="10526" xr:uid="{00000000-0005-0000-0000-0000A4020000}"/>
    <cellStyle name="Comma 11 2 2 2 6" xfId="6241" xr:uid="{00000000-0005-0000-0000-00000C010000}"/>
    <cellStyle name="Comma 11 2 2 2 6 2" xfId="13410" xr:uid="{00000000-0005-0000-0000-00000C010000}"/>
    <cellStyle name="Comma 11 2 2 2 7" xfId="7687" xr:uid="{00000000-0005-0000-0000-0000A4020000}"/>
    <cellStyle name="Comma 11 2 2 3" xfId="754" xr:uid="{00000000-0005-0000-0000-000032050000}"/>
    <cellStyle name="Comma 11 2 2 3 2" xfId="2181" xr:uid="{00000000-0005-0000-0000-000033050000}"/>
    <cellStyle name="Comma 11 2 2 3 2 2" xfId="5021" xr:uid="{00000000-0005-0000-0000-000033050000}"/>
    <cellStyle name="Comma 11 2 2 3 2 2 2" xfId="12178" xr:uid="{00000000-0005-0000-0000-0000A7020000}"/>
    <cellStyle name="Comma 11 2 2 3 2 3" xfId="9339" xr:uid="{00000000-0005-0000-0000-0000A7020000}"/>
    <cellStyle name="Comma 11 2 2 3 3" xfId="3602" xr:uid="{00000000-0005-0000-0000-000032050000}"/>
    <cellStyle name="Comma 11 2 2 3 3 2" xfId="10759" xr:uid="{00000000-0005-0000-0000-0000A7020000}"/>
    <cellStyle name="Comma 11 2 2 3 4" xfId="6524" xr:uid="{00000000-0005-0000-0000-0000A7020000}"/>
    <cellStyle name="Comma 11 2 2 3 4 2" xfId="13653" xr:uid="{00000000-0005-0000-0000-0000A7020000}"/>
    <cellStyle name="Comma 11 2 2 3 5" xfId="7920" xr:uid="{00000000-0005-0000-0000-0000A7020000}"/>
    <cellStyle name="Comma 11 2 2 4" xfId="1218" xr:uid="{00000000-0005-0000-0000-000034050000}"/>
    <cellStyle name="Comma 11 2 2 4 2" xfId="2645" xr:uid="{00000000-0005-0000-0000-000035050000}"/>
    <cellStyle name="Comma 11 2 2 4 2 2" xfId="5485" xr:uid="{00000000-0005-0000-0000-000035050000}"/>
    <cellStyle name="Comma 11 2 2 4 2 2 2" xfId="12642" xr:uid="{00000000-0005-0000-0000-0000A8020000}"/>
    <cellStyle name="Comma 11 2 2 4 2 3" xfId="9803" xr:uid="{00000000-0005-0000-0000-0000A8020000}"/>
    <cellStyle name="Comma 11 2 2 4 3" xfId="4066" xr:uid="{00000000-0005-0000-0000-000034050000}"/>
    <cellStyle name="Comma 11 2 2 4 3 2" xfId="11223" xr:uid="{00000000-0005-0000-0000-0000A8020000}"/>
    <cellStyle name="Comma 11 2 2 4 4" xfId="6987" xr:uid="{00000000-0005-0000-0000-0000A8020000}"/>
    <cellStyle name="Comma 11 2 2 4 4 2" xfId="14116" xr:uid="{00000000-0005-0000-0000-0000A8020000}"/>
    <cellStyle name="Comma 11 2 2 4 5" xfId="8384" xr:uid="{00000000-0005-0000-0000-0000A8020000}"/>
    <cellStyle name="Comma 11 2 2 5" xfId="1715" xr:uid="{00000000-0005-0000-0000-000036050000}"/>
    <cellStyle name="Comma 11 2 2 5 2" xfId="4555" xr:uid="{00000000-0005-0000-0000-000036050000}"/>
    <cellStyle name="Comma 11 2 2 5 2 2" xfId="11712" xr:uid="{00000000-0005-0000-0000-0000A3020000}"/>
    <cellStyle name="Comma 11 2 2 5 3" xfId="8873" xr:uid="{00000000-0005-0000-0000-0000A3020000}"/>
    <cellStyle name="Comma 11 2 2 6" xfId="3136" xr:uid="{00000000-0005-0000-0000-00002B050000}"/>
    <cellStyle name="Comma 11 2 2 6 2" xfId="10293" xr:uid="{00000000-0005-0000-0000-0000A3020000}"/>
    <cellStyle name="Comma 11 2 2 7" xfId="6008" xr:uid="{00000000-0005-0000-0000-00000B010000}"/>
    <cellStyle name="Comma 11 2 2 7 2" xfId="13177" xr:uid="{00000000-0005-0000-0000-00000B010000}"/>
    <cellStyle name="Comma 11 2 2 8" xfId="7454" xr:uid="{00000000-0005-0000-0000-0000A3020000}"/>
    <cellStyle name="Comma 11 2 3" xfId="454" xr:uid="{00000000-0005-0000-0000-000037050000}"/>
    <cellStyle name="Comma 11 2 3 2" xfId="920" xr:uid="{00000000-0005-0000-0000-000038050000}"/>
    <cellStyle name="Comma 11 2 3 2 2" xfId="2347" xr:uid="{00000000-0005-0000-0000-000039050000}"/>
    <cellStyle name="Comma 11 2 3 2 2 2" xfId="5187" xr:uid="{00000000-0005-0000-0000-000039050000}"/>
    <cellStyle name="Comma 11 2 3 2 2 2 2" xfId="12344" xr:uid="{00000000-0005-0000-0000-0000AA020000}"/>
    <cellStyle name="Comma 11 2 3 2 2 3" xfId="9505" xr:uid="{00000000-0005-0000-0000-0000AA020000}"/>
    <cellStyle name="Comma 11 2 3 2 3" xfId="3768" xr:uid="{00000000-0005-0000-0000-000038050000}"/>
    <cellStyle name="Comma 11 2 3 2 3 2" xfId="10925" xr:uid="{00000000-0005-0000-0000-0000AA020000}"/>
    <cellStyle name="Comma 11 2 3 2 4" xfId="6690" xr:uid="{00000000-0005-0000-0000-0000AA020000}"/>
    <cellStyle name="Comma 11 2 3 2 4 2" xfId="13819" xr:uid="{00000000-0005-0000-0000-0000AA020000}"/>
    <cellStyle name="Comma 11 2 3 2 5" xfId="8086" xr:uid="{00000000-0005-0000-0000-0000AA020000}"/>
    <cellStyle name="Comma 11 2 3 3" xfId="1384" xr:uid="{00000000-0005-0000-0000-00003A050000}"/>
    <cellStyle name="Comma 11 2 3 3 2" xfId="2811" xr:uid="{00000000-0005-0000-0000-00003B050000}"/>
    <cellStyle name="Comma 11 2 3 3 2 2" xfId="5651" xr:uid="{00000000-0005-0000-0000-00003B050000}"/>
    <cellStyle name="Comma 11 2 3 3 2 2 2" xfId="12808" xr:uid="{00000000-0005-0000-0000-0000AB020000}"/>
    <cellStyle name="Comma 11 2 3 3 2 3" xfId="9969" xr:uid="{00000000-0005-0000-0000-0000AB020000}"/>
    <cellStyle name="Comma 11 2 3 3 3" xfId="4232" xr:uid="{00000000-0005-0000-0000-00003A050000}"/>
    <cellStyle name="Comma 11 2 3 3 3 2" xfId="11389" xr:uid="{00000000-0005-0000-0000-0000AB020000}"/>
    <cellStyle name="Comma 11 2 3 3 4" xfId="7153" xr:uid="{00000000-0005-0000-0000-0000AB020000}"/>
    <cellStyle name="Comma 11 2 3 3 4 2" xfId="14282" xr:uid="{00000000-0005-0000-0000-0000AB020000}"/>
    <cellStyle name="Comma 11 2 3 3 5" xfId="8550" xr:uid="{00000000-0005-0000-0000-0000AB020000}"/>
    <cellStyle name="Comma 11 2 3 4" xfId="1881" xr:uid="{00000000-0005-0000-0000-00003C050000}"/>
    <cellStyle name="Comma 11 2 3 4 2" xfId="4721" xr:uid="{00000000-0005-0000-0000-00003C050000}"/>
    <cellStyle name="Comma 11 2 3 4 2 2" xfId="11878" xr:uid="{00000000-0005-0000-0000-0000A9020000}"/>
    <cellStyle name="Comma 11 2 3 4 3" xfId="9039" xr:uid="{00000000-0005-0000-0000-0000A9020000}"/>
    <cellStyle name="Comma 11 2 3 5" xfId="3302" xr:uid="{00000000-0005-0000-0000-000037050000}"/>
    <cellStyle name="Comma 11 2 3 5 2" xfId="10459" xr:uid="{00000000-0005-0000-0000-0000A9020000}"/>
    <cellStyle name="Comma 11 2 3 6" xfId="6174" xr:uid="{00000000-0005-0000-0000-00000D010000}"/>
    <cellStyle name="Comma 11 2 3 6 2" xfId="13343" xr:uid="{00000000-0005-0000-0000-00000D010000}"/>
    <cellStyle name="Comma 11 2 3 7" xfId="7620" xr:uid="{00000000-0005-0000-0000-0000A9020000}"/>
    <cellStyle name="Comma 11 2 4" xfId="687" xr:uid="{00000000-0005-0000-0000-00003D050000}"/>
    <cellStyle name="Comma 11 2 4 2" xfId="2114" xr:uid="{00000000-0005-0000-0000-00003E050000}"/>
    <cellStyle name="Comma 11 2 4 2 2" xfId="4954" xr:uid="{00000000-0005-0000-0000-00003E050000}"/>
    <cellStyle name="Comma 11 2 4 2 2 2" xfId="12111" xr:uid="{00000000-0005-0000-0000-0000AC020000}"/>
    <cellStyle name="Comma 11 2 4 2 3" xfId="9272" xr:uid="{00000000-0005-0000-0000-0000AC020000}"/>
    <cellStyle name="Comma 11 2 4 3" xfId="3535" xr:uid="{00000000-0005-0000-0000-00003D050000}"/>
    <cellStyle name="Comma 11 2 4 3 2" xfId="10692" xr:uid="{00000000-0005-0000-0000-0000AC020000}"/>
    <cellStyle name="Comma 11 2 4 4" xfId="6457" xr:uid="{00000000-0005-0000-0000-0000AC020000}"/>
    <cellStyle name="Comma 11 2 4 4 2" xfId="13586" xr:uid="{00000000-0005-0000-0000-0000AC020000}"/>
    <cellStyle name="Comma 11 2 4 5" xfId="7853" xr:uid="{00000000-0005-0000-0000-0000AC020000}"/>
    <cellStyle name="Comma 11 2 5" xfId="1151" xr:uid="{00000000-0005-0000-0000-00003F050000}"/>
    <cellStyle name="Comma 11 2 5 2" xfId="2578" xr:uid="{00000000-0005-0000-0000-000040050000}"/>
    <cellStyle name="Comma 11 2 5 2 2" xfId="5418" xr:uid="{00000000-0005-0000-0000-000040050000}"/>
    <cellStyle name="Comma 11 2 5 2 2 2" xfId="12575" xr:uid="{00000000-0005-0000-0000-0000AD020000}"/>
    <cellStyle name="Comma 11 2 5 2 3" xfId="9736" xr:uid="{00000000-0005-0000-0000-0000AD020000}"/>
    <cellStyle name="Comma 11 2 5 3" xfId="3999" xr:uid="{00000000-0005-0000-0000-00003F050000}"/>
    <cellStyle name="Comma 11 2 5 3 2" xfId="11156" xr:uid="{00000000-0005-0000-0000-0000AD020000}"/>
    <cellStyle name="Comma 11 2 5 4" xfId="6920" xr:uid="{00000000-0005-0000-0000-0000AD020000}"/>
    <cellStyle name="Comma 11 2 5 4 2" xfId="14049" xr:uid="{00000000-0005-0000-0000-0000AD020000}"/>
    <cellStyle name="Comma 11 2 5 5" xfId="8317" xr:uid="{00000000-0005-0000-0000-0000AD020000}"/>
    <cellStyle name="Comma 11 2 6" xfId="1648" xr:uid="{00000000-0005-0000-0000-000041050000}"/>
    <cellStyle name="Comma 11 2 6 2" xfId="4488" xr:uid="{00000000-0005-0000-0000-000041050000}"/>
    <cellStyle name="Comma 11 2 6 2 2" xfId="11645" xr:uid="{00000000-0005-0000-0000-0000A2020000}"/>
    <cellStyle name="Comma 11 2 6 3" xfId="8806" xr:uid="{00000000-0005-0000-0000-0000A2020000}"/>
    <cellStyle name="Comma 11 2 7" xfId="3069" xr:uid="{00000000-0005-0000-0000-00002A050000}"/>
    <cellStyle name="Comma 11 2 7 2" xfId="10226" xr:uid="{00000000-0005-0000-0000-0000A2020000}"/>
    <cellStyle name="Comma 11 2 8" xfId="5941" xr:uid="{00000000-0005-0000-0000-00000A010000}"/>
    <cellStyle name="Comma 11 2 8 2" xfId="13110" xr:uid="{00000000-0005-0000-0000-00000A010000}"/>
    <cellStyle name="Comma 11 2 9" xfId="7386" xr:uid="{00000000-0005-0000-0000-0000A2020000}"/>
    <cellStyle name="Comma 11 3" xfId="231" xr:uid="{00000000-0005-0000-0000-000042050000}"/>
    <cellStyle name="Comma 11 3 2" xfId="520" xr:uid="{00000000-0005-0000-0000-000043050000}"/>
    <cellStyle name="Comma 11 3 2 2" xfId="986" xr:uid="{00000000-0005-0000-0000-000044050000}"/>
    <cellStyle name="Comma 11 3 2 2 2" xfId="2413" xr:uid="{00000000-0005-0000-0000-000045050000}"/>
    <cellStyle name="Comma 11 3 2 2 2 2" xfId="5253" xr:uid="{00000000-0005-0000-0000-000045050000}"/>
    <cellStyle name="Comma 11 3 2 2 2 2 2" xfId="12410" xr:uid="{00000000-0005-0000-0000-0000B0020000}"/>
    <cellStyle name="Comma 11 3 2 2 2 3" xfId="9571" xr:uid="{00000000-0005-0000-0000-0000B0020000}"/>
    <cellStyle name="Comma 11 3 2 2 3" xfId="3834" xr:uid="{00000000-0005-0000-0000-000044050000}"/>
    <cellStyle name="Comma 11 3 2 2 3 2" xfId="10991" xr:uid="{00000000-0005-0000-0000-0000B0020000}"/>
    <cellStyle name="Comma 11 3 2 2 4" xfId="6755" xr:uid="{00000000-0005-0000-0000-0000B0020000}"/>
    <cellStyle name="Comma 11 3 2 2 4 2" xfId="13884" xr:uid="{00000000-0005-0000-0000-0000B0020000}"/>
    <cellStyle name="Comma 11 3 2 2 5" xfId="8152" xr:uid="{00000000-0005-0000-0000-0000B0020000}"/>
    <cellStyle name="Comma 11 3 2 3" xfId="1450" xr:uid="{00000000-0005-0000-0000-000046050000}"/>
    <cellStyle name="Comma 11 3 2 3 2" xfId="2877" xr:uid="{00000000-0005-0000-0000-000047050000}"/>
    <cellStyle name="Comma 11 3 2 3 2 2" xfId="5717" xr:uid="{00000000-0005-0000-0000-000047050000}"/>
    <cellStyle name="Comma 11 3 2 3 2 2 2" xfId="12874" xr:uid="{00000000-0005-0000-0000-0000B1020000}"/>
    <cellStyle name="Comma 11 3 2 3 2 3" xfId="10035" xr:uid="{00000000-0005-0000-0000-0000B1020000}"/>
    <cellStyle name="Comma 11 3 2 3 3" xfId="4298" xr:uid="{00000000-0005-0000-0000-000046050000}"/>
    <cellStyle name="Comma 11 3 2 3 3 2" xfId="11455" xr:uid="{00000000-0005-0000-0000-0000B1020000}"/>
    <cellStyle name="Comma 11 3 2 3 4" xfId="7219" xr:uid="{00000000-0005-0000-0000-0000B1020000}"/>
    <cellStyle name="Comma 11 3 2 3 4 2" xfId="14348" xr:uid="{00000000-0005-0000-0000-0000B1020000}"/>
    <cellStyle name="Comma 11 3 2 3 5" xfId="8616" xr:uid="{00000000-0005-0000-0000-0000B1020000}"/>
    <cellStyle name="Comma 11 3 2 4" xfId="1947" xr:uid="{00000000-0005-0000-0000-000048050000}"/>
    <cellStyle name="Comma 11 3 2 4 2" xfId="4787" xr:uid="{00000000-0005-0000-0000-000048050000}"/>
    <cellStyle name="Comma 11 3 2 4 2 2" xfId="11944" xr:uid="{00000000-0005-0000-0000-0000AF020000}"/>
    <cellStyle name="Comma 11 3 2 4 3" xfId="9105" xr:uid="{00000000-0005-0000-0000-0000AF020000}"/>
    <cellStyle name="Comma 11 3 2 5" xfId="3368" xr:uid="{00000000-0005-0000-0000-000043050000}"/>
    <cellStyle name="Comma 11 3 2 5 2" xfId="10525" xr:uid="{00000000-0005-0000-0000-0000AF020000}"/>
    <cellStyle name="Comma 11 3 2 6" xfId="6240" xr:uid="{00000000-0005-0000-0000-00000F010000}"/>
    <cellStyle name="Comma 11 3 2 6 2" xfId="13409" xr:uid="{00000000-0005-0000-0000-00000F010000}"/>
    <cellStyle name="Comma 11 3 2 7" xfId="7686" xr:uid="{00000000-0005-0000-0000-0000AF020000}"/>
    <cellStyle name="Comma 11 3 3" xfId="753" xr:uid="{00000000-0005-0000-0000-000049050000}"/>
    <cellStyle name="Comma 11 3 3 2" xfId="2180" xr:uid="{00000000-0005-0000-0000-00004A050000}"/>
    <cellStyle name="Comma 11 3 3 2 2" xfId="5020" xr:uid="{00000000-0005-0000-0000-00004A050000}"/>
    <cellStyle name="Comma 11 3 3 2 2 2" xfId="12177" xr:uid="{00000000-0005-0000-0000-0000B2020000}"/>
    <cellStyle name="Comma 11 3 3 2 3" xfId="9338" xr:uid="{00000000-0005-0000-0000-0000B2020000}"/>
    <cellStyle name="Comma 11 3 3 3" xfId="3601" xr:uid="{00000000-0005-0000-0000-000049050000}"/>
    <cellStyle name="Comma 11 3 3 3 2" xfId="10758" xr:uid="{00000000-0005-0000-0000-0000B2020000}"/>
    <cellStyle name="Comma 11 3 3 4" xfId="6523" xr:uid="{00000000-0005-0000-0000-0000B2020000}"/>
    <cellStyle name="Comma 11 3 3 4 2" xfId="13652" xr:uid="{00000000-0005-0000-0000-0000B2020000}"/>
    <cellStyle name="Comma 11 3 3 5" xfId="7919" xr:uid="{00000000-0005-0000-0000-0000B2020000}"/>
    <cellStyle name="Comma 11 3 4" xfId="1217" xr:uid="{00000000-0005-0000-0000-00004B050000}"/>
    <cellStyle name="Comma 11 3 4 2" xfId="2644" xr:uid="{00000000-0005-0000-0000-00004C050000}"/>
    <cellStyle name="Comma 11 3 4 2 2" xfId="5484" xr:uid="{00000000-0005-0000-0000-00004C050000}"/>
    <cellStyle name="Comma 11 3 4 2 2 2" xfId="12641" xr:uid="{00000000-0005-0000-0000-0000B3020000}"/>
    <cellStyle name="Comma 11 3 4 2 3" xfId="9802" xr:uid="{00000000-0005-0000-0000-0000B3020000}"/>
    <cellStyle name="Comma 11 3 4 3" xfId="4065" xr:uid="{00000000-0005-0000-0000-00004B050000}"/>
    <cellStyle name="Comma 11 3 4 3 2" xfId="11222" xr:uid="{00000000-0005-0000-0000-0000B3020000}"/>
    <cellStyle name="Comma 11 3 4 4" xfId="6986" xr:uid="{00000000-0005-0000-0000-0000B3020000}"/>
    <cellStyle name="Comma 11 3 4 4 2" xfId="14115" xr:uid="{00000000-0005-0000-0000-0000B3020000}"/>
    <cellStyle name="Comma 11 3 4 5" xfId="8383" xr:uid="{00000000-0005-0000-0000-0000B3020000}"/>
    <cellStyle name="Comma 11 3 5" xfId="1714" xr:uid="{00000000-0005-0000-0000-00004D050000}"/>
    <cellStyle name="Comma 11 3 5 2" xfId="4554" xr:uid="{00000000-0005-0000-0000-00004D050000}"/>
    <cellStyle name="Comma 11 3 5 2 2" xfId="11711" xr:uid="{00000000-0005-0000-0000-0000AE020000}"/>
    <cellStyle name="Comma 11 3 5 3" xfId="8872" xr:uid="{00000000-0005-0000-0000-0000AE020000}"/>
    <cellStyle name="Comma 11 3 6" xfId="3135" xr:uid="{00000000-0005-0000-0000-000042050000}"/>
    <cellStyle name="Comma 11 3 6 2" xfId="10292" xr:uid="{00000000-0005-0000-0000-0000AE020000}"/>
    <cellStyle name="Comma 11 3 7" xfId="6007" xr:uid="{00000000-0005-0000-0000-00000E010000}"/>
    <cellStyle name="Comma 11 3 7 2" xfId="13176" xr:uid="{00000000-0005-0000-0000-00000E010000}"/>
    <cellStyle name="Comma 11 3 8" xfId="7453" xr:uid="{00000000-0005-0000-0000-0000AE020000}"/>
    <cellStyle name="Comma 11 4" xfId="419" xr:uid="{00000000-0005-0000-0000-00004E050000}"/>
    <cellStyle name="Comma 11 4 2" xfId="885" xr:uid="{00000000-0005-0000-0000-00004F050000}"/>
    <cellStyle name="Comma 11 4 2 2" xfId="2312" xr:uid="{00000000-0005-0000-0000-000050050000}"/>
    <cellStyle name="Comma 11 4 2 2 2" xfId="5152" xr:uid="{00000000-0005-0000-0000-000050050000}"/>
    <cellStyle name="Comma 11 4 2 2 2 2" xfId="12309" xr:uid="{00000000-0005-0000-0000-0000B5020000}"/>
    <cellStyle name="Comma 11 4 2 2 3" xfId="9470" xr:uid="{00000000-0005-0000-0000-0000B5020000}"/>
    <cellStyle name="Comma 11 4 2 3" xfId="3733" xr:uid="{00000000-0005-0000-0000-00004F050000}"/>
    <cellStyle name="Comma 11 4 2 3 2" xfId="10890" xr:uid="{00000000-0005-0000-0000-0000B5020000}"/>
    <cellStyle name="Comma 11 4 2 4" xfId="6655" xr:uid="{00000000-0005-0000-0000-0000B5020000}"/>
    <cellStyle name="Comma 11 4 2 4 2" xfId="13784" xr:uid="{00000000-0005-0000-0000-0000B5020000}"/>
    <cellStyle name="Comma 11 4 2 5" xfId="8051" xr:uid="{00000000-0005-0000-0000-0000B5020000}"/>
    <cellStyle name="Comma 11 4 3" xfId="1349" xr:uid="{00000000-0005-0000-0000-000051050000}"/>
    <cellStyle name="Comma 11 4 3 2" xfId="2776" xr:uid="{00000000-0005-0000-0000-000052050000}"/>
    <cellStyle name="Comma 11 4 3 2 2" xfId="5616" xr:uid="{00000000-0005-0000-0000-000052050000}"/>
    <cellStyle name="Comma 11 4 3 2 2 2" xfId="12773" xr:uid="{00000000-0005-0000-0000-0000B6020000}"/>
    <cellStyle name="Comma 11 4 3 2 3" xfId="9934" xr:uid="{00000000-0005-0000-0000-0000B6020000}"/>
    <cellStyle name="Comma 11 4 3 3" xfId="4197" xr:uid="{00000000-0005-0000-0000-000051050000}"/>
    <cellStyle name="Comma 11 4 3 3 2" xfId="11354" xr:uid="{00000000-0005-0000-0000-0000B6020000}"/>
    <cellStyle name="Comma 11 4 3 4" xfId="7118" xr:uid="{00000000-0005-0000-0000-0000B6020000}"/>
    <cellStyle name="Comma 11 4 3 4 2" xfId="14247" xr:uid="{00000000-0005-0000-0000-0000B6020000}"/>
    <cellStyle name="Comma 11 4 3 5" xfId="8515" xr:uid="{00000000-0005-0000-0000-0000B6020000}"/>
    <cellStyle name="Comma 11 4 4" xfId="1846" xr:uid="{00000000-0005-0000-0000-000053050000}"/>
    <cellStyle name="Comma 11 4 4 2" xfId="4686" xr:uid="{00000000-0005-0000-0000-000053050000}"/>
    <cellStyle name="Comma 11 4 4 2 2" xfId="11843" xr:uid="{00000000-0005-0000-0000-0000B4020000}"/>
    <cellStyle name="Comma 11 4 4 3" xfId="9004" xr:uid="{00000000-0005-0000-0000-0000B4020000}"/>
    <cellStyle name="Comma 11 4 5" xfId="3267" xr:uid="{00000000-0005-0000-0000-00004E050000}"/>
    <cellStyle name="Comma 11 4 5 2" xfId="10424" xr:uid="{00000000-0005-0000-0000-0000B4020000}"/>
    <cellStyle name="Comma 11 4 6" xfId="6139" xr:uid="{00000000-0005-0000-0000-000010010000}"/>
    <cellStyle name="Comma 11 4 6 2" xfId="13308" xr:uid="{00000000-0005-0000-0000-000010010000}"/>
    <cellStyle name="Comma 11 4 7" xfId="7585" xr:uid="{00000000-0005-0000-0000-0000B4020000}"/>
    <cellStyle name="Comma 11 5" xfId="652" xr:uid="{00000000-0005-0000-0000-000054050000}"/>
    <cellStyle name="Comma 11 5 2" xfId="2079" xr:uid="{00000000-0005-0000-0000-000055050000}"/>
    <cellStyle name="Comma 11 5 2 2" xfId="4919" xr:uid="{00000000-0005-0000-0000-000055050000}"/>
    <cellStyle name="Comma 11 5 2 2 2" xfId="12076" xr:uid="{00000000-0005-0000-0000-0000B7020000}"/>
    <cellStyle name="Comma 11 5 2 3" xfId="9237" xr:uid="{00000000-0005-0000-0000-0000B7020000}"/>
    <cellStyle name="Comma 11 5 3" xfId="3500" xr:uid="{00000000-0005-0000-0000-000054050000}"/>
    <cellStyle name="Comma 11 5 3 2" xfId="10657" xr:uid="{00000000-0005-0000-0000-0000B7020000}"/>
    <cellStyle name="Comma 11 5 4" xfId="6422" xr:uid="{00000000-0005-0000-0000-0000B7020000}"/>
    <cellStyle name="Comma 11 5 4 2" xfId="13551" xr:uid="{00000000-0005-0000-0000-0000B7020000}"/>
    <cellStyle name="Comma 11 5 5" xfId="7818" xr:uid="{00000000-0005-0000-0000-0000B7020000}"/>
    <cellStyle name="Comma 11 6" xfId="1116" xr:uid="{00000000-0005-0000-0000-000056050000}"/>
    <cellStyle name="Comma 11 6 2" xfId="2543" xr:uid="{00000000-0005-0000-0000-000057050000}"/>
    <cellStyle name="Comma 11 6 2 2" xfId="5383" xr:uid="{00000000-0005-0000-0000-000057050000}"/>
    <cellStyle name="Comma 11 6 2 2 2" xfId="12540" xr:uid="{00000000-0005-0000-0000-0000B8020000}"/>
    <cellStyle name="Comma 11 6 2 3" xfId="9701" xr:uid="{00000000-0005-0000-0000-0000B8020000}"/>
    <cellStyle name="Comma 11 6 3" xfId="3964" xr:uid="{00000000-0005-0000-0000-000056050000}"/>
    <cellStyle name="Comma 11 6 3 2" xfId="11121" xr:uid="{00000000-0005-0000-0000-0000B8020000}"/>
    <cellStyle name="Comma 11 6 4" xfId="6885" xr:uid="{00000000-0005-0000-0000-0000B8020000}"/>
    <cellStyle name="Comma 11 6 4 2" xfId="14014" xr:uid="{00000000-0005-0000-0000-0000B8020000}"/>
    <cellStyle name="Comma 11 6 5" xfId="8282" xr:uid="{00000000-0005-0000-0000-0000B8020000}"/>
    <cellStyle name="Comma 11 7" xfId="1612" xr:uid="{00000000-0005-0000-0000-000058050000}"/>
    <cellStyle name="Comma 11 7 2" xfId="4452" xr:uid="{00000000-0005-0000-0000-000058050000}"/>
    <cellStyle name="Comma 11 7 2 2" xfId="11609" xr:uid="{00000000-0005-0000-0000-0000A1020000}"/>
    <cellStyle name="Comma 11 7 3" xfId="8770" xr:uid="{00000000-0005-0000-0000-0000A1020000}"/>
    <cellStyle name="Comma 11 8" xfId="3034" xr:uid="{00000000-0005-0000-0000-000029050000}"/>
    <cellStyle name="Comma 11 8 2" xfId="10191" xr:uid="{00000000-0005-0000-0000-0000A1020000}"/>
    <cellStyle name="Comma 11 9" xfId="5906" xr:uid="{00000000-0005-0000-0000-000009010000}"/>
    <cellStyle name="Comma 11 9 2" xfId="13075" xr:uid="{00000000-0005-0000-0000-000009010000}"/>
    <cellStyle name="Comma 12" xfId="74" xr:uid="{00000000-0005-0000-0000-000059050000}"/>
    <cellStyle name="Comma 12 10" xfId="7352" xr:uid="{00000000-0005-0000-0000-0000B9020000}"/>
    <cellStyle name="Comma 12 2" xfId="119" xr:uid="{00000000-0005-0000-0000-00005A050000}"/>
    <cellStyle name="Comma 12 2 2" xfId="234" xr:uid="{00000000-0005-0000-0000-00005B050000}"/>
    <cellStyle name="Comma 12 2 2 2" xfId="523" xr:uid="{00000000-0005-0000-0000-00005C050000}"/>
    <cellStyle name="Comma 12 2 2 2 2" xfId="989" xr:uid="{00000000-0005-0000-0000-00005D050000}"/>
    <cellStyle name="Comma 12 2 2 2 2 2" xfId="2416" xr:uid="{00000000-0005-0000-0000-00005E050000}"/>
    <cellStyle name="Comma 12 2 2 2 2 2 2" xfId="5256" xr:uid="{00000000-0005-0000-0000-00005E050000}"/>
    <cellStyle name="Comma 12 2 2 2 2 2 2 2" xfId="12413" xr:uid="{00000000-0005-0000-0000-0000BD020000}"/>
    <cellStyle name="Comma 12 2 2 2 2 2 3" xfId="9574" xr:uid="{00000000-0005-0000-0000-0000BD020000}"/>
    <cellStyle name="Comma 12 2 2 2 2 3" xfId="3837" xr:uid="{00000000-0005-0000-0000-00005D050000}"/>
    <cellStyle name="Comma 12 2 2 2 2 3 2" xfId="10994" xr:uid="{00000000-0005-0000-0000-0000BD020000}"/>
    <cellStyle name="Comma 12 2 2 2 2 4" xfId="6758" xr:uid="{00000000-0005-0000-0000-0000BD020000}"/>
    <cellStyle name="Comma 12 2 2 2 2 4 2" xfId="13887" xr:uid="{00000000-0005-0000-0000-0000BD020000}"/>
    <cellStyle name="Comma 12 2 2 2 2 5" xfId="8155" xr:uid="{00000000-0005-0000-0000-0000BD020000}"/>
    <cellStyle name="Comma 12 2 2 2 3" xfId="1453" xr:uid="{00000000-0005-0000-0000-00005F050000}"/>
    <cellStyle name="Comma 12 2 2 2 3 2" xfId="2880" xr:uid="{00000000-0005-0000-0000-000060050000}"/>
    <cellStyle name="Comma 12 2 2 2 3 2 2" xfId="5720" xr:uid="{00000000-0005-0000-0000-000060050000}"/>
    <cellStyle name="Comma 12 2 2 2 3 2 2 2" xfId="12877" xr:uid="{00000000-0005-0000-0000-0000BE020000}"/>
    <cellStyle name="Comma 12 2 2 2 3 2 3" xfId="10038" xr:uid="{00000000-0005-0000-0000-0000BE020000}"/>
    <cellStyle name="Comma 12 2 2 2 3 3" xfId="4301" xr:uid="{00000000-0005-0000-0000-00005F050000}"/>
    <cellStyle name="Comma 12 2 2 2 3 3 2" xfId="11458" xr:uid="{00000000-0005-0000-0000-0000BE020000}"/>
    <cellStyle name="Comma 12 2 2 2 3 4" xfId="7222" xr:uid="{00000000-0005-0000-0000-0000BE020000}"/>
    <cellStyle name="Comma 12 2 2 2 3 4 2" xfId="14351" xr:uid="{00000000-0005-0000-0000-0000BE020000}"/>
    <cellStyle name="Comma 12 2 2 2 3 5" xfId="8619" xr:uid="{00000000-0005-0000-0000-0000BE020000}"/>
    <cellStyle name="Comma 12 2 2 2 4" xfId="1950" xr:uid="{00000000-0005-0000-0000-000061050000}"/>
    <cellStyle name="Comma 12 2 2 2 4 2" xfId="4790" xr:uid="{00000000-0005-0000-0000-000061050000}"/>
    <cellStyle name="Comma 12 2 2 2 4 2 2" xfId="11947" xr:uid="{00000000-0005-0000-0000-0000BC020000}"/>
    <cellStyle name="Comma 12 2 2 2 4 3" xfId="9108" xr:uid="{00000000-0005-0000-0000-0000BC020000}"/>
    <cellStyle name="Comma 12 2 2 2 5" xfId="3371" xr:uid="{00000000-0005-0000-0000-00005C050000}"/>
    <cellStyle name="Comma 12 2 2 2 5 2" xfId="10528" xr:uid="{00000000-0005-0000-0000-0000BC020000}"/>
    <cellStyle name="Comma 12 2 2 2 6" xfId="6243" xr:uid="{00000000-0005-0000-0000-000014010000}"/>
    <cellStyle name="Comma 12 2 2 2 6 2" xfId="13412" xr:uid="{00000000-0005-0000-0000-000014010000}"/>
    <cellStyle name="Comma 12 2 2 2 7" xfId="7689" xr:uid="{00000000-0005-0000-0000-0000BC020000}"/>
    <cellStyle name="Comma 12 2 2 3" xfId="756" xr:uid="{00000000-0005-0000-0000-000062050000}"/>
    <cellStyle name="Comma 12 2 2 3 2" xfId="2183" xr:uid="{00000000-0005-0000-0000-000063050000}"/>
    <cellStyle name="Comma 12 2 2 3 2 2" xfId="5023" xr:uid="{00000000-0005-0000-0000-000063050000}"/>
    <cellStyle name="Comma 12 2 2 3 2 2 2" xfId="12180" xr:uid="{00000000-0005-0000-0000-0000BF020000}"/>
    <cellStyle name="Comma 12 2 2 3 2 3" xfId="9341" xr:uid="{00000000-0005-0000-0000-0000BF020000}"/>
    <cellStyle name="Comma 12 2 2 3 3" xfId="3604" xr:uid="{00000000-0005-0000-0000-000062050000}"/>
    <cellStyle name="Comma 12 2 2 3 3 2" xfId="10761" xr:uid="{00000000-0005-0000-0000-0000BF020000}"/>
    <cellStyle name="Comma 12 2 2 3 4" xfId="6526" xr:uid="{00000000-0005-0000-0000-0000BF020000}"/>
    <cellStyle name="Comma 12 2 2 3 4 2" xfId="13655" xr:uid="{00000000-0005-0000-0000-0000BF020000}"/>
    <cellStyle name="Comma 12 2 2 3 5" xfId="7922" xr:uid="{00000000-0005-0000-0000-0000BF020000}"/>
    <cellStyle name="Comma 12 2 2 4" xfId="1220" xr:uid="{00000000-0005-0000-0000-000064050000}"/>
    <cellStyle name="Comma 12 2 2 4 2" xfId="2647" xr:uid="{00000000-0005-0000-0000-000065050000}"/>
    <cellStyle name="Comma 12 2 2 4 2 2" xfId="5487" xr:uid="{00000000-0005-0000-0000-000065050000}"/>
    <cellStyle name="Comma 12 2 2 4 2 2 2" xfId="12644" xr:uid="{00000000-0005-0000-0000-0000C0020000}"/>
    <cellStyle name="Comma 12 2 2 4 2 3" xfId="9805" xr:uid="{00000000-0005-0000-0000-0000C0020000}"/>
    <cellStyle name="Comma 12 2 2 4 3" xfId="4068" xr:uid="{00000000-0005-0000-0000-000064050000}"/>
    <cellStyle name="Comma 12 2 2 4 3 2" xfId="11225" xr:uid="{00000000-0005-0000-0000-0000C0020000}"/>
    <cellStyle name="Comma 12 2 2 4 4" xfId="6989" xr:uid="{00000000-0005-0000-0000-0000C0020000}"/>
    <cellStyle name="Comma 12 2 2 4 4 2" xfId="14118" xr:uid="{00000000-0005-0000-0000-0000C0020000}"/>
    <cellStyle name="Comma 12 2 2 4 5" xfId="8386" xr:uid="{00000000-0005-0000-0000-0000C0020000}"/>
    <cellStyle name="Comma 12 2 2 5" xfId="1717" xr:uid="{00000000-0005-0000-0000-000066050000}"/>
    <cellStyle name="Comma 12 2 2 5 2" xfId="4557" xr:uid="{00000000-0005-0000-0000-000066050000}"/>
    <cellStyle name="Comma 12 2 2 5 2 2" xfId="11714" xr:uid="{00000000-0005-0000-0000-0000BB020000}"/>
    <cellStyle name="Comma 12 2 2 5 3" xfId="8875" xr:uid="{00000000-0005-0000-0000-0000BB020000}"/>
    <cellStyle name="Comma 12 2 2 6" xfId="3138" xr:uid="{00000000-0005-0000-0000-00005B050000}"/>
    <cellStyle name="Comma 12 2 2 6 2" xfId="10295" xr:uid="{00000000-0005-0000-0000-0000BB020000}"/>
    <cellStyle name="Comma 12 2 2 7" xfId="6010" xr:uid="{00000000-0005-0000-0000-000013010000}"/>
    <cellStyle name="Comma 12 2 2 7 2" xfId="13179" xr:uid="{00000000-0005-0000-0000-000013010000}"/>
    <cellStyle name="Comma 12 2 2 8" xfId="7456" xr:uid="{00000000-0005-0000-0000-0000BB020000}"/>
    <cellStyle name="Comma 12 2 3" xfId="455" xr:uid="{00000000-0005-0000-0000-000067050000}"/>
    <cellStyle name="Comma 12 2 3 2" xfId="921" xr:uid="{00000000-0005-0000-0000-000068050000}"/>
    <cellStyle name="Comma 12 2 3 2 2" xfId="2348" xr:uid="{00000000-0005-0000-0000-000069050000}"/>
    <cellStyle name="Comma 12 2 3 2 2 2" xfId="5188" xr:uid="{00000000-0005-0000-0000-000069050000}"/>
    <cellStyle name="Comma 12 2 3 2 2 2 2" xfId="12345" xr:uid="{00000000-0005-0000-0000-0000C2020000}"/>
    <cellStyle name="Comma 12 2 3 2 2 3" xfId="9506" xr:uid="{00000000-0005-0000-0000-0000C2020000}"/>
    <cellStyle name="Comma 12 2 3 2 3" xfId="3769" xr:uid="{00000000-0005-0000-0000-000068050000}"/>
    <cellStyle name="Comma 12 2 3 2 3 2" xfId="10926" xr:uid="{00000000-0005-0000-0000-0000C2020000}"/>
    <cellStyle name="Comma 12 2 3 2 4" xfId="6691" xr:uid="{00000000-0005-0000-0000-0000C2020000}"/>
    <cellStyle name="Comma 12 2 3 2 4 2" xfId="13820" xr:uid="{00000000-0005-0000-0000-0000C2020000}"/>
    <cellStyle name="Comma 12 2 3 2 5" xfId="8087" xr:uid="{00000000-0005-0000-0000-0000C2020000}"/>
    <cellStyle name="Comma 12 2 3 3" xfId="1385" xr:uid="{00000000-0005-0000-0000-00006A050000}"/>
    <cellStyle name="Comma 12 2 3 3 2" xfId="2812" xr:uid="{00000000-0005-0000-0000-00006B050000}"/>
    <cellStyle name="Comma 12 2 3 3 2 2" xfId="5652" xr:uid="{00000000-0005-0000-0000-00006B050000}"/>
    <cellStyle name="Comma 12 2 3 3 2 2 2" xfId="12809" xr:uid="{00000000-0005-0000-0000-0000C3020000}"/>
    <cellStyle name="Comma 12 2 3 3 2 3" xfId="9970" xr:uid="{00000000-0005-0000-0000-0000C3020000}"/>
    <cellStyle name="Comma 12 2 3 3 3" xfId="4233" xr:uid="{00000000-0005-0000-0000-00006A050000}"/>
    <cellStyle name="Comma 12 2 3 3 3 2" xfId="11390" xr:uid="{00000000-0005-0000-0000-0000C3020000}"/>
    <cellStyle name="Comma 12 2 3 3 4" xfId="7154" xr:uid="{00000000-0005-0000-0000-0000C3020000}"/>
    <cellStyle name="Comma 12 2 3 3 4 2" xfId="14283" xr:uid="{00000000-0005-0000-0000-0000C3020000}"/>
    <cellStyle name="Comma 12 2 3 3 5" xfId="8551" xr:uid="{00000000-0005-0000-0000-0000C3020000}"/>
    <cellStyle name="Comma 12 2 3 4" xfId="1882" xr:uid="{00000000-0005-0000-0000-00006C050000}"/>
    <cellStyle name="Comma 12 2 3 4 2" xfId="4722" xr:uid="{00000000-0005-0000-0000-00006C050000}"/>
    <cellStyle name="Comma 12 2 3 4 2 2" xfId="11879" xr:uid="{00000000-0005-0000-0000-0000C1020000}"/>
    <cellStyle name="Comma 12 2 3 4 3" xfId="9040" xr:uid="{00000000-0005-0000-0000-0000C1020000}"/>
    <cellStyle name="Comma 12 2 3 5" xfId="3303" xr:uid="{00000000-0005-0000-0000-000067050000}"/>
    <cellStyle name="Comma 12 2 3 5 2" xfId="10460" xr:uid="{00000000-0005-0000-0000-0000C1020000}"/>
    <cellStyle name="Comma 12 2 3 6" xfId="6175" xr:uid="{00000000-0005-0000-0000-000015010000}"/>
    <cellStyle name="Comma 12 2 3 6 2" xfId="13344" xr:uid="{00000000-0005-0000-0000-000015010000}"/>
    <cellStyle name="Comma 12 2 3 7" xfId="7621" xr:uid="{00000000-0005-0000-0000-0000C1020000}"/>
    <cellStyle name="Comma 12 2 4" xfId="688" xr:uid="{00000000-0005-0000-0000-00006D050000}"/>
    <cellStyle name="Comma 12 2 4 2" xfId="2115" xr:uid="{00000000-0005-0000-0000-00006E050000}"/>
    <cellStyle name="Comma 12 2 4 2 2" xfId="4955" xr:uid="{00000000-0005-0000-0000-00006E050000}"/>
    <cellStyle name="Comma 12 2 4 2 2 2" xfId="12112" xr:uid="{00000000-0005-0000-0000-0000C4020000}"/>
    <cellStyle name="Comma 12 2 4 2 3" xfId="9273" xr:uid="{00000000-0005-0000-0000-0000C4020000}"/>
    <cellStyle name="Comma 12 2 4 3" xfId="3536" xr:uid="{00000000-0005-0000-0000-00006D050000}"/>
    <cellStyle name="Comma 12 2 4 3 2" xfId="10693" xr:uid="{00000000-0005-0000-0000-0000C4020000}"/>
    <cellStyle name="Comma 12 2 4 4" xfId="6458" xr:uid="{00000000-0005-0000-0000-0000C4020000}"/>
    <cellStyle name="Comma 12 2 4 4 2" xfId="13587" xr:uid="{00000000-0005-0000-0000-0000C4020000}"/>
    <cellStyle name="Comma 12 2 4 5" xfId="7854" xr:uid="{00000000-0005-0000-0000-0000C4020000}"/>
    <cellStyle name="Comma 12 2 5" xfId="1152" xr:uid="{00000000-0005-0000-0000-00006F050000}"/>
    <cellStyle name="Comma 12 2 5 2" xfId="2579" xr:uid="{00000000-0005-0000-0000-000070050000}"/>
    <cellStyle name="Comma 12 2 5 2 2" xfId="5419" xr:uid="{00000000-0005-0000-0000-000070050000}"/>
    <cellStyle name="Comma 12 2 5 2 2 2" xfId="12576" xr:uid="{00000000-0005-0000-0000-0000C5020000}"/>
    <cellStyle name="Comma 12 2 5 2 3" xfId="9737" xr:uid="{00000000-0005-0000-0000-0000C5020000}"/>
    <cellStyle name="Comma 12 2 5 3" xfId="4000" xr:uid="{00000000-0005-0000-0000-00006F050000}"/>
    <cellStyle name="Comma 12 2 5 3 2" xfId="11157" xr:uid="{00000000-0005-0000-0000-0000C5020000}"/>
    <cellStyle name="Comma 12 2 5 4" xfId="6921" xr:uid="{00000000-0005-0000-0000-0000C5020000}"/>
    <cellStyle name="Comma 12 2 5 4 2" xfId="14050" xr:uid="{00000000-0005-0000-0000-0000C5020000}"/>
    <cellStyle name="Comma 12 2 5 5" xfId="8318" xr:uid="{00000000-0005-0000-0000-0000C5020000}"/>
    <cellStyle name="Comma 12 2 6" xfId="1649" xr:uid="{00000000-0005-0000-0000-000071050000}"/>
    <cellStyle name="Comma 12 2 6 2" xfId="4489" xr:uid="{00000000-0005-0000-0000-000071050000}"/>
    <cellStyle name="Comma 12 2 6 2 2" xfId="11646" xr:uid="{00000000-0005-0000-0000-0000BA020000}"/>
    <cellStyle name="Comma 12 2 6 3" xfId="8807" xr:uid="{00000000-0005-0000-0000-0000BA020000}"/>
    <cellStyle name="Comma 12 2 7" xfId="3070" xr:uid="{00000000-0005-0000-0000-00005A050000}"/>
    <cellStyle name="Comma 12 2 7 2" xfId="10227" xr:uid="{00000000-0005-0000-0000-0000BA020000}"/>
    <cellStyle name="Comma 12 2 8" xfId="5942" xr:uid="{00000000-0005-0000-0000-000012010000}"/>
    <cellStyle name="Comma 12 2 8 2" xfId="13111" xr:uid="{00000000-0005-0000-0000-000012010000}"/>
    <cellStyle name="Comma 12 2 9" xfId="7387" xr:uid="{00000000-0005-0000-0000-0000BA020000}"/>
    <cellStyle name="Comma 12 3" xfId="233" xr:uid="{00000000-0005-0000-0000-000072050000}"/>
    <cellStyle name="Comma 12 3 2" xfId="522" xr:uid="{00000000-0005-0000-0000-000073050000}"/>
    <cellStyle name="Comma 12 3 2 2" xfId="988" xr:uid="{00000000-0005-0000-0000-000074050000}"/>
    <cellStyle name="Comma 12 3 2 2 2" xfId="2415" xr:uid="{00000000-0005-0000-0000-000075050000}"/>
    <cellStyle name="Comma 12 3 2 2 2 2" xfId="5255" xr:uid="{00000000-0005-0000-0000-000075050000}"/>
    <cellStyle name="Comma 12 3 2 2 2 2 2" xfId="12412" xr:uid="{00000000-0005-0000-0000-0000C8020000}"/>
    <cellStyle name="Comma 12 3 2 2 2 3" xfId="9573" xr:uid="{00000000-0005-0000-0000-0000C8020000}"/>
    <cellStyle name="Comma 12 3 2 2 3" xfId="3836" xr:uid="{00000000-0005-0000-0000-000074050000}"/>
    <cellStyle name="Comma 12 3 2 2 3 2" xfId="10993" xr:uid="{00000000-0005-0000-0000-0000C8020000}"/>
    <cellStyle name="Comma 12 3 2 2 4" xfId="6757" xr:uid="{00000000-0005-0000-0000-0000C8020000}"/>
    <cellStyle name="Comma 12 3 2 2 4 2" xfId="13886" xr:uid="{00000000-0005-0000-0000-0000C8020000}"/>
    <cellStyle name="Comma 12 3 2 2 5" xfId="8154" xr:uid="{00000000-0005-0000-0000-0000C8020000}"/>
    <cellStyle name="Comma 12 3 2 3" xfId="1452" xr:uid="{00000000-0005-0000-0000-000076050000}"/>
    <cellStyle name="Comma 12 3 2 3 2" xfId="2879" xr:uid="{00000000-0005-0000-0000-000077050000}"/>
    <cellStyle name="Comma 12 3 2 3 2 2" xfId="5719" xr:uid="{00000000-0005-0000-0000-000077050000}"/>
    <cellStyle name="Comma 12 3 2 3 2 2 2" xfId="12876" xr:uid="{00000000-0005-0000-0000-0000C9020000}"/>
    <cellStyle name="Comma 12 3 2 3 2 3" xfId="10037" xr:uid="{00000000-0005-0000-0000-0000C9020000}"/>
    <cellStyle name="Comma 12 3 2 3 3" xfId="4300" xr:uid="{00000000-0005-0000-0000-000076050000}"/>
    <cellStyle name="Comma 12 3 2 3 3 2" xfId="11457" xr:uid="{00000000-0005-0000-0000-0000C9020000}"/>
    <cellStyle name="Comma 12 3 2 3 4" xfId="7221" xr:uid="{00000000-0005-0000-0000-0000C9020000}"/>
    <cellStyle name="Comma 12 3 2 3 4 2" xfId="14350" xr:uid="{00000000-0005-0000-0000-0000C9020000}"/>
    <cellStyle name="Comma 12 3 2 3 5" xfId="8618" xr:uid="{00000000-0005-0000-0000-0000C9020000}"/>
    <cellStyle name="Comma 12 3 2 4" xfId="1949" xr:uid="{00000000-0005-0000-0000-000078050000}"/>
    <cellStyle name="Comma 12 3 2 4 2" xfId="4789" xr:uid="{00000000-0005-0000-0000-000078050000}"/>
    <cellStyle name="Comma 12 3 2 4 2 2" xfId="11946" xr:uid="{00000000-0005-0000-0000-0000C7020000}"/>
    <cellStyle name="Comma 12 3 2 4 3" xfId="9107" xr:uid="{00000000-0005-0000-0000-0000C7020000}"/>
    <cellStyle name="Comma 12 3 2 5" xfId="3370" xr:uid="{00000000-0005-0000-0000-000073050000}"/>
    <cellStyle name="Comma 12 3 2 5 2" xfId="10527" xr:uid="{00000000-0005-0000-0000-0000C7020000}"/>
    <cellStyle name="Comma 12 3 2 6" xfId="6242" xr:uid="{00000000-0005-0000-0000-000017010000}"/>
    <cellStyle name="Comma 12 3 2 6 2" xfId="13411" xr:uid="{00000000-0005-0000-0000-000017010000}"/>
    <cellStyle name="Comma 12 3 2 7" xfId="7688" xr:uid="{00000000-0005-0000-0000-0000C7020000}"/>
    <cellStyle name="Comma 12 3 3" xfId="755" xr:uid="{00000000-0005-0000-0000-000079050000}"/>
    <cellStyle name="Comma 12 3 3 2" xfId="2182" xr:uid="{00000000-0005-0000-0000-00007A050000}"/>
    <cellStyle name="Comma 12 3 3 2 2" xfId="5022" xr:uid="{00000000-0005-0000-0000-00007A050000}"/>
    <cellStyle name="Comma 12 3 3 2 2 2" xfId="12179" xr:uid="{00000000-0005-0000-0000-0000CA020000}"/>
    <cellStyle name="Comma 12 3 3 2 3" xfId="9340" xr:uid="{00000000-0005-0000-0000-0000CA020000}"/>
    <cellStyle name="Comma 12 3 3 3" xfId="3603" xr:uid="{00000000-0005-0000-0000-000079050000}"/>
    <cellStyle name="Comma 12 3 3 3 2" xfId="10760" xr:uid="{00000000-0005-0000-0000-0000CA020000}"/>
    <cellStyle name="Comma 12 3 3 4" xfId="6525" xr:uid="{00000000-0005-0000-0000-0000CA020000}"/>
    <cellStyle name="Comma 12 3 3 4 2" xfId="13654" xr:uid="{00000000-0005-0000-0000-0000CA020000}"/>
    <cellStyle name="Comma 12 3 3 5" xfId="7921" xr:uid="{00000000-0005-0000-0000-0000CA020000}"/>
    <cellStyle name="Comma 12 3 4" xfId="1219" xr:uid="{00000000-0005-0000-0000-00007B050000}"/>
    <cellStyle name="Comma 12 3 4 2" xfId="2646" xr:uid="{00000000-0005-0000-0000-00007C050000}"/>
    <cellStyle name="Comma 12 3 4 2 2" xfId="5486" xr:uid="{00000000-0005-0000-0000-00007C050000}"/>
    <cellStyle name="Comma 12 3 4 2 2 2" xfId="12643" xr:uid="{00000000-0005-0000-0000-0000CB020000}"/>
    <cellStyle name="Comma 12 3 4 2 3" xfId="9804" xr:uid="{00000000-0005-0000-0000-0000CB020000}"/>
    <cellStyle name="Comma 12 3 4 3" xfId="4067" xr:uid="{00000000-0005-0000-0000-00007B050000}"/>
    <cellStyle name="Comma 12 3 4 3 2" xfId="11224" xr:uid="{00000000-0005-0000-0000-0000CB020000}"/>
    <cellStyle name="Comma 12 3 4 4" xfId="6988" xr:uid="{00000000-0005-0000-0000-0000CB020000}"/>
    <cellStyle name="Comma 12 3 4 4 2" xfId="14117" xr:uid="{00000000-0005-0000-0000-0000CB020000}"/>
    <cellStyle name="Comma 12 3 4 5" xfId="8385" xr:uid="{00000000-0005-0000-0000-0000CB020000}"/>
    <cellStyle name="Comma 12 3 5" xfId="1716" xr:uid="{00000000-0005-0000-0000-00007D050000}"/>
    <cellStyle name="Comma 12 3 5 2" xfId="4556" xr:uid="{00000000-0005-0000-0000-00007D050000}"/>
    <cellStyle name="Comma 12 3 5 2 2" xfId="11713" xr:uid="{00000000-0005-0000-0000-0000C6020000}"/>
    <cellStyle name="Comma 12 3 5 3" xfId="8874" xr:uid="{00000000-0005-0000-0000-0000C6020000}"/>
    <cellStyle name="Comma 12 3 6" xfId="3137" xr:uid="{00000000-0005-0000-0000-000072050000}"/>
    <cellStyle name="Comma 12 3 6 2" xfId="10294" xr:uid="{00000000-0005-0000-0000-0000C6020000}"/>
    <cellStyle name="Comma 12 3 7" xfId="6009" xr:uid="{00000000-0005-0000-0000-000016010000}"/>
    <cellStyle name="Comma 12 3 7 2" xfId="13178" xr:uid="{00000000-0005-0000-0000-000016010000}"/>
    <cellStyle name="Comma 12 3 8" xfId="7455" xr:uid="{00000000-0005-0000-0000-0000C6020000}"/>
    <cellStyle name="Comma 12 4" xfId="420" xr:uid="{00000000-0005-0000-0000-00007E050000}"/>
    <cellStyle name="Comma 12 4 2" xfId="886" xr:uid="{00000000-0005-0000-0000-00007F050000}"/>
    <cellStyle name="Comma 12 4 2 2" xfId="2313" xr:uid="{00000000-0005-0000-0000-000080050000}"/>
    <cellStyle name="Comma 12 4 2 2 2" xfId="5153" xr:uid="{00000000-0005-0000-0000-000080050000}"/>
    <cellStyle name="Comma 12 4 2 2 2 2" xfId="12310" xr:uid="{00000000-0005-0000-0000-0000CD020000}"/>
    <cellStyle name="Comma 12 4 2 2 3" xfId="9471" xr:uid="{00000000-0005-0000-0000-0000CD020000}"/>
    <cellStyle name="Comma 12 4 2 3" xfId="3734" xr:uid="{00000000-0005-0000-0000-00007F050000}"/>
    <cellStyle name="Comma 12 4 2 3 2" xfId="10891" xr:uid="{00000000-0005-0000-0000-0000CD020000}"/>
    <cellStyle name="Comma 12 4 2 4" xfId="6656" xr:uid="{00000000-0005-0000-0000-0000CD020000}"/>
    <cellStyle name="Comma 12 4 2 4 2" xfId="13785" xr:uid="{00000000-0005-0000-0000-0000CD020000}"/>
    <cellStyle name="Comma 12 4 2 5" xfId="8052" xr:uid="{00000000-0005-0000-0000-0000CD020000}"/>
    <cellStyle name="Comma 12 4 3" xfId="1350" xr:uid="{00000000-0005-0000-0000-000081050000}"/>
    <cellStyle name="Comma 12 4 3 2" xfId="2777" xr:uid="{00000000-0005-0000-0000-000082050000}"/>
    <cellStyle name="Comma 12 4 3 2 2" xfId="5617" xr:uid="{00000000-0005-0000-0000-000082050000}"/>
    <cellStyle name="Comma 12 4 3 2 2 2" xfId="12774" xr:uid="{00000000-0005-0000-0000-0000CE020000}"/>
    <cellStyle name="Comma 12 4 3 2 3" xfId="9935" xr:uid="{00000000-0005-0000-0000-0000CE020000}"/>
    <cellStyle name="Comma 12 4 3 3" xfId="4198" xr:uid="{00000000-0005-0000-0000-000081050000}"/>
    <cellStyle name="Comma 12 4 3 3 2" xfId="11355" xr:uid="{00000000-0005-0000-0000-0000CE020000}"/>
    <cellStyle name="Comma 12 4 3 4" xfId="7119" xr:uid="{00000000-0005-0000-0000-0000CE020000}"/>
    <cellStyle name="Comma 12 4 3 4 2" xfId="14248" xr:uid="{00000000-0005-0000-0000-0000CE020000}"/>
    <cellStyle name="Comma 12 4 3 5" xfId="8516" xr:uid="{00000000-0005-0000-0000-0000CE020000}"/>
    <cellStyle name="Comma 12 4 4" xfId="1847" xr:uid="{00000000-0005-0000-0000-000083050000}"/>
    <cellStyle name="Comma 12 4 4 2" xfId="4687" xr:uid="{00000000-0005-0000-0000-000083050000}"/>
    <cellStyle name="Comma 12 4 4 2 2" xfId="11844" xr:uid="{00000000-0005-0000-0000-0000CC020000}"/>
    <cellStyle name="Comma 12 4 4 3" xfId="9005" xr:uid="{00000000-0005-0000-0000-0000CC020000}"/>
    <cellStyle name="Comma 12 4 5" xfId="3268" xr:uid="{00000000-0005-0000-0000-00007E050000}"/>
    <cellStyle name="Comma 12 4 5 2" xfId="10425" xr:uid="{00000000-0005-0000-0000-0000CC020000}"/>
    <cellStyle name="Comma 12 4 6" xfId="6140" xr:uid="{00000000-0005-0000-0000-000018010000}"/>
    <cellStyle name="Comma 12 4 6 2" xfId="13309" xr:uid="{00000000-0005-0000-0000-000018010000}"/>
    <cellStyle name="Comma 12 4 7" xfId="7586" xr:uid="{00000000-0005-0000-0000-0000CC020000}"/>
    <cellStyle name="Comma 12 5" xfId="653" xr:uid="{00000000-0005-0000-0000-000084050000}"/>
    <cellStyle name="Comma 12 5 2" xfId="2080" xr:uid="{00000000-0005-0000-0000-000085050000}"/>
    <cellStyle name="Comma 12 5 2 2" xfId="4920" xr:uid="{00000000-0005-0000-0000-000085050000}"/>
    <cellStyle name="Comma 12 5 2 2 2" xfId="12077" xr:uid="{00000000-0005-0000-0000-0000CF020000}"/>
    <cellStyle name="Comma 12 5 2 3" xfId="9238" xr:uid="{00000000-0005-0000-0000-0000CF020000}"/>
    <cellStyle name="Comma 12 5 3" xfId="3501" xr:uid="{00000000-0005-0000-0000-000084050000}"/>
    <cellStyle name="Comma 12 5 3 2" xfId="10658" xr:uid="{00000000-0005-0000-0000-0000CF020000}"/>
    <cellStyle name="Comma 12 5 4" xfId="6423" xr:uid="{00000000-0005-0000-0000-0000CF020000}"/>
    <cellStyle name="Comma 12 5 4 2" xfId="13552" xr:uid="{00000000-0005-0000-0000-0000CF020000}"/>
    <cellStyle name="Comma 12 5 5" xfId="7819" xr:uid="{00000000-0005-0000-0000-0000CF020000}"/>
    <cellStyle name="Comma 12 6" xfId="1117" xr:uid="{00000000-0005-0000-0000-000086050000}"/>
    <cellStyle name="Comma 12 6 2" xfId="2544" xr:uid="{00000000-0005-0000-0000-000087050000}"/>
    <cellStyle name="Comma 12 6 2 2" xfId="5384" xr:uid="{00000000-0005-0000-0000-000087050000}"/>
    <cellStyle name="Comma 12 6 2 2 2" xfId="12541" xr:uid="{00000000-0005-0000-0000-0000D0020000}"/>
    <cellStyle name="Comma 12 6 2 3" xfId="9702" xr:uid="{00000000-0005-0000-0000-0000D0020000}"/>
    <cellStyle name="Comma 12 6 3" xfId="3965" xr:uid="{00000000-0005-0000-0000-000086050000}"/>
    <cellStyle name="Comma 12 6 3 2" xfId="11122" xr:uid="{00000000-0005-0000-0000-0000D0020000}"/>
    <cellStyle name="Comma 12 6 4" xfId="6886" xr:uid="{00000000-0005-0000-0000-0000D0020000}"/>
    <cellStyle name="Comma 12 6 4 2" xfId="14015" xr:uid="{00000000-0005-0000-0000-0000D0020000}"/>
    <cellStyle name="Comma 12 6 5" xfId="8283" xr:uid="{00000000-0005-0000-0000-0000D0020000}"/>
    <cellStyle name="Comma 12 7" xfId="1613" xr:uid="{00000000-0005-0000-0000-000088050000}"/>
    <cellStyle name="Comma 12 7 2" xfId="4453" xr:uid="{00000000-0005-0000-0000-000088050000}"/>
    <cellStyle name="Comma 12 7 2 2" xfId="11610" xr:uid="{00000000-0005-0000-0000-0000B9020000}"/>
    <cellStyle name="Comma 12 7 3" xfId="8771" xr:uid="{00000000-0005-0000-0000-0000B9020000}"/>
    <cellStyle name="Comma 12 8" xfId="3035" xr:uid="{00000000-0005-0000-0000-000059050000}"/>
    <cellStyle name="Comma 12 8 2" xfId="10192" xr:uid="{00000000-0005-0000-0000-0000B9020000}"/>
    <cellStyle name="Comma 12 9" xfId="5907" xr:uid="{00000000-0005-0000-0000-000011010000}"/>
    <cellStyle name="Comma 12 9 2" xfId="13076" xr:uid="{00000000-0005-0000-0000-000011010000}"/>
    <cellStyle name="Comma 13" xfId="374" xr:uid="{00000000-0005-0000-0000-000089050000}"/>
    <cellStyle name="Comma 13 2" xfId="6388" xr:uid="{00000000-0005-0000-0000-0000D1020000}"/>
    <cellStyle name="Comma 14" xfId="609" xr:uid="{00000000-0005-0000-0000-00008A050000}"/>
    <cellStyle name="Comma 14 2" xfId="1539" xr:uid="{00000000-0005-0000-0000-00008B050000}"/>
    <cellStyle name="Comma 14 2 2" xfId="2966" xr:uid="{00000000-0005-0000-0000-00008C050000}"/>
    <cellStyle name="Comma 14 2 2 2" xfId="5806" xr:uid="{00000000-0005-0000-0000-00008C050000}"/>
    <cellStyle name="Comma 14 2 2 2 2" xfId="12963" xr:uid="{00000000-0005-0000-0000-0000D3020000}"/>
    <cellStyle name="Comma 14 2 2 3" xfId="10124" xr:uid="{00000000-0005-0000-0000-0000D3020000}"/>
    <cellStyle name="Comma 14 2 3" xfId="4387" xr:uid="{00000000-0005-0000-0000-00008B050000}"/>
    <cellStyle name="Comma 14 2 3 2" xfId="11544" xr:uid="{00000000-0005-0000-0000-0000D3020000}"/>
    <cellStyle name="Comma 14 2 4" xfId="7308" xr:uid="{00000000-0005-0000-0000-0000D3020000}"/>
    <cellStyle name="Comma 14 2 4 2" xfId="14437" xr:uid="{00000000-0005-0000-0000-0000D3020000}"/>
    <cellStyle name="Comma 14 2 5" xfId="8705" xr:uid="{00000000-0005-0000-0000-0000D3020000}"/>
    <cellStyle name="Comma 14 3" xfId="2036" xr:uid="{00000000-0005-0000-0000-00008D050000}"/>
    <cellStyle name="Comma 14 3 2" xfId="4876" xr:uid="{00000000-0005-0000-0000-00008D050000}"/>
    <cellStyle name="Comma 14 3 2 2" xfId="12033" xr:uid="{00000000-0005-0000-0000-0000D2020000}"/>
    <cellStyle name="Comma 14 3 3" xfId="9194" xr:uid="{00000000-0005-0000-0000-0000D2020000}"/>
    <cellStyle name="Comma 14 4" xfId="3457" xr:uid="{00000000-0005-0000-0000-00008A050000}"/>
    <cellStyle name="Comma 14 4 2" xfId="10614" xr:uid="{00000000-0005-0000-0000-0000D2020000}"/>
    <cellStyle name="Comma 14 5" xfId="6329" xr:uid="{00000000-0005-0000-0000-00001A010000}"/>
    <cellStyle name="Comma 14 5 2" xfId="13498" xr:uid="{00000000-0005-0000-0000-00001A010000}"/>
    <cellStyle name="Comma 14 6" xfId="7775" xr:uid="{00000000-0005-0000-0000-0000D2020000}"/>
    <cellStyle name="Comma 15" xfId="1550" xr:uid="{00000000-0005-0000-0000-00008E050000}"/>
    <cellStyle name="Comma 15 2" xfId="2969" xr:uid="{00000000-0005-0000-0000-00008F050000}"/>
    <cellStyle name="Comma 15 2 2" xfId="5809" xr:uid="{00000000-0005-0000-0000-00008F050000}"/>
    <cellStyle name="Comma 15 2 2 2" xfId="12966" xr:uid="{00000000-0005-0000-0000-000024060000}"/>
    <cellStyle name="Comma 15 2 2 2 2" xfId="14452" xr:uid="{6BCF17B4-41CE-4EEC-B75C-BBCE6C5E5494}"/>
    <cellStyle name="Comma 15 2 3" xfId="6363" xr:uid="{00000000-0005-0000-0000-0000D4020000}"/>
    <cellStyle name="Comma 15 2 4" xfId="10127" xr:uid="{00000000-0005-0000-0000-000024060000}"/>
    <cellStyle name="Comma 15 3" xfId="4390" xr:uid="{00000000-0005-0000-0000-00008E050000}"/>
    <cellStyle name="Comma 15 3 2" xfId="11547" xr:uid="{00000000-0005-0000-0000-000024060000}"/>
    <cellStyle name="Comma 15 4" xfId="5861" xr:uid="{00000000-0005-0000-0000-00001B010000}"/>
    <cellStyle name="Comma 15 5" xfId="8708" xr:uid="{00000000-0005-0000-0000-000024060000}"/>
    <cellStyle name="Comma 16" xfId="75" xr:uid="{00000000-0005-0000-0000-000090050000}"/>
    <cellStyle name="Comma 16 10" xfId="7353" xr:uid="{00000000-0005-0000-0000-0000D4020000}"/>
    <cellStyle name="Comma 16 2" xfId="120" xr:uid="{00000000-0005-0000-0000-000091050000}"/>
    <cellStyle name="Comma 16 2 2" xfId="236" xr:uid="{00000000-0005-0000-0000-000092050000}"/>
    <cellStyle name="Comma 16 2 2 2" xfId="525" xr:uid="{00000000-0005-0000-0000-000093050000}"/>
    <cellStyle name="Comma 16 2 2 2 2" xfId="991" xr:uid="{00000000-0005-0000-0000-000094050000}"/>
    <cellStyle name="Comma 16 2 2 2 2 2" xfId="2418" xr:uid="{00000000-0005-0000-0000-000095050000}"/>
    <cellStyle name="Comma 16 2 2 2 2 2 2" xfId="5258" xr:uid="{00000000-0005-0000-0000-000095050000}"/>
    <cellStyle name="Comma 16 2 2 2 2 2 2 2" xfId="12415" xr:uid="{00000000-0005-0000-0000-0000D8020000}"/>
    <cellStyle name="Comma 16 2 2 2 2 2 3" xfId="9576" xr:uid="{00000000-0005-0000-0000-0000D8020000}"/>
    <cellStyle name="Comma 16 2 2 2 2 3" xfId="3839" xr:uid="{00000000-0005-0000-0000-000094050000}"/>
    <cellStyle name="Comma 16 2 2 2 2 3 2" xfId="10996" xr:uid="{00000000-0005-0000-0000-0000D8020000}"/>
    <cellStyle name="Comma 16 2 2 2 2 4" xfId="6760" xr:uid="{00000000-0005-0000-0000-0000D9020000}"/>
    <cellStyle name="Comma 16 2 2 2 2 4 2" xfId="13889" xr:uid="{00000000-0005-0000-0000-0000D9020000}"/>
    <cellStyle name="Comma 16 2 2 2 2 5" xfId="8157" xr:uid="{00000000-0005-0000-0000-0000D8020000}"/>
    <cellStyle name="Comma 16 2 2 2 3" xfId="1455" xr:uid="{00000000-0005-0000-0000-000096050000}"/>
    <cellStyle name="Comma 16 2 2 2 3 2" xfId="2882" xr:uid="{00000000-0005-0000-0000-000097050000}"/>
    <cellStyle name="Comma 16 2 2 2 3 2 2" xfId="5722" xr:uid="{00000000-0005-0000-0000-000097050000}"/>
    <cellStyle name="Comma 16 2 2 2 3 2 2 2" xfId="12879" xr:uid="{00000000-0005-0000-0000-0000D9020000}"/>
    <cellStyle name="Comma 16 2 2 2 3 2 3" xfId="10040" xr:uid="{00000000-0005-0000-0000-0000D9020000}"/>
    <cellStyle name="Comma 16 2 2 2 3 3" xfId="4303" xr:uid="{00000000-0005-0000-0000-000096050000}"/>
    <cellStyle name="Comma 16 2 2 2 3 3 2" xfId="11460" xr:uid="{00000000-0005-0000-0000-0000D9020000}"/>
    <cellStyle name="Comma 16 2 2 2 3 4" xfId="7224" xr:uid="{00000000-0005-0000-0000-0000DA020000}"/>
    <cellStyle name="Comma 16 2 2 2 3 4 2" xfId="14353" xr:uid="{00000000-0005-0000-0000-0000DA020000}"/>
    <cellStyle name="Comma 16 2 2 2 3 5" xfId="8621" xr:uid="{00000000-0005-0000-0000-0000D9020000}"/>
    <cellStyle name="Comma 16 2 2 2 4" xfId="1952" xr:uid="{00000000-0005-0000-0000-000098050000}"/>
    <cellStyle name="Comma 16 2 2 2 4 2" xfId="4792" xr:uid="{00000000-0005-0000-0000-000098050000}"/>
    <cellStyle name="Comma 16 2 2 2 4 2 2" xfId="11949" xr:uid="{00000000-0005-0000-0000-0000D7020000}"/>
    <cellStyle name="Comma 16 2 2 2 4 3" xfId="9110" xr:uid="{00000000-0005-0000-0000-0000D7020000}"/>
    <cellStyle name="Comma 16 2 2 2 5" xfId="3373" xr:uid="{00000000-0005-0000-0000-000093050000}"/>
    <cellStyle name="Comma 16 2 2 2 5 2" xfId="10530" xr:uid="{00000000-0005-0000-0000-0000D7020000}"/>
    <cellStyle name="Comma 16 2 2 2 6" xfId="6245" xr:uid="{00000000-0005-0000-0000-00001F010000}"/>
    <cellStyle name="Comma 16 2 2 2 6 2" xfId="13414" xr:uid="{00000000-0005-0000-0000-00001F010000}"/>
    <cellStyle name="Comma 16 2 2 2 7" xfId="7691" xr:uid="{00000000-0005-0000-0000-0000D7020000}"/>
    <cellStyle name="Comma 16 2 2 3" xfId="758" xr:uid="{00000000-0005-0000-0000-000099050000}"/>
    <cellStyle name="Comma 16 2 2 3 2" xfId="2185" xr:uid="{00000000-0005-0000-0000-00009A050000}"/>
    <cellStyle name="Comma 16 2 2 3 2 2" xfId="5025" xr:uid="{00000000-0005-0000-0000-00009A050000}"/>
    <cellStyle name="Comma 16 2 2 3 2 2 2" xfId="12182" xr:uid="{00000000-0005-0000-0000-0000DA020000}"/>
    <cellStyle name="Comma 16 2 2 3 2 3" xfId="9343" xr:uid="{00000000-0005-0000-0000-0000DA020000}"/>
    <cellStyle name="Comma 16 2 2 3 3" xfId="3606" xr:uid="{00000000-0005-0000-0000-000099050000}"/>
    <cellStyle name="Comma 16 2 2 3 3 2" xfId="10763" xr:uid="{00000000-0005-0000-0000-0000DA020000}"/>
    <cellStyle name="Comma 16 2 2 3 4" xfId="6528" xr:uid="{00000000-0005-0000-0000-0000DB020000}"/>
    <cellStyle name="Comma 16 2 2 3 4 2" xfId="13657" xr:uid="{00000000-0005-0000-0000-0000DB020000}"/>
    <cellStyle name="Comma 16 2 2 3 5" xfId="7924" xr:uid="{00000000-0005-0000-0000-0000DA020000}"/>
    <cellStyle name="Comma 16 2 2 4" xfId="1222" xr:uid="{00000000-0005-0000-0000-00009B050000}"/>
    <cellStyle name="Comma 16 2 2 4 2" xfId="2649" xr:uid="{00000000-0005-0000-0000-00009C050000}"/>
    <cellStyle name="Comma 16 2 2 4 2 2" xfId="5489" xr:uid="{00000000-0005-0000-0000-00009C050000}"/>
    <cellStyle name="Comma 16 2 2 4 2 2 2" xfId="12646" xr:uid="{00000000-0005-0000-0000-0000DB020000}"/>
    <cellStyle name="Comma 16 2 2 4 2 3" xfId="9807" xr:uid="{00000000-0005-0000-0000-0000DB020000}"/>
    <cellStyle name="Comma 16 2 2 4 3" xfId="4070" xr:uid="{00000000-0005-0000-0000-00009B050000}"/>
    <cellStyle name="Comma 16 2 2 4 3 2" xfId="11227" xr:uid="{00000000-0005-0000-0000-0000DB020000}"/>
    <cellStyle name="Comma 16 2 2 4 4" xfId="6991" xr:uid="{00000000-0005-0000-0000-0000DC020000}"/>
    <cellStyle name="Comma 16 2 2 4 4 2" xfId="14120" xr:uid="{00000000-0005-0000-0000-0000DC020000}"/>
    <cellStyle name="Comma 16 2 2 4 5" xfId="8388" xr:uid="{00000000-0005-0000-0000-0000DB020000}"/>
    <cellStyle name="Comma 16 2 2 5" xfId="1719" xr:uid="{00000000-0005-0000-0000-00009D050000}"/>
    <cellStyle name="Comma 16 2 2 5 2" xfId="4559" xr:uid="{00000000-0005-0000-0000-00009D050000}"/>
    <cellStyle name="Comma 16 2 2 5 2 2" xfId="11716" xr:uid="{00000000-0005-0000-0000-0000D6020000}"/>
    <cellStyle name="Comma 16 2 2 5 3" xfId="8877" xr:uid="{00000000-0005-0000-0000-0000D6020000}"/>
    <cellStyle name="Comma 16 2 2 6" xfId="3140" xr:uid="{00000000-0005-0000-0000-000092050000}"/>
    <cellStyle name="Comma 16 2 2 6 2" xfId="10297" xr:uid="{00000000-0005-0000-0000-0000D6020000}"/>
    <cellStyle name="Comma 16 2 2 7" xfId="6012" xr:uid="{00000000-0005-0000-0000-00001E010000}"/>
    <cellStyle name="Comma 16 2 2 7 2" xfId="13181" xr:uid="{00000000-0005-0000-0000-00001E010000}"/>
    <cellStyle name="Comma 16 2 2 8" xfId="7458" xr:uid="{00000000-0005-0000-0000-0000D6020000}"/>
    <cellStyle name="Comma 16 2 3" xfId="456" xr:uid="{00000000-0005-0000-0000-00009E050000}"/>
    <cellStyle name="Comma 16 2 3 2" xfId="922" xr:uid="{00000000-0005-0000-0000-00009F050000}"/>
    <cellStyle name="Comma 16 2 3 2 2" xfId="2349" xr:uid="{00000000-0005-0000-0000-0000A0050000}"/>
    <cellStyle name="Comma 16 2 3 2 2 2" xfId="5189" xr:uid="{00000000-0005-0000-0000-0000A0050000}"/>
    <cellStyle name="Comma 16 2 3 2 2 2 2" xfId="12346" xr:uid="{00000000-0005-0000-0000-0000DD020000}"/>
    <cellStyle name="Comma 16 2 3 2 2 3" xfId="9507" xr:uid="{00000000-0005-0000-0000-0000DD020000}"/>
    <cellStyle name="Comma 16 2 3 2 3" xfId="3770" xr:uid="{00000000-0005-0000-0000-00009F050000}"/>
    <cellStyle name="Comma 16 2 3 2 3 2" xfId="10927" xr:uid="{00000000-0005-0000-0000-0000DD020000}"/>
    <cellStyle name="Comma 16 2 3 2 4" xfId="6692" xr:uid="{00000000-0005-0000-0000-0000DE020000}"/>
    <cellStyle name="Comma 16 2 3 2 4 2" xfId="13821" xr:uid="{00000000-0005-0000-0000-0000DE020000}"/>
    <cellStyle name="Comma 16 2 3 2 5" xfId="8088" xr:uid="{00000000-0005-0000-0000-0000DD020000}"/>
    <cellStyle name="Comma 16 2 3 3" xfId="1386" xr:uid="{00000000-0005-0000-0000-0000A1050000}"/>
    <cellStyle name="Comma 16 2 3 3 2" xfId="2813" xr:uid="{00000000-0005-0000-0000-0000A2050000}"/>
    <cellStyle name="Comma 16 2 3 3 2 2" xfId="5653" xr:uid="{00000000-0005-0000-0000-0000A2050000}"/>
    <cellStyle name="Comma 16 2 3 3 2 2 2" xfId="12810" xr:uid="{00000000-0005-0000-0000-0000DE020000}"/>
    <cellStyle name="Comma 16 2 3 3 2 3" xfId="9971" xr:uid="{00000000-0005-0000-0000-0000DE020000}"/>
    <cellStyle name="Comma 16 2 3 3 3" xfId="4234" xr:uid="{00000000-0005-0000-0000-0000A1050000}"/>
    <cellStyle name="Comma 16 2 3 3 3 2" xfId="11391" xr:uid="{00000000-0005-0000-0000-0000DE020000}"/>
    <cellStyle name="Comma 16 2 3 3 4" xfId="7155" xr:uid="{00000000-0005-0000-0000-0000DF020000}"/>
    <cellStyle name="Comma 16 2 3 3 4 2" xfId="14284" xr:uid="{00000000-0005-0000-0000-0000DF020000}"/>
    <cellStyle name="Comma 16 2 3 3 5" xfId="8552" xr:uid="{00000000-0005-0000-0000-0000DE020000}"/>
    <cellStyle name="Comma 16 2 3 4" xfId="1883" xr:uid="{00000000-0005-0000-0000-0000A3050000}"/>
    <cellStyle name="Comma 16 2 3 4 2" xfId="4723" xr:uid="{00000000-0005-0000-0000-0000A3050000}"/>
    <cellStyle name="Comma 16 2 3 4 2 2" xfId="11880" xr:uid="{00000000-0005-0000-0000-0000DC020000}"/>
    <cellStyle name="Comma 16 2 3 4 3" xfId="9041" xr:uid="{00000000-0005-0000-0000-0000DC020000}"/>
    <cellStyle name="Comma 16 2 3 5" xfId="3304" xr:uid="{00000000-0005-0000-0000-00009E050000}"/>
    <cellStyle name="Comma 16 2 3 5 2" xfId="10461" xr:uid="{00000000-0005-0000-0000-0000DC020000}"/>
    <cellStyle name="Comma 16 2 3 6" xfId="6176" xr:uid="{00000000-0005-0000-0000-000020010000}"/>
    <cellStyle name="Comma 16 2 3 6 2" xfId="13345" xr:uid="{00000000-0005-0000-0000-000020010000}"/>
    <cellStyle name="Comma 16 2 3 7" xfId="7622" xr:uid="{00000000-0005-0000-0000-0000DC020000}"/>
    <cellStyle name="Comma 16 2 4" xfId="689" xr:uid="{00000000-0005-0000-0000-0000A4050000}"/>
    <cellStyle name="Comma 16 2 4 2" xfId="2116" xr:uid="{00000000-0005-0000-0000-0000A5050000}"/>
    <cellStyle name="Comma 16 2 4 2 2" xfId="4956" xr:uid="{00000000-0005-0000-0000-0000A5050000}"/>
    <cellStyle name="Comma 16 2 4 2 2 2" xfId="12113" xr:uid="{00000000-0005-0000-0000-0000DF020000}"/>
    <cellStyle name="Comma 16 2 4 2 3" xfId="9274" xr:uid="{00000000-0005-0000-0000-0000DF020000}"/>
    <cellStyle name="Comma 16 2 4 3" xfId="3537" xr:uid="{00000000-0005-0000-0000-0000A4050000}"/>
    <cellStyle name="Comma 16 2 4 3 2" xfId="10694" xr:uid="{00000000-0005-0000-0000-0000DF020000}"/>
    <cellStyle name="Comma 16 2 4 4" xfId="6459" xr:uid="{00000000-0005-0000-0000-0000E0020000}"/>
    <cellStyle name="Comma 16 2 4 4 2" xfId="13588" xr:uid="{00000000-0005-0000-0000-0000E0020000}"/>
    <cellStyle name="Comma 16 2 4 5" xfId="7855" xr:uid="{00000000-0005-0000-0000-0000DF020000}"/>
    <cellStyle name="Comma 16 2 5" xfId="1153" xr:uid="{00000000-0005-0000-0000-0000A6050000}"/>
    <cellStyle name="Comma 16 2 5 2" xfId="2580" xr:uid="{00000000-0005-0000-0000-0000A7050000}"/>
    <cellStyle name="Comma 16 2 5 2 2" xfId="5420" xr:uid="{00000000-0005-0000-0000-0000A7050000}"/>
    <cellStyle name="Comma 16 2 5 2 2 2" xfId="12577" xr:uid="{00000000-0005-0000-0000-0000E0020000}"/>
    <cellStyle name="Comma 16 2 5 2 3" xfId="9738" xr:uid="{00000000-0005-0000-0000-0000E0020000}"/>
    <cellStyle name="Comma 16 2 5 3" xfId="4001" xr:uid="{00000000-0005-0000-0000-0000A6050000}"/>
    <cellStyle name="Comma 16 2 5 3 2" xfId="11158" xr:uid="{00000000-0005-0000-0000-0000E0020000}"/>
    <cellStyle name="Comma 16 2 5 4" xfId="6922" xr:uid="{00000000-0005-0000-0000-0000E1020000}"/>
    <cellStyle name="Comma 16 2 5 4 2" xfId="14051" xr:uid="{00000000-0005-0000-0000-0000E1020000}"/>
    <cellStyle name="Comma 16 2 5 5" xfId="8319" xr:uid="{00000000-0005-0000-0000-0000E0020000}"/>
    <cellStyle name="Comma 16 2 6" xfId="1650" xr:uid="{00000000-0005-0000-0000-0000A8050000}"/>
    <cellStyle name="Comma 16 2 6 2" xfId="4490" xr:uid="{00000000-0005-0000-0000-0000A8050000}"/>
    <cellStyle name="Comma 16 2 6 2 2" xfId="11647" xr:uid="{00000000-0005-0000-0000-0000D5020000}"/>
    <cellStyle name="Comma 16 2 6 3" xfId="8808" xr:uid="{00000000-0005-0000-0000-0000D5020000}"/>
    <cellStyle name="Comma 16 2 7" xfId="3071" xr:uid="{00000000-0005-0000-0000-000091050000}"/>
    <cellStyle name="Comma 16 2 7 2" xfId="10228" xr:uid="{00000000-0005-0000-0000-0000D5020000}"/>
    <cellStyle name="Comma 16 2 8" xfId="5943" xr:uid="{00000000-0005-0000-0000-00001D010000}"/>
    <cellStyle name="Comma 16 2 8 2" xfId="13112" xr:uid="{00000000-0005-0000-0000-00001D010000}"/>
    <cellStyle name="Comma 16 2 9" xfId="7388" xr:uid="{00000000-0005-0000-0000-0000D5020000}"/>
    <cellStyle name="Comma 16 3" xfId="235" xr:uid="{00000000-0005-0000-0000-0000A9050000}"/>
    <cellStyle name="Comma 16 3 2" xfId="524" xr:uid="{00000000-0005-0000-0000-0000AA050000}"/>
    <cellStyle name="Comma 16 3 2 2" xfId="990" xr:uid="{00000000-0005-0000-0000-0000AB050000}"/>
    <cellStyle name="Comma 16 3 2 2 2" xfId="2417" xr:uid="{00000000-0005-0000-0000-0000AC050000}"/>
    <cellStyle name="Comma 16 3 2 2 2 2" xfId="5257" xr:uid="{00000000-0005-0000-0000-0000AC050000}"/>
    <cellStyle name="Comma 16 3 2 2 2 2 2" xfId="12414" xr:uid="{00000000-0005-0000-0000-0000E3020000}"/>
    <cellStyle name="Comma 16 3 2 2 2 3" xfId="9575" xr:uid="{00000000-0005-0000-0000-0000E3020000}"/>
    <cellStyle name="Comma 16 3 2 2 3" xfId="3838" xr:uid="{00000000-0005-0000-0000-0000AB050000}"/>
    <cellStyle name="Comma 16 3 2 2 3 2" xfId="10995" xr:uid="{00000000-0005-0000-0000-0000E3020000}"/>
    <cellStyle name="Comma 16 3 2 2 4" xfId="6759" xr:uid="{00000000-0005-0000-0000-0000E4020000}"/>
    <cellStyle name="Comma 16 3 2 2 4 2" xfId="13888" xr:uid="{00000000-0005-0000-0000-0000E4020000}"/>
    <cellStyle name="Comma 16 3 2 2 5" xfId="8156" xr:uid="{00000000-0005-0000-0000-0000E3020000}"/>
    <cellStyle name="Comma 16 3 2 3" xfId="1454" xr:uid="{00000000-0005-0000-0000-0000AD050000}"/>
    <cellStyle name="Comma 16 3 2 3 2" xfId="2881" xr:uid="{00000000-0005-0000-0000-0000AE050000}"/>
    <cellStyle name="Comma 16 3 2 3 2 2" xfId="5721" xr:uid="{00000000-0005-0000-0000-0000AE050000}"/>
    <cellStyle name="Comma 16 3 2 3 2 2 2" xfId="12878" xr:uid="{00000000-0005-0000-0000-0000E4020000}"/>
    <cellStyle name="Comma 16 3 2 3 2 3" xfId="10039" xr:uid="{00000000-0005-0000-0000-0000E4020000}"/>
    <cellStyle name="Comma 16 3 2 3 3" xfId="4302" xr:uid="{00000000-0005-0000-0000-0000AD050000}"/>
    <cellStyle name="Comma 16 3 2 3 3 2" xfId="11459" xr:uid="{00000000-0005-0000-0000-0000E4020000}"/>
    <cellStyle name="Comma 16 3 2 3 4" xfId="7223" xr:uid="{00000000-0005-0000-0000-0000E5020000}"/>
    <cellStyle name="Comma 16 3 2 3 4 2" xfId="14352" xr:uid="{00000000-0005-0000-0000-0000E5020000}"/>
    <cellStyle name="Comma 16 3 2 3 5" xfId="8620" xr:uid="{00000000-0005-0000-0000-0000E4020000}"/>
    <cellStyle name="Comma 16 3 2 4" xfId="1951" xr:uid="{00000000-0005-0000-0000-0000AF050000}"/>
    <cellStyle name="Comma 16 3 2 4 2" xfId="4791" xr:uid="{00000000-0005-0000-0000-0000AF050000}"/>
    <cellStyle name="Comma 16 3 2 4 2 2" xfId="11948" xr:uid="{00000000-0005-0000-0000-0000E2020000}"/>
    <cellStyle name="Comma 16 3 2 4 3" xfId="9109" xr:uid="{00000000-0005-0000-0000-0000E2020000}"/>
    <cellStyle name="Comma 16 3 2 5" xfId="3372" xr:uid="{00000000-0005-0000-0000-0000AA050000}"/>
    <cellStyle name="Comma 16 3 2 5 2" xfId="10529" xr:uid="{00000000-0005-0000-0000-0000E2020000}"/>
    <cellStyle name="Comma 16 3 2 6" xfId="6244" xr:uid="{00000000-0005-0000-0000-000022010000}"/>
    <cellStyle name="Comma 16 3 2 6 2" xfId="13413" xr:uid="{00000000-0005-0000-0000-000022010000}"/>
    <cellStyle name="Comma 16 3 2 7" xfId="7690" xr:uid="{00000000-0005-0000-0000-0000E2020000}"/>
    <cellStyle name="Comma 16 3 3" xfId="757" xr:uid="{00000000-0005-0000-0000-0000B0050000}"/>
    <cellStyle name="Comma 16 3 3 2" xfId="2184" xr:uid="{00000000-0005-0000-0000-0000B1050000}"/>
    <cellStyle name="Comma 16 3 3 2 2" xfId="5024" xr:uid="{00000000-0005-0000-0000-0000B1050000}"/>
    <cellStyle name="Comma 16 3 3 2 2 2" xfId="12181" xr:uid="{00000000-0005-0000-0000-0000E5020000}"/>
    <cellStyle name="Comma 16 3 3 2 3" xfId="9342" xr:uid="{00000000-0005-0000-0000-0000E5020000}"/>
    <cellStyle name="Comma 16 3 3 3" xfId="3605" xr:uid="{00000000-0005-0000-0000-0000B0050000}"/>
    <cellStyle name="Comma 16 3 3 3 2" xfId="10762" xr:uid="{00000000-0005-0000-0000-0000E5020000}"/>
    <cellStyle name="Comma 16 3 3 4" xfId="6527" xr:uid="{00000000-0005-0000-0000-0000E6020000}"/>
    <cellStyle name="Comma 16 3 3 4 2" xfId="13656" xr:uid="{00000000-0005-0000-0000-0000E6020000}"/>
    <cellStyle name="Comma 16 3 3 5" xfId="7923" xr:uid="{00000000-0005-0000-0000-0000E5020000}"/>
    <cellStyle name="Comma 16 3 4" xfId="1221" xr:uid="{00000000-0005-0000-0000-0000B2050000}"/>
    <cellStyle name="Comma 16 3 4 2" xfId="2648" xr:uid="{00000000-0005-0000-0000-0000B3050000}"/>
    <cellStyle name="Comma 16 3 4 2 2" xfId="5488" xr:uid="{00000000-0005-0000-0000-0000B3050000}"/>
    <cellStyle name="Comma 16 3 4 2 2 2" xfId="12645" xr:uid="{00000000-0005-0000-0000-0000E6020000}"/>
    <cellStyle name="Comma 16 3 4 2 3" xfId="9806" xr:uid="{00000000-0005-0000-0000-0000E6020000}"/>
    <cellStyle name="Comma 16 3 4 3" xfId="4069" xr:uid="{00000000-0005-0000-0000-0000B2050000}"/>
    <cellStyle name="Comma 16 3 4 3 2" xfId="11226" xr:uid="{00000000-0005-0000-0000-0000E6020000}"/>
    <cellStyle name="Comma 16 3 4 4" xfId="6990" xr:uid="{00000000-0005-0000-0000-0000E7020000}"/>
    <cellStyle name="Comma 16 3 4 4 2" xfId="14119" xr:uid="{00000000-0005-0000-0000-0000E7020000}"/>
    <cellStyle name="Comma 16 3 4 5" xfId="8387" xr:uid="{00000000-0005-0000-0000-0000E6020000}"/>
    <cellStyle name="Comma 16 3 5" xfId="1718" xr:uid="{00000000-0005-0000-0000-0000B4050000}"/>
    <cellStyle name="Comma 16 3 5 2" xfId="4558" xr:uid="{00000000-0005-0000-0000-0000B4050000}"/>
    <cellStyle name="Comma 16 3 5 2 2" xfId="11715" xr:uid="{00000000-0005-0000-0000-0000E1020000}"/>
    <cellStyle name="Comma 16 3 5 3" xfId="8876" xr:uid="{00000000-0005-0000-0000-0000E1020000}"/>
    <cellStyle name="Comma 16 3 6" xfId="3139" xr:uid="{00000000-0005-0000-0000-0000A9050000}"/>
    <cellStyle name="Comma 16 3 6 2" xfId="10296" xr:uid="{00000000-0005-0000-0000-0000E1020000}"/>
    <cellStyle name="Comma 16 3 7" xfId="6011" xr:uid="{00000000-0005-0000-0000-000021010000}"/>
    <cellStyle name="Comma 16 3 7 2" xfId="13180" xr:uid="{00000000-0005-0000-0000-000021010000}"/>
    <cellStyle name="Comma 16 3 8" xfId="7457" xr:uid="{00000000-0005-0000-0000-0000E1020000}"/>
    <cellStyle name="Comma 16 4" xfId="421" xr:uid="{00000000-0005-0000-0000-0000B5050000}"/>
    <cellStyle name="Comma 16 4 2" xfId="887" xr:uid="{00000000-0005-0000-0000-0000B6050000}"/>
    <cellStyle name="Comma 16 4 2 2" xfId="2314" xr:uid="{00000000-0005-0000-0000-0000B7050000}"/>
    <cellStyle name="Comma 16 4 2 2 2" xfId="5154" xr:uid="{00000000-0005-0000-0000-0000B7050000}"/>
    <cellStyle name="Comma 16 4 2 2 2 2" xfId="12311" xr:uid="{00000000-0005-0000-0000-0000E8020000}"/>
    <cellStyle name="Comma 16 4 2 2 3" xfId="9472" xr:uid="{00000000-0005-0000-0000-0000E8020000}"/>
    <cellStyle name="Comma 16 4 2 3" xfId="3735" xr:uid="{00000000-0005-0000-0000-0000B6050000}"/>
    <cellStyle name="Comma 16 4 2 3 2" xfId="10892" xr:uid="{00000000-0005-0000-0000-0000E8020000}"/>
    <cellStyle name="Comma 16 4 2 4" xfId="6657" xr:uid="{00000000-0005-0000-0000-0000E9020000}"/>
    <cellStyle name="Comma 16 4 2 4 2" xfId="13786" xr:uid="{00000000-0005-0000-0000-0000E9020000}"/>
    <cellStyle name="Comma 16 4 2 5" xfId="8053" xr:uid="{00000000-0005-0000-0000-0000E8020000}"/>
    <cellStyle name="Comma 16 4 3" xfId="1351" xr:uid="{00000000-0005-0000-0000-0000B8050000}"/>
    <cellStyle name="Comma 16 4 3 2" xfId="2778" xr:uid="{00000000-0005-0000-0000-0000B9050000}"/>
    <cellStyle name="Comma 16 4 3 2 2" xfId="5618" xr:uid="{00000000-0005-0000-0000-0000B9050000}"/>
    <cellStyle name="Comma 16 4 3 2 2 2" xfId="12775" xr:uid="{00000000-0005-0000-0000-0000E9020000}"/>
    <cellStyle name="Comma 16 4 3 2 3" xfId="9936" xr:uid="{00000000-0005-0000-0000-0000E9020000}"/>
    <cellStyle name="Comma 16 4 3 3" xfId="4199" xr:uid="{00000000-0005-0000-0000-0000B8050000}"/>
    <cellStyle name="Comma 16 4 3 3 2" xfId="11356" xr:uid="{00000000-0005-0000-0000-0000E9020000}"/>
    <cellStyle name="Comma 16 4 3 4" xfId="7120" xr:uid="{00000000-0005-0000-0000-0000EA020000}"/>
    <cellStyle name="Comma 16 4 3 4 2" xfId="14249" xr:uid="{00000000-0005-0000-0000-0000EA020000}"/>
    <cellStyle name="Comma 16 4 3 5" xfId="8517" xr:uid="{00000000-0005-0000-0000-0000E9020000}"/>
    <cellStyle name="Comma 16 4 4" xfId="1848" xr:uid="{00000000-0005-0000-0000-0000BA050000}"/>
    <cellStyle name="Comma 16 4 4 2" xfId="4688" xr:uid="{00000000-0005-0000-0000-0000BA050000}"/>
    <cellStyle name="Comma 16 4 4 2 2" xfId="11845" xr:uid="{00000000-0005-0000-0000-0000E7020000}"/>
    <cellStyle name="Comma 16 4 4 3" xfId="9006" xr:uid="{00000000-0005-0000-0000-0000E7020000}"/>
    <cellStyle name="Comma 16 4 5" xfId="3269" xr:uid="{00000000-0005-0000-0000-0000B5050000}"/>
    <cellStyle name="Comma 16 4 5 2" xfId="10426" xr:uid="{00000000-0005-0000-0000-0000E7020000}"/>
    <cellStyle name="Comma 16 4 6" xfId="6141" xr:uid="{00000000-0005-0000-0000-000023010000}"/>
    <cellStyle name="Comma 16 4 6 2" xfId="13310" xr:uid="{00000000-0005-0000-0000-000023010000}"/>
    <cellStyle name="Comma 16 4 7" xfId="7587" xr:uid="{00000000-0005-0000-0000-0000E7020000}"/>
    <cellStyle name="Comma 16 5" xfId="654" xr:uid="{00000000-0005-0000-0000-0000BB050000}"/>
    <cellStyle name="Comma 16 5 2" xfId="2081" xr:uid="{00000000-0005-0000-0000-0000BC050000}"/>
    <cellStyle name="Comma 16 5 2 2" xfId="4921" xr:uid="{00000000-0005-0000-0000-0000BC050000}"/>
    <cellStyle name="Comma 16 5 2 2 2" xfId="12078" xr:uid="{00000000-0005-0000-0000-0000EA020000}"/>
    <cellStyle name="Comma 16 5 2 3" xfId="9239" xr:uid="{00000000-0005-0000-0000-0000EA020000}"/>
    <cellStyle name="Comma 16 5 3" xfId="3502" xr:uid="{00000000-0005-0000-0000-0000BB050000}"/>
    <cellStyle name="Comma 16 5 3 2" xfId="10659" xr:uid="{00000000-0005-0000-0000-0000EA020000}"/>
    <cellStyle name="Comma 16 5 4" xfId="6424" xr:uid="{00000000-0005-0000-0000-0000EB020000}"/>
    <cellStyle name="Comma 16 5 4 2" xfId="13553" xr:uid="{00000000-0005-0000-0000-0000EB020000}"/>
    <cellStyle name="Comma 16 5 5" xfId="7820" xr:uid="{00000000-0005-0000-0000-0000EA020000}"/>
    <cellStyle name="Comma 16 6" xfId="1118" xr:uid="{00000000-0005-0000-0000-0000BD050000}"/>
    <cellStyle name="Comma 16 6 2" xfId="2545" xr:uid="{00000000-0005-0000-0000-0000BE050000}"/>
    <cellStyle name="Comma 16 6 2 2" xfId="5385" xr:uid="{00000000-0005-0000-0000-0000BE050000}"/>
    <cellStyle name="Comma 16 6 2 2 2" xfId="12542" xr:uid="{00000000-0005-0000-0000-0000EB020000}"/>
    <cellStyle name="Comma 16 6 2 3" xfId="9703" xr:uid="{00000000-0005-0000-0000-0000EB020000}"/>
    <cellStyle name="Comma 16 6 3" xfId="3966" xr:uid="{00000000-0005-0000-0000-0000BD050000}"/>
    <cellStyle name="Comma 16 6 3 2" xfId="11123" xr:uid="{00000000-0005-0000-0000-0000EB020000}"/>
    <cellStyle name="Comma 16 6 4" xfId="6887" xr:uid="{00000000-0005-0000-0000-0000EC020000}"/>
    <cellStyle name="Comma 16 6 4 2" xfId="14016" xr:uid="{00000000-0005-0000-0000-0000EC020000}"/>
    <cellStyle name="Comma 16 6 5" xfId="8284" xr:uid="{00000000-0005-0000-0000-0000EB020000}"/>
    <cellStyle name="Comma 16 7" xfId="1614" xr:uid="{00000000-0005-0000-0000-0000BF050000}"/>
    <cellStyle name="Comma 16 7 2" xfId="4454" xr:uid="{00000000-0005-0000-0000-0000BF050000}"/>
    <cellStyle name="Comma 16 7 2 2" xfId="11611" xr:uid="{00000000-0005-0000-0000-0000D4020000}"/>
    <cellStyle name="Comma 16 7 3" xfId="8772" xr:uid="{00000000-0005-0000-0000-0000D4020000}"/>
    <cellStyle name="Comma 16 8" xfId="3036" xr:uid="{00000000-0005-0000-0000-000090050000}"/>
    <cellStyle name="Comma 16 8 2" xfId="10193" xr:uid="{00000000-0005-0000-0000-0000D4020000}"/>
    <cellStyle name="Comma 16 9" xfId="5908" xr:uid="{00000000-0005-0000-0000-00001C010000}"/>
    <cellStyle name="Comma 16 9 2" xfId="13077" xr:uid="{00000000-0005-0000-0000-00001C010000}"/>
    <cellStyle name="Comma 17" xfId="2990" xr:uid="{00000000-0005-0000-0000-0000C0050000}"/>
    <cellStyle name="Comma 17 2" xfId="5830" xr:uid="{00000000-0005-0000-0000-0000C0050000}"/>
    <cellStyle name="Comma 17 2 2" xfId="12987" xr:uid="{00000000-0005-0000-0000-0000B10B0000}"/>
    <cellStyle name="Comma 17 3" xfId="6347" xr:uid="{00000000-0005-0000-0000-0000ED020000}"/>
    <cellStyle name="Comma 17 3 2" xfId="13500" xr:uid="{00000000-0005-0000-0000-0000ED020000}"/>
    <cellStyle name="Comma 17 4" xfId="10148" xr:uid="{00000000-0005-0000-0000-0000B10B0000}"/>
    <cellStyle name="Comma 18" xfId="6346" xr:uid="{00000000-0005-0000-0000-000011040000}"/>
    <cellStyle name="Comma 18 2" xfId="13499" xr:uid="{00000000-0005-0000-0000-000011040000}"/>
    <cellStyle name="Comma 19" xfId="5832" xr:uid="{00000000-0005-0000-0000-00001C190000}"/>
    <cellStyle name="Comma 19 2" xfId="13032" xr:uid="{00000000-0005-0000-0000-00001C190000}"/>
    <cellStyle name="Comma 2" xfId="96" xr:uid="{00000000-0005-0000-0000-0000C1050000}"/>
    <cellStyle name="Comma 2 2" xfId="225" xr:uid="{00000000-0005-0000-0000-0000C2050000}"/>
    <cellStyle name="Comma 2 2 2" xfId="1542" xr:uid="{00000000-0005-0000-0000-0000C3050000}"/>
    <cellStyle name="Comma 2 2 2 2" xfId="2968" xr:uid="{00000000-0005-0000-0000-0000C4050000}"/>
    <cellStyle name="Comma 2 2 2 2 2" xfId="5808" xr:uid="{00000000-0005-0000-0000-0000C4050000}"/>
    <cellStyle name="Comma 2 2 2 2 2 2" xfId="12965" xr:uid="{00000000-0005-0000-0000-000002000000}"/>
    <cellStyle name="Comma 2 2 2 2 3" xfId="10126" xr:uid="{00000000-0005-0000-0000-000002000000}"/>
    <cellStyle name="Comma 2 2 2 3" xfId="4389" xr:uid="{00000000-0005-0000-0000-0000C3050000}"/>
    <cellStyle name="Comma 2 2 2 3 2" xfId="11546" xr:uid="{00000000-0005-0000-0000-000002000000}"/>
    <cellStyle name="Comma 2 2 2 4" xfId="6373" xr:uid="{00000000-0005-0000-0000-0000EF020000}"/>
    <cellStyle name="Comma 2 2 2 5" xfId="8707" xr:uid="{00000000-0005-0000-0000-000002000000}"/>
    <cellStyle name="Comma 2 3" xfId="1541" xr:uid="{00000000-0005-0000-0000-0000C5050000}"/>
    <cellStyle name="Comma 2 3 2" xfId="6365" xr:uid="{00000000-0005-0000-0000-0000F0020000}"/>
    <cellStyle name="Comma 2 4" xfId="6348" xr:uid="{00000000-0005-0000-0000-0000EE020000}"/>
    <cellStyle name="Comma 2 4 2" xfId="13501" xr:uid="{00000000-0005-0000-0000-0000EE020000}"/>
    <cellStyle name="Comma 20" xfId="13022" xr:uid="{00000000-0005-0000-0000-00004C150000}"/>
    <cellStyle name="Comma 3" xfId="76" xr:uid="{00000000-0005-0000-0000-0000C6050000}"/>
    <cellStyle name="Comma 3 10" xfId="3037" xr:uid="{00000000-0005-0000-0000-0000C6050000}"/>
    <cellStyle name="Comma 3 10 2" xfId="10194" xr:uid="{00000000-0005-0000-0000-0000EE020000}"/>
    <cellStyle name="Comma 3 11" xfId="5909" xr:uid="{00000000-0005-0000-0000-000026010000}"/>
    <cellStyle name="Comma 3 11 2" xfId="13078" xr:uid="{00000000-0005-0000-0000-000026010000}"/>
    <cellStyle name="Comma 3 12" xfId="7354" xr:uid="{00000000-0005-0000-0000-0000EE020000}"/>
    <cellStyle name="Comma 3 2" xfId="97" xr:uid="{00000000-0005-0000-0000-0000C7050000}"/>
    <cellStyle name="Comma 3 2 2" xfId="272" xr:uid="{00000000-0005-0000-0000-0000C8050000}"/>
    <cellStyle name="Comma 3 2 2 2" xfId="6383" xr:uid="{00000000-0005-0000-0000-0000F3020000}"/>
    <cellStyle name="Comma 3 2 3" xfId="6366" xr:uid="{00000000-0005-0000-0000-0000F2020000}"/>
    <cellStyle name="Comma 3 3" xfId="121" xr:uid="{00000000-0005-0000-0000-0000C9050000}"/>
    <cellStyle name="Comma 3 3 2" xfId="273" xr:uid="{00000000-0005-0000-0000-0000CA050000}"/>
    <cellStyle name="Comma 3 3 2 2" xfId="552" xr:uid="{00000000-0005-0000-0000-0000CB050000}"/>
    <cellStyle name="Comma 3 3 2 2 2" xfId="1018" xr:uid="{00000000-0005-0000-0000-0000CC050000}"/>
    <cellStyle name="Comma 3 3 2 2 2 2" xfId="2445" xr:uid="{00000000-0005-0000-0000-0000CD050000}"/>
    <cellStyle name="Comma 3 3 2 2 2 2 2" xfId="5285" xr:uid="{00000000-0005-0000-0000-0000CD050000}"/>
    <cellStyle name="Comma 3 3 2 2 2 2 2 2" xfId="12442" xr:uid="{00000000-0005-0000-0000-0000F4020000}"/>
    <cellStyle name="Comma 3 3 2 2 2 2 3" xfId="9603" xr:uid="{00000000-0005-0000-0000-0000F4020000}"/>
    <cellStyle name="Comma 3 3 2 2 2 3" xfId="3866" xr:uid="{00000000-0005-0000-0000-0000CC050000}"/>
    <cellStyle name="Comma 3 3 2 2 2 3 2" xfId="11023" xr:uid="{00000000-0005-0000-0000-0000F4020000}"/>
    <cellStyle name="Comma 3 3 2 2 2 4" xfId="6787" xr:uid="{00000000-0005-0000-0000-0000F7020000}"/>
    <cellStyle name="Comma 3 3 2 2 2 4 2" xfId="13916" xr:uid="{00000000-0005-0000-0000-0000F7020000}"/>
    <cellStyle name="Comma 3 3 2 2 2 5" xfId="8184" xr:uid="{00000000-0005-0000-0000-0000F4020000}"/>
    <cellStyle name="Comma 3 3 2 2 3" xfId="1482" xr:uid="{00000000-0005-0000-0000-0000CE050000}"/>
    <cellStyle name="Comma 3 3 2 2 3 2" xfId="2909" xr:uid="{00000000-0005-0000-0000-0000CF050000}"/>
    <cellStyle name="Comma 3 3 2 2 3 2 2" xfId="5749" xr:uid="{00000000-0005-0000-0000-0000CF050000}"/>
    <cellStyle name="Comma 3 3 2 2 3 2 2 2" xfId="12906" xr:uid="{00000000-0005-0000-0000-0000F5020000}"/>
    <cellStyle name="Comma 3 3 2 2 3 2 3" xfId="10067" xr:uid="{00000000-0005-0000-0000-0000F5020000}"/>
    <cellStyle name="Comma 3 3 2 2 3 3" xfId="4330" xr:uid="{00000000-0005-0000-0000-0000CE050000}"/>
    <cellStyle name="Comma 3 3 2 2 3 3 2" xfId="11487" xr:uid="{00000000-0005-0000-0000-0000F5020000}"/>
    <cellStyle name="Comma 3 3 2 2 3 4" xfId="7251" xr:uid="{00000000-0005-0000-0000-0000F8020000}"/>
    <cellStyle name="Comma 3 3 2 2 3 4 2" xfId="14380" xr:uid="{00000000-0005-0000-0000-0000F8020000}"/>
    <cellStyle name="Comma 3 3 2 2 3 5" xfId="8648" xr:uid="{00000000-0005-0000-0000-0000F5020000}"/>
    <cellStyle name="Comma 3 3 2 2 4" xfId="1979" xr:uid="{00000000-0005-0000-0000-0000D0050000}"/>
    <cellStyle name="Comma 3 3 2 2 4 2" xfId="4819" xr:uid="{00000000-0005-0000-0000-0000D0050000}"/>
    <cellStyle name="Comma 3 3 2 2 4 2 2" xfId="11976" xr:uid="{00000000-0005-0000-0000-0000F3020000}"/>
    <cellStyle name="Comma 3 3 2 2 4 3" xfId="9137" xr:uid="{00000000-0005-0000-0000-0000F3020000}"/>
    <cellStyle name="Comma 3 3 2 2 5" xfId="3400" xr:uid="{00000000-0005-0000-0000-0000CB050000}"/>
    <cellStyle name="Comma 3 3 2 2 5 2" xfId="10557" xr:uid="{00000000-0005-0000-0000-0000F3020000}"/>
    <cellStyle name="Comma 3 3 2 2 6" xfId="6272" xr:uid="{00000000-0005-0000-0000-00002B010000}"/>
    <cellStyle name="Comma 3 3 2 2 6 2" xfId="13441" xr:uid="{00000000-0005-0000-0000-00002B010000}"/>
    <cellStyle name="Comma 3 3 2 2 7" xfId="7718" xr:uid="{00000000-0005-0000-0000-0000F3020000}"/>
    <cellStyle name="Comma 3 3 2 3" xfId="785" xr:uid="{00000000-0005-0000-0000-0000D1050000}"/>
    <cellStyle name="Comma 3 3 2 3 2" xfId="2212" xr:uid="{00000000-0005-0000-0000-0000D2050000}"/>
    <cellStyle name="Comma 3 3 2 3 2 2" xfId="5052" xr:uid="{00000000-0005-0000-0000-0000D2050000}"/>
    <cellStyle name="Comma 3 3 2 3 2 2 2" xfId="12209" xr:uid="{00000000-0005-0000-0000-0000F6020000}"/>
    <cellStyle name="Comma 3 3 2 3 2 3" xfId="9370" xr:uid="{00000000-0005-0000-0000-0000F6020000}"/>
    <cellStyle name="Comma 3 3 2 3 3" xfId="3633" xr:uid="{00000000-0005-0000-0000-0000D1050000}"/>
    <cellStyle name="Comma 3 3 2 3 3 2" xfId="10790" xr:uid="{00000000-0005-0000-0000-0000F6020000}"/>
    <cellStyle name="Comma 3 3 2 3 4" xfId="6555" xr:uid="{00000000-0005-0000-0000-0000F9020000}"/>
    <cellStyle name="Comma 3 3 2 3 4 2" xfId="13684" xr:uid="{00000000-0005-0000-0000-0000F9020000}"/>
    <cellStyle name="Comma 3 3 2 3 5" xfId="7951" xr:uid="{00000000-0005-0000-0000-0000F6020000}"/>
    <cellStyle name="Comma 3 3 2 4" xfId="1249" xr:uid="{00000000-0005-0000-0000-0000D3050000}"/>
    <cellStyle name="Comma 3 3 2 4 2" xfId="2676" xr:uid="{00000000-0005-0000-0000-0000D4050000}"/>
    <cellStyle name="Comma 3 3 2 4 2 2" xfId="5516" xr:uid="{00000000-0005-0000-0000-0000D4050000}"/>
    <cellStyle name="Comma 3 3 2 4 2 2 2" xfId="12673" xr:uid="{00000000-0005-0000-0000-0000F7020000}"/>
    <cellStyle name="Comma 3 3 2 4 2 3" xfId="9834" xr:uid="{00000000-0005-0000-0000-0000F7020000}"/>
    <cellStyle name="Comma 3 3 2 4 3" xfId="4097" xr:uid="{00000000-0005-0000-0000-0000D3050000}"/>
    <cellStyle name="Comma 3 3 2 4 3 2" xfId="11254" xr:uid="{00000000-0005-0000-0000-0000F7020000}"/>
    <cellStyle name="Comma 3 3 2 4 4" xfId="7018" xr:uid="{00000000-0005-0000-0000-0000FA020000}"/>
    <cellStyle name="Comma 3 3 2 4 4 2" xfId="14147" xr:uid="{00000000-0005-0000-0000-0000FA020000}"/>
    <cellStyle name="Comma 3 3 2 4 5" xfId="8415" xr:uid="{00000000-0005-0000-0000-0000F7020000}"/>
    <cellStyle name="Comma 3 3 2 5" xfId="1746" xr:uid="{00000000-0005-0000-0000-0000D5050000}"/>
    <cellStyle name="Comma 3 3 2 5 2" xfId="4586" xr:uid="{00000000-0005-0000-0000-0000D5050000}"/>
    <cellStyle name="Comma 3 3 2 5 2 2" xfId="11743" xr:uid="{00000000-0005-0000-0000-0000F2020000}"/>
    <cellStyle name="Comma 3 3 2 5 3" xfId="8904" xr:uid="{00000000-0005-0000-0000-0000F2020000}"/>
    <cellStyle name="Comma 3 3 2 6" xfId="3167" xr:uid="{00000000-0005-0000-0000-0000CA050000}"/>
    <cellStyle name="Comma 3 3 2 6 2" xfId="10324" xr:uid="{00000000-0005-0000-0000-0000F2020000}"/>
    <cellStyle name="Comma 3 3 2 7" xfId="6039" xr:uid="{00000000-0005-0000-0000-00002A010000}"/>
    <cellStyle name="Comma 3 3 2 7 2" xfId="13208" xr:uid="{00000000-0005-0000-0000-00002A010000}"/>
    <cellStyle name="Comma 3 3 2 8" xfId="7485" xr:uid="{00000000-0005-0000-0000-0000F2020000}"/>
    <cellStyle name="Comma 3 3 3" xfId="457" xr:uid="{00000000-0005-0000-0000-0000D6050000}"/>
    <cellStyle name="Comma 3 3 3 2" xfId="923" xr:uid="{00000000-0005-0000-0000-0000D7050000}"/>
    <cellStyle name="Comma 3 3 3 2 2" xfId="2350" xr:uid="{00000000-0005-0000-0000-0000D8050000}"/>
    <cellStyle name="Comma 3 3 3 2 2 2" xfId="5190" xr:uid="{00000000-0005-0000-0000-0000D8050000}"/>
    <cellStyle name="Comma 3 3 3 2 2 2 2" xfId="12347" xr:uid="{00000000-0005-0000-0000-0000F9020000}"/>
    <cellStyle name="Comma 3 3 3 2 2 3" xfId="9508" xr:uid="{00000000-0005-0000-0000-0000F9020000}"/>
    <cellStyle name="Comma 3 3 3 2 3" xfId="3771" xr:uid="{00000000-0005-0000-0000-0000D7050000}"/>
    <cellStyle name="Comma 3 3 3 2 3 2" xfId="10928" xr:uid="{00000000-0005-0000-0000-0000F9020000}"/>
    <cellStyle name="Comma 3 3 3 2 4" xfId="6693" xr:uid="{00000000-0005-0000-0000-0000FC020000}"/>
    <cellStyle name="Comma 3 3 3 2 4 2" xfId="13822" xr:uid="{00000000-0005-0000-0000-0000FC020000}"/>
    <cellStyle name="Comma 3 3 3 2 5" xfId="8089" xr:uid="{00000000-0005-0000-0000-0000F9020000}"/>
    <cellStyle name="Comma 3 3 3 3" xfId="1387" xr:uid="{00000000-0005-0000-0000-0000D9050000}"/>
    <cellStyle name="Comma 3 3 3 3 2" xfId="2814" xr:uid="{00000000-0005-0000-0000-0000DA050000}"/>
    <cellStyle name="Comma 3 3 3 3 2 2" xfId="5654" xr:uid="{00000000-0005-0000-0000-0000DA050000}"/>
    <cellStyle name="Comma 3 3 3 3 2 2 2" xfId="12811" xr:uid="{00000000-0005-0000-0000-0000FA020000}"/>
    <cellStyle name="Comma 3 3 3 3 2 3" xfId="9972" xr:uid="{00000000-0005-0000-0000-0000FA020000}"/>
    <cellStyle name="Comma 3 3 3 3 3" xfId="4235" xr:uid="{00000000-0005-0000-0000-0000D9050000}"/>
    <cellStyle name="Comma 3 3 3 3 3 2" xfId="11392" xr:uid="{00000000-0005-0000-0000-0000FA020000}"/>
    <cellStyle name="Comma 3 3 3 3 4" xfId="7156" xr:uid="{00000000-0005-0000-0000-0000FD020000}"/>
    <cellStyle name="Comma 3 3 3 3 4 2" xfId="14285" xr:uid="{00000000-0005-0000-0000-0000FD020000}"/>
    <cellStyle name="Comma 3 3 3 3 5" xfId="8553" xr:uid="{00000000-0005-0000-0000-0000FA020000}"/>
    <cellStyle name="Comma 3 3 3 4" xfId="1884" xr:uid="{00000000-0005-0000-0000-0000DB050000}"/>
    <cellStyle name="Comma 3 3 3 4 2" xfId="4724" xr:uid="{00000000-0005-0000-0000-0000DB050000}"/>
    <cellStyle name="Comma 3 3 3 4 2 2" xfId="11881" xr:uid="{00000000-0005-0000-0000-0000F8020000}"/>
    <cellStyle name="Comma 3 3 3 4 3" xfId="9042" xr:uid="{00000000-0005-0000-0000-0000F8020000}"/>
    <cellStyle name="Comma 3 3 3 5" xfId="3305" xr:uid="{00000000-0005-0000-0000-0000D6050000}"/>
    <cellStyle name="Comma 3 3 3 5 2" xfId="10462" xr:uid="{00000000-0005-0000-0000-0000F8020000}"/>
    <cellStyle name="Comma 3 3 3 6" xfId="6177" xr:uid="{00000000-0005-0000-0000-00002C010000}"/>
    <cellStyle name="Comma 3 3 3 6 2" xfId="13346" xr:uid="{00000000-0005-0000-0000-00002C010000}"/>
    <cellStyle name="Comma 3 3 3 7" xfId="7623" xr:uid="{00000000-0005-0000-0000-0000F8020000}"/>
    <cellStyle name="Comma 3 3 4" xfId="690" xr:uid="{00000000-0005-0000-0000-0000DC050000}"/>
    <cellStyle name="Comma 3 3 4 2" xfId="2117" xr:uid="{00000000-0005-0000-0000-0000DD050000}"/>
    <cellStyle name="Comma 3 3 4 2 2" xfId="4957" xr:uid="{00000000-0005-0000-0000-0000DD050000}"/>
    <cellStyle name="Comma 3 3 4 2 2 2" xfId="12114" xr:uid="{00000000-0005-0000-0000-0000FB020000}"/>
    <cellStyle name="Comma 3 3 4 2 3" xfId="9275" xr:uid="{00000000-0005-0000-0000-0000FB020000}"/>
    <cellStyle name="Comma 3 3 4 3" xfId="3538" xr:uid="{00000000-0005-0000-0000-0000DC050000}"/>
    <cellStyle name="Comma 3 3 4 3 2" xfId="10695" xr:uid="{00000000-0005-0000-0000-0000FB020000}"/>
    <cellStyle name="Comma 3 3 4 4" xfId="6460" xr:uid="{00000000-0005-0000-0000-0000FE020000}"/>
    <cellStyle name="Comma 3 3 4 4 2" xfId="13589" xr:uid="{00000000-0005-0000-0000-0000FE020000}"/>
    <cellStyle name="Comma 3 3 4 5" xfId="7856" xr:uid="{00000000-0005-0000-0000-0000FB020000}"/>
    <cellStyle name="Comma 3 3 5" xfId="1154" xr:uid="{00000000-0005-0000-0000-0000DE050000}"/>
    <cellStyle name="Comma 3 3 5 2" xfId="2581" xr:uid="{00000000-0005-0000-0000-0000DF050000}"/>
    <cellStyle name="Comma 3 3 5 2 2" xfId="5421" xr:uid="{00000000-0005-0000-0000-0000DF050000}"/>
    <cellStyle name="Comma 3 3 5 2 2 2" xfId="12578" xr:uid="{00000000-0005-0000-0000-0000FC020000}"/>
    <cellStyle name="Comma 3 3 5 2 3" xfId="9739" xr:uid="{00000000-0005-0000-0000-0000FC020000}"/>
    <cellStyle name="Comma 3 3 5 3" xfId="4002" xr:uid="{00000000-0005-0000-0000-0000DE050000}"/>
    <cellStyle name="Comma 3 3 5 3 2" xfId="11159" xr:uid="{00000000-0005-0000-0000-0000FC020000}"/>
    <cellStyle name="Comma 3 3 5 4" xfId="6923" xr:uid="{00000000-0005-0000-0000-0000FF020000}"/>
    <cellStyle name="Comma 3 3 5 4 2" xfId="14052" xr:uid="{00000000-0005-0000-0000-0000FF020000}"/>
    <cellStyle name="Comma 3 3 5 5" xfId="8320" xr:uid="{00000000-0005-0000-0000-0000FC020000}"/>
    <cellStyle name="Comma 3 3 6" xfId="1651" xr:uid="{00000000-0005-0000-0000-0000E0050000}"/>
    <cellStyle name="Comma 3 3 6 2" xfId="4491" xr:uid="{00000000-0005-0000-0000-0000E0050000}"/>
    <cellStyle name="Comma 3 3 6 2 2" xfId="11648" xr:uid="{00000000-0005-0000-0000-0000F1020000}"/>
    <cellStyle name="Comma 3 3 6 3" xfId="8809" xr:uid="{00000000-0005-0000-0000-0000F1020000}"/>
    <cellStyle name="Comma 3 3 7" xfId="3072" xr:uid="{00000000-0005-0000-0000-0000C9050000}"/>
    <cellStyle name="Comma 3 3 7 2" xfId="10229" xr:uid="{00000000-0005-0000-0000-0000F1020000}"/>
    <cellStyle name="Comma 3 3 8" xfId="5944" xr:uid="{00000000-0005-0000-0000-000029010000}"/>
    <cellStyle name="Comma 3 3 8 2" xfId="13113" xr:uid="{00000000-0005-0000-0000-000029010000}"/>
    <cellStyle name="Comma 3 3 9" xfId="7389" xr:uid="{00000000-0005-0000-0000-0000F1020000}"/>
    <cellStyle name="Comma 3 4" xfId="198" xr:uid="{00000000-0005-0000-0000-0000E1050000}"/>
    <cellStyle name="Comma 3 4 2" xfId="506" xr:uid="{00000000-0005-0000-0000-0000E2050000}"/>
    <cellStyle name="Comma 3 4 2 2" xfId="972" xr:uid="{00000000-0005-0000-0000-0000E3050000}"/>
    <cellStyle name="Comma 3 4 2 2 2" xfId="2399" xr:uid="{00000000-0005-0000-0000-0000E4050000}"/>
    <cellStyle name="Comma 3 4 2 2 2 2" xfId="5239" xr:uid="{00000000-0005-0000-0000-0000E4050000}"/>
    <cellStyle name="Comma 3 4 2 2 2 2 2" xfId="12396" xr:uid="{00000000-0005-0000-0000-0000FF020000}"/>
    <cellStyle name="Comma 3 4 2 2 2 3" xfId="9557" xr:uid="{00000000-0005-0000-0000-0000FF020000}"/>
    <cellStyle name="Comma 3 4 2 2 3" xfId="3820" xr:uid="{00000000-0005-0000-0000-0000E3050000}"/>
    <cellStyle name="Comma 3 4 2 2 3 2" xfId="10977" xr:uid="{00000000-0005-0000-0000-0000FF020000}"/>
    <cellStyle name="Comma 3 4 2 2 4" xfId="6742" xr:uid="{00000000-0005-0000-0000-000002030000}"/>
    <cellStyle name="Comma 3 4 2 2 4 2" xfId="13871" xr:uid="{00000000-0005-0000-0000-000002030000}"/>
    <cellStyle name="Comma 3 4 2 2 5" xfId="8138" xr:uid="{00000000-0005-0000-0000-0000FF020000}"/>
    <cellStyle name="Comma 3 4 2 3" xfId="1436" xr:uid="{00000000-0005-0000-0000-0000E5050000}"/>
    <cellStyle name="Comma 3 4 2 3 2" xfId="2863" xr:uid="{00000000-0005-0000-0000-0000E6050000}"/>
    <cellStyle name="Comma 3 4 2 3 2 2" xfId="5703" xr:uid="{00000000-0005-0000-0000-0000E6050000}"/>
    <cellStyle name="Comma 3 4 2 3 2 2 2" xfId="12860" xr:uid="{00000000-0005-0000-0000-000000030000}"/>
    <cellStyle name="Comma 3 4 2 3 2 3" xfId="10021" xr:uid="{00000000-0005-0000-0000-000000030000}"/>
    <cellStyle name="Comma 3 4 2 3 3" xfId="4284" xr:uid="{00000000-0005-0000-0000-0000E5050000}"/>
    <cellStyle name="Comma 3 4 2 3 3 2" xfId="11441" xr:uid="{00000000-0005-0000-0000-000000030000}"/>
    <cellStyle name="Comma 3 4 2 3 4" xfId="7205" xr:uid="{00000000-0005-0000-0000-000003030000}"/>
    <cellStyle name="Comma 3 4 2 3 4 2" xfId="14334" xr:uid="{00000000-0005-0000-0000-000003030000}"/>
    <cellStyle name="Comma 3 4 2 3 5" xfId="8602" xr:uid="{00000000-0005-0000-0000-000000030000}"/>
    <cellStyle name="Comma 3 4 2 4" xfId="1933" xr:uid="{00000000-0005-0000-0000-0000E7050000}"/>
    <cellStyle name="Comma 3 4 2 4 2" xfId="4773" xr:uid="{00000000-0005-0000-0000-0000E7050000}"/>
    <cellStyle name="Comma 3 4 2 4 2 2" xfId="11930" xr:uid="{00000000-0005-0000-0000-0000FE020000}"/>
    <cellStyle name="Comma 3 4 2 4 3" xfId="9091" xr:uid="{00000000-0005-0000-0000-0000FE020000}"/>
    <cellStyle name="Comma 3 4 2 5" xfId="3354" xr:uid="{00000000-0005-0000-0000-0000E2050000}"/>
    <cellStyle name="Comma 3 4 2 5 2" xfId="10511" xr:uid="{00000000-0005-0000-0000-0000FE020000}"/>
    <cellStyle name="Comma 3 4 2 6" xfId="6226" xr:uid="{00000000-0005-0000-0000-00002E010000}"/>
    <cellStyle name="Comma 3 4 2 6 2" xfId="13395" xr:uid="{00000000-0005-0000-0000-00002E010000}"/>
    <cellStyle name="Comma 3 4 2 7" xfId="7672" xr:uid="{00000000-0005-0000-0000-0000FE020000}"/>
    <cellStyle name="Comma 3 4 3" xfId="739" xr:uid="{00000000-0005-0000-0000-0000E8050000}"/>
    <cellStyle name="Comma 3 4 3 2" xfId="2166" xr:uid="{00000000-0005-0000-0000-0000E9050000}"/>
    <cellStyle name="Comma 3 4 3 2 2" xfId="5006" xr:uid="{00000000-0005-0000-0000-0000E9050000}"/>
    <cellStyle name="Comma 3 4 3 2 2 2" xfId="12163" xr:uid="{00000000-0005-0000-0000-000001030000}"/>
    <cellStyle name="Comma 3 4 3 2 3" xfId="9324" xr:uid="{00000000-0005-0000-0000-000001030000}"/>
    <cellStyle name="Comma 3 4 3 3" xfId="3587" xr:uid="{00000000-0005-0000-0000-0000E8050000}"/>
    <cellStyle name="Comma 3 4 3 3 2" xfId="10744" xr:uid="{00000000-0005-0000-0000-000001030000}"/>
    <cellStyle name="Comma 3 4 3 4" xfId="6509" xr:uid="{00000000-0005-0000-0000-000004030000}"/>
    <cellStyle name="Comma 3 4 3 4 2" xfId="13638" xr:uid="{00000000-0005-0000-0000-000004030000}"/>
    <cellStyle name="Comma 3 4 3 5" xfId="7905" xr:uid="{00000000-0005-0000-0000-000001030000}"/>
    <cellStyle name="Comma 3 4 4" xfId="1203" xr:uid="{00000000-0005-0000-0000-0000EA050000}"/>
    <cellStyle name="Comma 3 4 4 2" xfId="2630" xr:uid="{00000000-0005-0000-0000-0000EB050000}"/>
    <cellStyle name="Comma 3 4 4 2 2" xfId="5470" xr:uid="{00000000-0005-0000-0000-0000EB050000}"/>
    <cellStyle name="Comma 3 4 4 2 2 2" xfId="12627" xr:uid="{00000000-0005-0000-0000-000002030000}"/>
    <cellStyle name="Comma 3 4 4 2 3" xfId="9788" xr:uid="{00000000-0005-0000-0000-000002030000}"/>
    <cellStyle name="Comma 3 4 4 3" xfId="4051" xr:uid="{00000000-0005-0000-0000-0000EA050000}"/>
    <cellStyle name="Comma 3 4 4 3 2" xfId="11208" xr:uid="{00000000-0005-0000-0000-000002030000}"/>
    <cellStyle name="Comma 3 4 4 4" xfId="6972" xr:uid="{00000000-0005-0000-0000-000005030000}"/>
    <cellStyle name="Comma 3 4 4 4 2" xfId="14101" xr:uid="{00000000-0005-0000-0000-000005030000}"/>
    <cellStyle name="Comma 3 4 4 5" xfId="8369" xr:uid="{00000000-0005-0000-0000-000002030000}"/>
    <cellStyle name="Comma 3 4 5" xfId="1700" xr:uid="{00000000-0005-0000-0000-0000EC050000}"/>
    <cellStyle name="Comma 3 4 5 2" xfId="4540" xr:uid="{00000000-0005-0000-0000-0000EC050000}"/>
    <cellStyle name="Comma 3 4 5 2 2" xfId="11697" xr:uid="{00000000-0005-0000-0000-0000FD020000}"/>
    <cellStyle name="Comma 3 4 5 3" xfId="8858" xr:uid="{00000000-0005-0000-0000-0000FD020000}"/>
    <cellStyle name="Comma 3 4 6" xfId="3121" xr:uid="{00000000-0005-0000-0000-0000E1050000}"/>
    <cellStyle name="Comma 3 4 6 2" xfId="10278" xr:uid="{00000000-0005-0000-0000-0000FD020000}"/>
    <cellStyle name="Comma 3 4 7" xfId="5993" xr:uid="{00000000-0005-0000-0000-00002D010000}"/>
    <cellStyle name="Comma 3 4 7 2" xfId="13162" xr:uid="{00000000-0005-0000-0000-00002D010000}"/>
    <cellStyle name="Comma 3 4 8" xfId="7438" xr:uid="{00000000-0005-0000-0000-0000FD020000}"/>
    <cellStyle name="Comma 3 5" xfId="226" xr:uid="{00000000-0005-0000-0000-0000ED050000}"/>
    <cellStyle name="Comma 3 5 2" xfId="6374" xr:uid="{00000000-0005-0000-0000-000006030000}"/>
    <cellStyle name="Comma 3 6" xfId="422" xr:uid="{00000000-0005-0000-0000-0000EE050000}"/>
    <cellStyle name="Comma 3 6 2" xfId="888" xr:uid="{00000000-0005-0000-0000-0000EF050000}"/>
    <cellStyle name="Comma 3 6 2 2" xfId="2315" xr:uid="{00000000-0005-0000-0000-0000F0050000}"/>
    <cellStyle name="Comma 3 6 2 2 2" xfId="5155" xr:uid="{00000000-0005-0000-0000-0000F0050000}"/>
    <cellStyle name="Comma 3 6 2 2 2 2" xfId="12312" xr:uid="{00000000-0005-0000-0000-000005030000}"/>
    <cellStyle name="Comma 3 6 2 2 3" xfId="9473" xr:uid="{00000000-0005-0000-0000-000005030000}"/>
    <cellStyle name="Comma 3 6 2 3" xfId="3736" xr:uid="{00000000-0005-0000-0000-0000EF050000}"/>
    <cellStyle name="Comma 3 6 2 3 2" xfId="10893" xr:uid="{00000000-0005-0000-0000-000005030000}"/>
    <cellStyle name="Comma 3 6 2 4" xfId="6658" xr:uid="{00000000-0005-0000-0000-000008030000}"/>
    <cellStyle name="Comma 3 6 2 4 2" xfId="13787" xr:uid="{00000000-0005-0000-0000-000008030000}"/>
    <cellStyle name="Comma 3 6 2 5" xfId="8054" xr:uid="{00000000-0005-0000-0000-000005030000}"/>
    <cellStyle name="Comma 3 6 3" xfId="1352" xr:uid="{00000000-0005-0000-0000-0000F1050000}"/>
    <cellStyle name="Comma 3 6 3 2" xfId="2779" xr:uid="{00000000-0005-0000-0000-0000F2050000}"/>
    <cellStyle name="Comma 3 6 3 2 2" xfId="5619" xr:uid="{00000000-0005-0000-0000-0000F2050000}"/>
    <cellStyle name="Comma 3 6 3 2 2 2" xfId="12776" xr:uid="{00000000-0005-0000-0000-000006030000}"/>
    <cellStyle name="Comma 3 6 3 2 3" xfId="9937" xr:uid="{00000000-0005-0000-0000-000006030000}"/>
    <cellStyle name="Comma 3 6 3 3" xfId="4200" xr:uid="{00000000-0005-0000-0000-0000F1050000}"/>
    <cellStyle name="Comma 3 6 3 3 2" xfId="11357" xr:uid="{00000000-0005-0000-0000-000006030000}"/>
    <cellStyle name="Comma 3 6 3 4" xfId="7121" xr:uid="{00000000-0005-0000-0000-000009030000}"/>
    <cellStyle name="Comma 3 6 3 4 2" xfId="14250" xr:uid="{00000000-0005-0000-0000-000009030000}"/>
    <cellStyle name="Comma 3 6 3 5" xfId="8518" xr:uid="{00000000-0005-0000-0000-000006030000}"/>
    <cellStyle name="Comma 3 6 4" xfId="1849" xr:uid="{00000000-0005-0000-0000-0000F3050000}"/>
    <cellStyle name="Comma 3 6 4 2" xfId="4689" xr:uid="{00000000-0005-0000-0000-0000F3050000}"/>
    <cellStyle name="Comma 3 6 4 2 2" xfId="11846" xr:uid="{00000000-0005-0000-0000-000004030000}"/>
    <cellStyle name="Comma 3 6 4 3" xfId="9007" xr:uid="{00000000-0005-0000-0000-000004030000}"/>
    <cellStyle name="Comma 3 6 5" xfId="3270" xr:uid="{00000000-0005-0000-0000-0000EE050000}"/>
    <cellStyle name="Comma 3 6 5 2" xfId="10427" xr:uid="{00000000-0005-0000-0000-000004030000}"/>
    <cellStyle name="Comma 3 6 6" xfId="6142" xr:uid="{00000000-0005-0000-0000-000030010000}"/>
    <cellStyle name="Comma 3 6 6 2" xfId="13311" xr:uid="{00000000-0005-0000-0000-000030010000}"/>
    <cellStyle name="Comma 3 6 7" xfId="7588" xr:uid="{00000000-0005-0000-0000-000004030000}"/>
    <cellStyle name="Comma 3 7" xfId="655" xr:uid="{00000000-0005-0000-0000-0000F4050000}"/>
    <cellStyle name="Comma 3 7 2" xfId="2082" xr:uid="{00000000-0005-0000-0000-0000F5050000}"/>
    <cellStyle name="Comma 3 7 2 2" xfId="4922" xr:uid="{00000000-0005-0000-0000-0000F5050000}"/>
    <cellStyle name="Comma 3 7 2 2 2" xfId="12079" xr:uid="{00000000-0005-0000-0000-000007030000}"/>
    <cellStyle name="Comma 3 7 2 3" xfId="9240" xr:uid="{00000000-0005-0000-0000-000007030000}"/>
    <cellStyle name="Comma 3 7 3" xfId="3503" xr:uid="{00000000-0005-0000-0000-0000F4050000}"/>
    <cellStyle name="Comma 3 7 3 2" xfId="10660" xr:uid="{00000000-0005-0000-0000-000007030000}"/>
    <cellStyle name="Comma 3 7 4" xfId="6425" xr:uid="{00000000-0005-0000-0000-00000A030000}"/>
    <cellStyle name="Comma 3 7 4 2" xfId="13554" xr:uid="{00000000-0005-0000-0000-00000A030000}"/>
    <cellStyle name="Comma 3 7 5" xfId="7821" xr:uid="{00000000-0005-0000-0000-000007030000}"/>
    <cellStyle name="Comma 3 8" xfId="1119" xr:uid="{00000000-0005-0000-0000-0000F6050000}"/>
    <cellStyle name="Comma 3 8 2" xfId="2546" xr:uid="{00000000-0005-0000-0000-0000F7050000}"/>
    <cellStyle name="Comma 3 8 2 2" xfId="5386" xr:uid="{00000000-0005-0000-0000-0000F7050000}"/>
    <cellStyle name="Comma 3 8 2 2 2" xfId="12543" xr:uid="{00000000-0005-0000-0000-000008030000}"/>
    <cellStyle name="Comma 3 8 2 3" xfId="9704" xr:uid="{00000000-0005-0000-0000-000008030000}"/>
    <cellStyle name="Comma 3 8 3" xfId="3967" xr:uid="{00000000-0005-0000-0000-0000F6050000}"/>
    <cellStyle name="Comma 3 8 3 2" xfId="11124" xr:uid="{00000000-0005-0000-0000-000008030000}"/>
    <cellStyle name="Comma 3 8 4" xfId="6888" xr:uid="{00000000-0005-0000-0000-00000B030000}"/>
    <cellStyle name="Comma 3 8 4 2" xfId="14017" xr:uid="{00000000-0005-0000-0000-00000B030000}"/>
    <cellStyle name="Comma 3 8 5" xfId="8285" xr:uid="{00000000-0005-0000-0000-000008030000}"/>
    <cellStyle name="Comma 3 9" xfId="1615" xr:uid="{00000000-0005-0000-0000-0000F8050000}"/>
    <cellStyle name="Comma 3 9 2" xfId="4455" xr:uid="{00000000-0005-0000-0000-0000F8050000}"/>
    <cellStyle name="Comma 3 9 2 2" xfId="11612" xr:uid="{00000000-0005-0000-0000-0000EE020000}"/>
    <cellStyle name="Comma 3 9 3" xfId="8773" xr:uid="{00000000-0005-0000-0000-0000EE020000}"/>
    <cellStyle name="Comma 4" xfId="77" xr:uid="{00000000-0005-0000-0000-0000F9050000}"/>
    <cellStyle name="Comma 4 10" xfId="5910" xr:uid="{00000000-0005-0000-0000-000031010000}"/>
    <cellStyle name="Comma 4 10 2" xfId="13079" xr:uid="{00000000-0005-0000-0000-000031010000}"/>
    <cellStyle name="Comma 4 11" xfId="7355" xr:uid="{00000000-0005-0000-0000-000009030000}"/>
    <cellStyle name="Comma 4 2" xfId="98" xr:uid="{00000000-0005-0000-0000-0000FA050000}"/>
    <cellStyle name="Comma 4 2 2" xfId="1634" xr:uid="{00000000-0005-0000-0000-0000FB050000}"/>
    <cellStyle name="Comma 4 2 2 2" xfId="4474" xr:uid="{00000000-0005-0000-0000-0000FB050000}"/>
    <cellStyle name="Comma 4 2 2 2 2" xfId="11631" xr:uid="{00000000-0005-0000-0000-00000A030000}"/>
    <cellStyle name="Comma 4 2 2 3" xfId="6367" xr:uid="{00000000-0005-0000-0000-00000D030000}"/>
    <cellStyle name="Comma 4 2 2 3 2" xfId="13515" xr:uid="{00000000-0005-0000-0000-00000D030000}"/>
    <cellStyle name="Comma 4 2 2 4" xfId="8792" xr:uid="{00000000-0005-0000-0000-00000A030000}"/>
    <cellStyle name="Comma 4 2 3" xfId="6381" xr:uid="{00000000-0005-0000-0000-000032010000}"/>
    <cellStyle name="Comma 4 2 3 2" xfId="13517" xr:uid="{00000000-0005-0000-0000-000032010000}"/>
    <cellStyle name="Comma 4 3" xfId="122" xr:uid="{00000000-0005-0000-0000-0000FC050000}"/>
    <cellStyle name="Comma 4 3 2" xfId="275" xr:uid="{00000000-0005-0000-0000-0000FD050000}"/>
    <cellStyle name="Comma 4 3 2 2" xfId="554" xr:uid="{00000000-0005-0000-0000-0000FE050000}"/>
    <cellStyle name="Comma 4 3 2 2 2" xfId="1020" xr:uid="{00000000-0005-0000-0000-0000FF050000}"/>
    <cellStyle name="Comma 4 3 2 2 2 2" xfId="2447" xr:uid="{00000000-0005-0000-0000-000000060000}"/>
    <cellStyle name="Comma 4 3 2 2 2 2 2" xfId="5287" xr:uid="{00000000-0005-0000-0000-000000060000}"/>
    <cellStyle name="Comma 4 3 2 2 2 2 2 2" xfId="12444" xr:uid="{00000000-0005-0000-0000-00000E030000}"/>
    <cellStyle name="Comma 4 3 2 2 2 2 3" xfId="9605" xr:uid="{00000000-0005-0000-0000-00000E030000}"/>
    <cellStyle name="Comma 4 3 2 2 2 3" xfId="3868" xr:uid="{00000000-0005-0000-0000-0000FF050000}"/>
    <cellStyle name="Comma 4 3 2 2 2 3 2" xfId="11025" xr:uid="{00000000-0005-0000-0000-00000E030000}"/>
    <cellStyle name="Comma 4 3 2 2 2 4" xfId="6789" xr:uid="{00000000-0005-0000-0000-000011030000}"/>
    <cellStyle name="Comma 4 3 2 2 2 4 2" xfId="13918" xr:uid="{00000000-0005-0000-0000-000011030000}"/>
    <cellStyle name="Comma 4 3 2 2 2 5" xfId="8186" xr:uid="{00000000-0005-0000-0000-00000E030000}"/>
    <cellStyle name="Comma 4 3 2 2 3" xfId="1484" xr:uid="{00000000-0005-0000-0000-000001060000}"/>
    <cellStyle name="Comma 4 3 2 2 3 2" xfId="2911" xr:uid="{00000000-0005-0000-0000-000002060000}"/>
    <cellStyle name="Comma 4 3 2 2 3 2 2" xfId="5751" xr:uid="{00000000-0005-0000-0000-000002060000}"/>
    <cellStyle name="Comma 4 3 2 2 3 2 2 2" xfId="12908" xr:uid="{00000000-0005-0000-0000-00000F030000}"/>
    <cellStyle name="Comma 4 3 2 2 3 2 3" xfId="10069" xr:uid="{00000000-0005-0000-0000-00000F030000}"/>
    <cellStyle name="Comma 4 3 2 2 3 3" xfId="4332" xr:uid="{00000000-0005-0000-0000-000001060000}"/>
    <cellStyle name="Comma 4 3 2 2 3 3 2" xfId="11489" xr:uid="{00000000-0005-0000-0000-00000F030000}"/>
    <cellStyle name="Comma 4 3 2 2 3 4" xfId="7253" xr:uid="{00000000-0005-0000-0000-000012030000}"/>
    <cellStyle name="Comma 4 3 2 2 3 4 2" xfId="14382" xr:uid="{00000000-0005-0000-0000-000012030000}"/>
    <cellStyle name="Comma 4 3 2 2 3 5" xfId="8650" xr:uid="{00000000-0005-0000-0000-00000F030000}"/>
    <cellStyle name="Comma 4 3 2 2 4" xfId="1981" xr:uid="{00000000-0005-0000-0000-000003060000}"/>
    <cellStyle name="Comma 4 3 2 2 4 2" xfId="4821" xr:uid="{00000000-0005-0000-0000-000003060000}"/>
    <cellStyle name="Comma 4 3 2 2 4 2 2" xfId="11978" xr:uid="{00000000-0005-0000-0000-00000D030000}"/>
    <cellStyle name="Comma 4 3 2 2 4 3" xfId="9139" xr:uid="{00000000-0005-0000-0000-00000D030000}"/>
    <cellStyle name="Comma 4 3 2 2 5" xfId="3402" xr:uid="{00000000-0005-0000-0000-0000FE050000}"/>
    <cellStyle name="Comma 4 3 2 2 5 2" xfId="10559" xr:uid="{00000000-0005-0000-0000-00000D030000}"/>
    <cellStyle name="Comma 4 3 2 2 6" xfId="6274" xr:uid="{00000000-0005-0000-0000-000035010000}"/>
    <cellStyle name="Comma 4 3 2 2 6 2" xfId="13443" xr:uid="{00000000-0005-0000-0000-000035010000}"/>
    <cellStyle name="Comma 4 3 2 2 7" xfId="7720" xr:uid="{00000000-0005-0000-0000-00000D030000}"/>
    <cellStyle name="Comma 4 3 2 3" xfId="787" xr:uid="{00000000-0005-0000-0000-000004060000}"/>
    <cellStyle name="Comma 4 3 2 3 2" xfId="2214" xr:uid="{00000000-0005-0000-0000-000005060000}"/>
    <cellStyle name="Comma 4 3 2 3 2 2" xfId="5054" xr:uid="{00000000-0005-0000-0000-000005060000}"/>
    <cellStyle name="Comma 4 3 2 3 2 2 2" xfId="12211" xr:uid="{00000000-0005-0000-0000-000010030000}"/>
    <cellStyle name="Comma 4 3 2 3 2 3" xfId="9372" xr:uid="{00000000-0005-0000-0000-000010030000}"/>
    <cellStyle name="Comma 4 3 2 3 3" xfId="3635" xr:uid="{00000000-0005-0000-0000-000004060000}"/>
    <cellStyle name="Comma 4 3 2 3 3 2" xfId="10792" xr:uid="{00000000-0005-0000-0000-000010030000}"/>
    <cellStyle name="Comma 4 3 2 3 4" xfId="6557" xr:uid="{00000000-0005-0000-0000-000013030000}"/>
    <cellStyle name="Comma 4 3 2 3 4 2" xfId="13686" xr:uid="{00000000-0005-0000-0000-000013030000}"/>
    <cellStyle name="Comma 4 3 2 3 5" xfId="7953" xr:uid="{00000000-0005-0000-0000-000010030000}"/>
    <cellStyle name="Comma 4 3 2 4" xfId="1251" xr:uid="{00000000-0005-0000-0000-000006060000}"/>
    <cellStyle name="Comma 4 3 2 4 2" xfId="2678" xr:uid="{00000000-0005-0000-0000-000007060000}"/>
    <cellStyle name="Comma 4 3 2 4 2 2" xfId="5518" xr:uid="{00000000-0005-0000-0000-000007060000}"/>
    <cellStyle name="Comma 4 3 2 4 2 2 2" xfId="12675" xr:uid="{00000000-0005-0000-0000-000011030000}"/>
    <cellStyle name="Comma 4 3 2 4 2 3" xfId="9836" xr:uid="{00000000-0005-0000-0000-000011030000}"/>
    <cellStyle name="Comma 4 3 2 4 3" xfId="4099" xr:uid="{00000000-0005-0000-0000-000006060000}"/>
    <cellStyle name="Comma 4 3 2 4 3 2" xfId="11256" xr:uid="{00000000-0005-0000-0000-000011030000}"/>
    <cellStyle name="Comma 4 3 2 4 4" xfId="7020" xr:uid="{00000000-0005-0000-0000-000014030000}"/>
    <cellStyle name="Comma 4 3 2 4 4 2" xfId="14149" xr:uid="{00000000-0005-0000-0000-000014030000}"/>
    <cellStyle name="Comma 4 3 2 4 5" xfId="8417" xr:uid="{00000000-0005-0000-0000-000011030000}"/>
    <cellStyle name="Comma 4 3 2 5" xfId="1748" xr:uid="{00000000-0005-0000-0000-000008060000}"/>
    <cellStyle name="Comma 4 3 2 5 2" xfId="4588" xr:uid="{00000000-0005-0000-0000-000008060000}"/>
    <cellStyle name="Comma 4 3 2 5 2 2" xfId="11745" xr:uid="{00000000-0005-0000-0000-00000C030000}"/>
    <cellStyle name="Comma 4 3 2 5 3" xfId="8906" xr:uid="{00000000-0005-0000-0000-00000C030000}"/>
    <cellStyle name="Comma 4 3 2 6" xfId="3169" xr:uid="{00000000-0005-0000-0000-0000FD050000}"/>
    <cellStyle name="Comma 4 3 2 6 2" xfId="10326" xr:uid="{00000000-0005-0000-0000-00000C030000}"/>
    <cellStyle name="Comma 4 3 2 7" xfId="6041" xr:uid="{00000000-0005-0000-0000-000034010000}"/>
    <cellStyle name="Comma 4 3 2 7 2" xfId="13210" xr:uid="{00000000-0005-0000-0000-000034010000}"/>
    <cellStyle name="Comma 4 3 2 8" xfId="7487" xr:uid="{00000000-0005-0000-0000-00000C030000}"/>
    <cellStyle name="Comma 4 3 3" xfId="458" xr:uid="{00000000-0005-0000-0000-000009060000}"/>
    <cellStyle name="Comma 4 3 3 2" xfId="924" xr:uid="{00000000-0005-0000-0000-00000A060000}"/>
    <cellStyle name="Comma 4 3 3 2 2" xfId="2351" xr:uid="{00000000-0005-0000-0000-00000B060000}"/>
    <cellStyle name="Comma 4 3 3 2 2 2" xfId="5191" xr:uid="{00000000-0005-0000-0000-00000B060000}"/>
    <cellStyle name="Comma 4 3 3 2 2 2 2" xfId="12348" xr:uid="{00000000-0005-0000-0000-000013030000}"/>
    <cellStyle name="Comma 4 3 3 2 2 3" xfId="9509" xr:uid="{00000000-0005-0000-0000-000013030000}"/>
    <cellStyle name="Comma 4 3 3 2 3" xfId="3772" xr:uid="{00000000-0005-0000-0000-00000A060000}"/>
    <cellStyle name="Comma 4 3 3 2 3 2" xfId="10929" xr:uid="{00000000-0005-0000-0000-000013030000}"/>
    <cellStyle name="Comma 4 3 3 2 4" xfId="6694" xr:uid="{00000000-0005-0000-0000-000016030000}"/>
    <cellStyle name="Comma 4 3 3 2 4 2" xfId="13823" xr:uid="{00000000-0005-0000-0000-000016030000}"/>
    <cellStyle name="Comma 4 3 3 2 5" xfId="8090" xr:uid="{00000000-0005-0000-0000-000013030000}"/>
    <cellStyle name="Comma 4 3 3 3" xfId="1388" xr:uid="{00000000-0005-0000-0000-00000C060000}"/>
    <cellStyle name="Comma 4 3 3 3 2" xfId="2815" xr:uid="{00000000-0005-0000-0000-00000D060000}"/>
    <cellStyle name="Comma 4 3 3 3 2 2" xfId="5655" xr:uid="{00000000-0005-0000-0000-00000D060000}"/>
    <cellStyle name="Comma 4 3 3 3 2 2 2" xfId="12812" xr:uid="{00000000-0005-0000-0000-000014030000}"/>
    <cellStyle name="Comma 4 3 3 3 2 3" xfId="9973" xr:uid="{00000000-0005-0000-0000-000014030000}"/>
    <cellStyle name="Comma 4 3 3 3 3" xfId="4236" xr:uid="{00000000-0005-0000-0000-00000C060000}"/>
    <cellStyle name="Comma 4 3 3 3 3 2" xfId="11393" xr:uid="{00000000-0005-0000-0000-000014030000}"/>
    <cellStyle name="Comma 4 3 3 3 4" xfId="7157" xr:uid="{00000000-0005-0000-0000-000017030000}"/>
    <cellStyle name="Comma 4 3 3 3 4 2" xfId="14286" xr:uid="{00000000-0005-0000-0000-000017030000}"/>
    <cellStyle name="Comma 4 3 3 3 5" xfId="8554" xr:uid="{00000000-0005-0000-0000-000014030000}"/>
    <cellStyle name="Comma 4 3 3 4" xfId="1885" xr:uid="{00000000-0005-0000-0000-00000E060000}"/>
    <cellStyle name="Comma 4 3 3 4 2" xfId="4725" xr:uid="{00000000-0005-0000-0000-00000E060000}"/>
    <cellStyle name="Comma 4 3 3 4 2 2" xfId="11882" xr:uid="{00000000-0005-0000-0000-000012030000}"/>
    <cellStyle name="Comma 4 3 3 4 3" xfId="9043" xr:uid="{00000000-0005-0000-0000-000012030000}"/>
    <cellStyle name="Comma 4 3 3 5" xfId="3306" xr:uid="{00000000-0005-0000-0000-000009060000}"/>
    <cellStyle name="Comma 4 3 3 5 2" xfId="10463" xr:uid="{00000000-0005-0000-0000-000012030000}"/>
    <cellStyle name="Comma 4 3 3 6" xfId="6178" xr:uid="{00000000-0005-0000-0000-000036010000}"/>
    <cellStyle name="Comma 4 3 3 6 2" xfId="13347" xr:uid="{00000000-0005-0000-0000-000036010000}"/>
    <cellStyle name="Comma 4 3 3 7" xfId="7624" xr:uid="{00000000-0005-0000-0000-000012030000}"/>
    <cellStyle name="Comma 4 3 4" xfId="691" xr:uid="{00000000-0005-0000-0000-00000F060000}"/>
    <cellStyle name="Comma 4 3 4 2" xfId="2118" xr:uid="{00000000-0005-0000-0000-000010060000}"/>
    <cellStyle name="Comma 4 3 4 2 2" xfId="4958" xr:uid="{00000000-0005-0000-0000-000010060000}"/>
    <cellStyle name="Comma 4 3 4 2 2 2" xfId="12115" xr:uid="{00000000-0005-0000-0000-000015030000}"/>
    <cellStyle name="Comma 4 3 4 2 3" xfId="9276" xr:uid="{00000000-0005-0000-0000-000015030000}"/>
    <cellStyle name="Comma 4 3 4 3" xfId="3539" xr:uid="{00000000-0005-0000-0000-00000F060000}"/>
    <cellStyle name="Comma 4 3 4 3 2" xfId="10696" xr:uid="{00000000-0005-0000-0000-000015030000}"/>
    <cellStyle name="Comma 4 3 4 4" xfId="6461" xr:uid="{00000000-0005-0000-0000-000018030000}"/>
    <cellStyle name="Comma 4 3 4 4 2" xfId="13590" xr:uid="{00000000-0005-0000-0000-000018030000}"/>
    <cellStyle name="Comma 4 3 4 5" xfId="7857" xr:uid="{00000000-0005-0000-0000-000015030000}"/>
    <cellStyle name="Comma 4 3 5" xfId="1155" xr:uid="{00000000-0005-0000-0000-000011060000}"/>
    <cellStyle name="Comma 4 3 5 2" xfId="2582" xr:uid="{00000000-0005-0000-0000-000012060000}"/>
    <cellStyle name="Comma 4 3 5 2 2" xfId="5422" xr:uid="{00000000-0005-0000-0000-000012060000}"/>
    <cellStyle name="Comma 4 3 5 2 2 2" xfId="12579" xr:uid="{00000000-0005-0000-0000-000016030000}"/>
    <cellStyle name="Comma 4 3 5 2 3" xfId="9740" xr:uid="{00000000-0005-0000-0000-000016030000}"/>
    <cellStyle name="Comma 4 3 5 3" xfId="4003" xr:uid="{00000000-0005-0000-0000-000011060000}"/>
    <cellStyle name="Comma 4 3 5 3 2" xfId="11160" xr:uid="{00000000-0005-0000-0000-000016030000}"/>
    <cellStyle name="Comma 4 3 5 4" xfId="6924" xr:uid="{00000000-0005-0000-0000-000019030000}"/>
    <cellStyle name="Comma 4 3 5 4 2" xfId="14053" xr:uid="{00000000-0005-0000-0000-000019030000}"/>
    <cellStyle name="Comma 4 3 5 5" xfId="8321" xr:uid="{00000000-0005-0000-0000-000016030000}"/>
    <cellStyle name="Comma 4 3 6" xfId="1652" xr:uid="{00000000-0005-0000-0000-000013060000}"/>
    <cellStyle name="Comma 4 3 6 2" xfId="4492" xr:uid="{00000000-0005-0000-0000-000013060000}"/>
    <cellStyle name="Comma 4 3 6 2 2" xfId="11649" xr:uid="{00000000-0005-0000-0000-00000B030000}"/>
    <cellStyle name="Comma 4 3 6 3" xfId="8810" xr:uid="{00000000-0005-0000-0000-00000B030000}"/>
    <cellStyle name="Comma 4 3 7" xfId="3073" xr:uid="{00000000-0005-0000-0000-0000FC050000}"/>
    <cellStyle name="Comma 4 3 7 2" xfId="10230" xr:uid="{00000000-0005-0000-0000-00000B030000}"/>
    <cellStyle name="Comma 4 3 8" xfId="5945" xr:uid="{00000000-0005-0000-0000-000033010000}"/>
    <cellStyle name="Comma 4 3 8 2" xfId="13114" xr:uid="{00000000-0005-0000-0000-000033010000}"/>
    <cellStyle name="Comma 4 3 9" xfId="7390" xr:uid="{00000000-0005-0000-0000-00000B030000}"/>
    <cellStyle name="Comma 4 4" xfId="274" xr:uid="{00000000-0005-0000-0000-000014060000}"/>
    <cellStyle name="Comma 4 4 2" xfId="553" xr:uid="{00000000-0005-0000-0000-000015060000}"/>
    <cellStyle name="Comma 4 4 2 2" xfId="1019" xr:uid="{00000000-0005-0000-0000-000016060000}"/>
    <cellStyle name="Comma 4 4 2 2 2" xfId="2446" xr:uid="{00000000-0005-0000-0000-000017060000}"/>
    <cellStyle name="Comma 4 4 2 2 2 2" xfId="5286" xr:uid="{00000000-0005-0000-0000-000017060000}"/>
    <cellStyle name="Comma 4 4 2 2 2 2 2" xfId="12443" xr:uid="{00000000-0005-0000-0000-000019030000}"/>
    <cellStyle name="Comma 4 4 2 2 2 3" xfId="9604" xr:uid="{00000000-0005-0000-0000-000019030000}"/>
    <cellStyle name="Comma 4 4 2 2 3" xfId="3867" xr:uid="{00000000-0005-0000-0000-000016060000}"/>
    <cellStyle name="Comma 4 4 2 2 3 2" xfId="11024" xr:uid="{00000000-0005-0000-0000-000019030000}"/>
    <cellStyle name="Comma 4 4 2 2 4" xfId="6788" xr:uid="{00000000-0005-0000-0000-00001C030000}"/>
    <cellStyle name="Comma 4 4 2 2 4 2" xfId="13917" xr:uid="{00000000-0005-0000-0000-00001C030000}"/>
    <cellStyle name="Comma 4 4 2 2 5" xfId="8185" xr:uid="{00000000-0005-0000-0000-000019030000}"/>
    <cellStyle name="Comma 4 4 2 3" xfId="1483" xr:uid="{00000000-0005-0000-0000-000018060000}"/>
    <cellStyle name="Comma 4 4 2 3 2" xfId="2910" xr:uid="{00000000-0005-0000-0000-000019060000}"/>
    <cellStyle name="Comma 4 4 2 3 2 2" xfId="5750" xr:uid="{00000000-0005-0000-0000-000019060000}"/>
    <cellStyle name="Comma 4 4 2 3 2 2 2" xfId="12907" xr:uid="{00000000-0005-0000-0000-00001A030000}"/>
    <cellStyle name="Comma 4 4 2 3 2 3" xfId="10068" xr:uid="{00000000-0005-0000-0000-00001A030000}"/>
    <cellStyle name="Comma 4 4 2 3 3" xfId="4331" xr:uid="{00000000-0005-0000-0000-000018060000}"/>
    <cellStyle name="Comma 4 4 2 3 3 2" xfId="11488" xr:uid="{00000000-0005-0000-0000-00001A030000}"/>
    <cellStyle name="Comma 4 4 2 3 4" xfId="7252" xr:uid="{00000000-0005-0000-0000-00001D030000}"/>
    <cellStyle name="Comma 4 4 2 3 4 2" xfId="14381" xr:uid="{00000000-0005-0000-0000-00001D030000}"/>
    <cellStyle name="Comma 4 4 2 3 5" xfId="8649" xr:uid="{00000000-0005-0000-0000-00001A030000}"/>
    <cellStyle name="Comma 4 4 2 4" xfId="1980" xr:uid="{00000000-0005-0000-0000-00001A060000}"/>
    <cellStyle name="Comma 4 4 2 4 2" xfId="4820" xr:uid="{00000000-0005-0000-0000-00001A060000}"/>
    <cellStyle name="Comma 4 4 2 4 2 2" xfId="11977" xr:uid="{00000000-0005-0000-0000-000018030000}"/>
    <cellStyle name="Comma 4 4 2 4 3" xfId="9138" xr:uid="{00000000-0005-0000-0000-000018030000}"/>
    <cellStyle name="Comma 4 4 2 5" xfId="3401" xr:uid="{00000000-0005-0000-0000-000015060000}"/>
    <cellStyle name="Comma 4 4 2 5 2" xfId="10558" xr:uid="{00000000-0005-0000-0000-000018030000}"/>
    <cellStyle name="Comma 4 4 2 6" xfId="6273" xr:uid="{00000000-0005-0000-0000-000038010000}"/>
    <cellStyle name="Comma 4 4 2 6 2" xfId="13442" xr:uid="{00000000-0005-0000-0000-000038010000}"/>
    <cellStyle name="Comma 4 4 2 7" xfId="7719" xr:uid="{00000000-0005-0000-0000-000018030000}"/>
    <cellStyle name="Comma 4 4 3" xfId="786" xr:uid="{00000000-0005-0000-0000-00001B060000}"/>
    <cellStyle name="Comma 4 4 3 2" xfId="2213" xr:uid="{00000000-0005-0000-0000-00001C060000}"/>
    <cellStyle name="Comma 4 4 3 2 2" xfId="5053" xr:uid="{00000000-0005-0000-0000-00001C060000}"/>
    <cellStyle name="Comma 4 4 3 2 2 2" xfId="12210" xr:uid="{00000000-0005-0000-0000-00001B030000}"/>
    <cellStyle name="Comma 4 4 3 2 3" xfId="9371" xr:uid="{00000000-0005-0000-0000-00001B030000}"/>
    <cellStyle name="Comma 4 4 3 3" xfId="3634" xr:uid="{00000000-0005-0000-0000-00001B060000}"/>
    <cellStyle name="Comma 4 4 3 3 2" xfId="10791" xr:uid="{00000000-0005-0000-0000-00001B030000}"/>
    <cellStyle name="Comma 4 4 3 4" xfId="6556" xr:uid="{00000000-0005-0000-0000-00001E030000}"/>
    <cellStyle name="Comma 4 4 3 4 2" xfId="13685" xr:uid="{00000000-0005-0000-0000-00001E030000}"/>
    <cellStyle name="Comma 4 4 3 5" xfId="7952" xr:uid="{00000000-0005-0000-0000-00001B030000}"/>
    <cellStyle name="Comma 4 4 4" xfId="1250" xr:uid="{00000000-0005-0000-0000-00001D060000}"/>
    <cellStyle name="Comma 4 4 4 2" xfId="2677" xr:uid="{00000000-0005-0000-0000-00001E060000}"/>
    <cellStyle name="Comma 4 4 4 2 2" xfId="5517" xr:uid="{00000000-0005-0000-0000-00001E060000}"/>
    <cellStyle name="Comma 4 4 4 2 2 2" xfId="12674" xr:uid="{00000000-0005-0000-0000-00001C030000}"/>
    <cellStyle name="Comma 4 4 4 2 3" xfId="9835" xr:uid="{00000000-0005-0000-0000-00001C030000}"/>
    <cellStyle name="Comma 4 4 4 3" xfId="4098" xr:uid="{00000000-0005-0000-0000-00001D060000}"/>
    <cellStyle name="Comma 4 4 4 3 2" xfId="11255" xr:uid="{00000000-0005-0000-0000-00001C030000}"/>
    <cellStyle name="Comma 4 4 4 4" xfId="7019" xr:uid="{00000000-0005-0000-0000-00001F030000}"/>
    <cellStyle name="Comma 4 4 4 4 2" xfId="14148" xr:uid="{00000000-0005-0000-0000-00001F030000}"/>
    <cellStyle name="Comma 4 4 4 5" xfId="8416" xr:uid="{00000000-0005-0000-0000-00001C030000}"/>
    <cellStyle name="Comma 4 4 5" xfId="1747" xr:uid="{00000000-0005-0000-0000-00001F060000}"/>
    <cellStyle name="Comma 4 4 5 2" xfId="4587" xr:uid="{00000000-0005-0000-0000-00001F060000}"/>
    <cellStyle name="Comma 4 4 5 2 2" xfId="11744" xr:uid="{00000000-0005-0000-0000-000017030000}"/>
    <cellStyle name="Comma 4 4 5 3" xfId="8905" xr:uid="{00000000-0005-0000-0000-000017030000}"/>
    <cellStyle name="Comma 4 4 6" xfId="3168" xr:uid="{00000000-0005-0000-0000-000014060000}"/>
    <cellStyle name="Comma 4 4 6 2" xfId="10325" xr:uid="{00000000-0005-0000-0000-000017030000}"/>
    <cellStyle name="Comma 4 4 7" xfId="6040" xr:uid="{00000000-0005-0000-0000-000037010000}"/>
    <cellStyle name="Comma 4 4 7 2" xfId="13209" xr:uid="{00000000-0005-0000-0000-000037010000}"/>
    <cellStyle name="Comma 4 4 8" xfId="7486" xr:uid="{00000000-0005-0000-0000-000017030000}"/>
    <cellStyle name="Comma 4 5" xfId="423" xr:uid="{00000000-0005-0000-0000-000020060000}"/>
    <cellStyle name="Comma 4 5 2" xfId="889" xr:uid="{00000000-0005-0000-0000-000021060000}"/>
    <cellStyle name="Comma 4 5 2 2" xfId="2316" xr:uid="{00000000-0005-0000-0000-000022060000}"/>
    <cellStyle name="Comma 4 5 2 2 2" xfId="5156" xr:uid="{00000000-0005-0000-0000-000022060000}"/>
    <cellStyle name="Comma 4 5 2 2 2 2" xfId="12313" xr:uid="{00000000-0005-0000-0000-00001E030000}"/>
    <cellStyle name="Comma 4 5 2 2 3" xfId="9474" xr:uid="{00000000-0005-0000-0000-00001E030000}"/>
    <cellStyle name="Comma 4 5 2 3" xfId="3737" xr:uid="{00000000-0005-0000-0000-000021060000}"/>
    <cellStyle name="Comma 4 5 2 3 2" xfId="10894" xr:uid="{00000000-0005-0000-0000-00001E030000}"/>
    <cellStyle name="Comma 4 5 2 4" xfId="6659" xr:uid="{00000000-0005-0000-0000-000021030000}"/>
    <cellStyle name="Comma 4 5 2 4 2" xfId="13788" xr:uid="{00000000-0005-0000-0000-000021030000}"/>
    <cellStyle name="Comma 4 5 2 5" xfId="8055" xr:uid="{00000000-0005-0000-0000-00001E030000}"/>
    <cellStyle name="Comma 4 5 3" xfId="1353" xr:uid="{00000000-0005-0000-0000-000023060000}"/>
    <cellStyle name="Comma 4 5 3 2" xfId="2780" xr:uid="{00000000-0005-0000-0000-000024060000}"/>
    <cellStyle name="Comma 4 5 3 2 2" xfId="5620" xr:uid="{00000000-0005-0000-0000-000024060000}"/>
    <cellStyle name="Comma 4 5 3 2 2 2" xfId="12777" xr:uid="{00000000-0005-0000-0000-00001F030000}"/>
    <cellStyle name="Comma 4 5 3 2 3" xfId="9938" xr:uid="{00000000-0005-0000-0000-00001F030000}"/>
    <cellStyle name="Comma 4 5 3 3" xfId="4201" xr:uid="{00000000-0005-0000-0000-000023060000}"/>
    <cellStyle name="Comma 4 5 3 3 2" xfId="11358" xr:uid="{00000000-0005-0000-0000-00001F030000}"/>
    <cellStyle name="Comma 4 5 3 4" xfId="7122" xr:uid="{00000000-0005-0000-0000-000022030000}"/>
    <cellStyle name="Comma 4 5 3 4 2" xfId="14251" xr:uid="{00000000-0005-0000-0000-000022030000}"/>
    <cellStyle name="Comma 4 5 3 5" xfId="8519" xr:uid="{00000000-0005-0000-0000-00001F030000}"/>
    <cellStyle name="Comma 4 5 4" xfId="1850" xr:uid="{00000000-0005-0000-0000-000025060000}"/>
    <cellStyle name="Comma 4 5 4 2" xfId="4690" xr:uid="{00000000-0005-0000-0000-000025060000}"/>
    <cellStyle name="Comma 4 5 4 2 2" xfId="11847" xr:uid="{00000000-0005-0000-0000-00001D030000}"/>
    <cellStyle name="Comma 4 5 4 3" xfId="9008" xr:uid="{00000000-0005-0000-0000-00001D030000}"/>
    <cellStyle name="Comma 4 5 5" xfId="3271" xr:uid="{00000000-0005-0000-0000-000020060000}"/>
    <cellStyle name="Comma 4 5 5 2" xfId="10428" xr:uid="{00000000-0005-0000-0000-00001D030000}"/>
    <cellStyle name="Comma 4 5 6" xfId="6143" xr:uid="{00000000-0005-0000-0000-000039010000}"/>
    <cellStyle name="Comma 4 5 6 2" xfId="13312" xr:uid="{00000000-0005-0000-0000-000039010000}"/>
    <cellStyle name="Comma 4 5 7" xfId="7589" xr:uid="{00000000-0005-0000-0000-00001D030000}"/>
    <cellStyle name="Comma 4 6" xfId="656" xr:uid="{00000000-0005-0000-0000-000026060000}"/>
    <cellStyle name="Comma 4 6 2" xfId="2083" xr:uid="{00000000-0005-0000-0000-000027060000}"/>
    <cellStyle name="Comma 4 6 2 2" xfId="4923" xr:uid="{00000000-0005-0000-0000-000027060000}"/>
    <cellStyle name="Comma 4 6 2 2 2" xfId="12080" xr:uid="{00000000-0005-0000-0000-000020030000}"/>
    <cellStyle name="Comma 4 6 2 3" xfId="9241" xr:uid="{00000000-0005-0000-0000-000020030000}"/>
    <cellStyle name="Comma 4 6 3" xfId="3504" xr:uid="{00000000-0005-0000-0000-000026060000}"/>
    <cellStyle name="Comma 4 6 3 2" xfId="10661" xr:uid="{00000000-0005-0000-0000-000020030000}"/>
    <cellStyle name="Comma 4 6 4" xfId="6426" xr:uid="{00000000-0005-0000-0000-000023030000}"/>
    <cellStyle name="Comma 4 6 4 2" xfId="13555" xr:uid="{00000000-0005-0000-0000-000023030000}"/>
    <cellStyle name="Comma 4 6 5" xfId="7822" xr:uid="{00000000-0005-0000-0000-000020030000}"/>
    <cellStyle name="Comma 4 7" xfId="1120" xr:uid="{00000000-0005-0000-0000-000028060000}"/>
    <cellStyle name="Comma 4 7 2" xfId="2547" xr:uid="{00000000-0005-0000-0000-000029060000}"/>
    <cellStyle name="Comma 4 7 2 2" xfId="5387" xr:uid="{00000000-0005-0000-0000-000029060000}"/>
    <cellStyle name="Comma 4 7 2 2 2" xfId="12544" xr:uid="{00000000-0005-0000-0000-000021030000}"/>
    <cellStyle name="Comma 4 7 2 3" xfId="9705" xr:uid="{00000000-0005-0000-0000-000021030000}"/>
    <cellStyle name="Comma 4 7 3" xfId="3968" xr:uid="{00000000-0005-0000-0000-000028060000}"/>
    <cellStyle name="Comma 4 7 3 2" xfId="11125" xr:uid="{00000000-0005-0000-0000-000021030000}"/>
    <cellStyle name="Comma 4 7 4" xfId="6889" xr:uid="{00000000-0005-0000-0000-000024030000}"/>
    <cellStyle name="Comma 4 7 4 2" xfId="14018" xr:uid="{00000000-0005-0000-0000-000024030000}"/>
    <cellStyle name="Comma 4 7 5" xfId="8286" xr:uid="{00000000-0005-0000-0000-000021030000}"/>
    <cellStyle name="Comma 4 8" xfId="1616" xr:uid="{00000000-0005-0000-0000-00002A060000}"/>
    <cellStyle name="Comma 4 8 2" xfId="4456" xr:uid="{00000000-0005-0000-0000-00002A060000}"/>
    <cellStyle name="Comma 4 8 2 2" xfId="11613" xr:uid="{00000000-0005-0000-0000-000009030000}"/>
    <cellStyle name="Comma 4 8 3" xfId="8774" xr:uid="{00000000-0005-0000-0000-000009030000}"/>
    <cellStyle name="Comma 4 9" xfId="3038" xr:uid="{00000000-0005-0000-0000-0000F9050000}"/>
    <cellStyle name="Comma 4 9 2" xfId="10195" xr:uid="{00000000-0005-0000-0000-000009030000}"/>
    <cellStyle name="Comma 5" xfId="78" xr:uid="{00000000-0005-0000-0000-00002B060000}"/>
    <cellStyle name="Comma 5 10" xfId="5911" xr:uid="{00000000-0005-0000-0000-00003A010000}"/>
    <cellStyle name="Comma 5 10 2" xfId="13080" xr:uid="{00000000-0005-0000-0000-00003A010000}"/>
    <cellStyle name="Comma 5 11" xfId="7356" xr:uid="{00000000-0005-0000-0000-000022030000}"/>
    <cellStyle name="Comma 5 2" xfId="123" xr:uid="{00000000-0005-0000-0000-00002C060000}"/>
    <cellStyle name="Comma 5 2 2" xfId="277" xr:uid="{00000000-0005-0000-0000-00002D060000}"/>
    <cellStyle name="Comma 5 2 2 2" xfId="556" xr:uid="{00000000-0005-0000-0000-00002E060000}"/>
    <cellStyle name="Comma 5 2 2 2 2" xfId="1022" xr:uid="{00000000-0005-0000-0000-00002F060000}"/>
    <cellStyle name="Comma 5 2 2 2 2 2" xfId="2449" xr:uid="{00000000-0005-0000-0000-000030060000}"/>
    <cellStyle name="Comma 5 2 2 2 2 2 2" xfId="5289" xr:uid="{00000000-0005-0000-0000-000030060000}"/>
    <cellStyle name="Comma 5 2 2 2 2 2 2 2" xfId="12446" xr:uid="{00000000-0005-0000-0000-000026030000}"/>
    <cellStyle name="Comma 5 2 2 2 2 2 3" xfId="9607" xr:uid="{00000000-0005-0000-0000-000026030000}"/>
    <cellStyle name="Comma 5 2 2 2 2 3" xfId="3870" xr:uid="{00000000-0005-0000-0000-00002F060000}"/>
    <cellStyle name="Comma 5 2 2 2 2 3 2" xfId="11027" xr:uid="{00000000-0005-0000-0000-000026030000}"/>
    <cellStyle name="Comma 5 2 2 2 2 4" xfId="6791" xr:uid="{00000000-0005-0000-0000-000029030000}"/>
    <cellStyle name="Comma 5 2 2 2 2 4 2" xfId="13920" xr:uid="{00000000-0005-0000-0000-000029030000}"/>
    <cellStyle name="Comma 5 2 2 2 2 5" xfId="8188" xr:uid="{00000000-0005-0000-0000-000026030000}"/>
    <cellStyle name="Comma 5 2 2 2 3" xfId="1486" xr:uid="{00000000-0005-0000-0000-000031060000}"/>
    <cellStyle name="Comma 5 2 2 2 3 2" xfId="2913" xr:uid="{00000000-0005-0000-0000-000032060000}"/>
    <cellStyle name="Comma 5 2 2 2 3 2 2" xfId="5753" xr:uid="{00000000-0005-0000-0000-000032060000}"/>
    <cellStyle name="Comma 5 2 2 2 3 2 2 2" xfId="12910" xr:uid="{00000000-0005-0000-0000-000027030000}"/>
    <cellStyle name="Comma 5 2 2 2 3 2 3" xfId="10071" xr:uid="{00000000-0005-0000-0000-000027030000}"/>
    <cellStyle name="Comma 5 2 2 2 3 3" xfId="4334" xr:uid="{00000000-0005-0000-0000-000031060000}"/>
    <cellStyle name="Comma 5 2 2 2 3 3 2" xfId="11491" xr:uid="{00000000-0005-0000-0000-000027030000}"/>
    <cellStyle name="Comma 5 2 2 2 3 4" xfId="7255" xr:uid="{00000000-0005-0000-0000-00002A030000}"/>
    <cellStyle name="Comma 5 2 2 2 3 4 2" xfId="14384" xr:uid="{00000000-0005-0000-0000-00002A030000}"/>
    <cellStyle name="Comma 5 2 2 2 3 5" xfId="8652" xr:uid="{00000000-0005-0000-0000-000027030000}"/>
    <cellStyle name="Comma 5 2 2 2 4" xfId="1983" xr:uid="{00000000-0005-0000-0000-000033060000}"/>
    <cellStyle name="Comma 5 2 2 2 4 2" xfId="4823" xr:uid="{00000000-0005-0000-0000-000033060000}"/>
    <cellStyle name="Comma 5 2 2 2 4 2 2" xfId="11980" xr:uid="{00000000-0005-0000-0000-000025030000}"/>
    <cellStyle name="Comma 5 2 2 2 4 3" xfId="9141" xr:uid="{00000000-0005-0000-0000-000025030000}"/>
    <cellStyle name="Comma 5 2 2 2 5" xfId="3404" xr:uid="{00000000-0005-0000-0000-00002E060000}"/>
    <cellStyle name="Comma 5 2 2 2 5 2" xfId="10561" xr:uid="{00000000-0005-0000-0000-000025030000}"/>
    <cellStyle name="Comma 5 2 2 2 6" xfId="6276" xr:uid="{00000000-0005-0000-0000-00003D010000}"/>
    <cellStyle name="Comma 5 2 2 2 6 2" xfId="13445" xr:uid="{00000000-0005-0000-0000-00003D010000}"/>
    <cellStyle name="Comma 5 2 2 2 7" xfId="7722" xr:uid="{00000000-0005-0000-0000-000025030000}"/>
    <cellStyle name="Comma 5 2 2 3" xfId="789" xr:uid="{00000000-0005-0000-0000-000034060000}"/>
    <cellStyle name="Comma 5 2 2 3 2" xfId="2216" xr:uid="{00000000-0005-0000-0000-000035060000}"/>
    <cellStyle name="Comma 5 2 2 3 2 2" xfId="5056" xr:uid="{00000000-0005-0000-0000-000035060000}"/>
    <cellStyle name="Comma 5 2 2 3 2 2 2" xfId="12213" xr:uid="{00000000-0005-0000-0000-000028030000}"/>
    <cellStyle name="Comma 5 2 2 3 2 3" xfId="9374" xr:uid="{00000000-0005-0000-0000-000028030000}"/>
    <cellStyle name="Comma 5 2 2 3 3" xfId="3637" xr:uid="{00000000-0005-0000-0000-000034060000}"/>
    <cellStyle name="Comma 5 2 2 3 3 2" xfId="10794" xr:uid="{00000000-0005-0000-0000-000028030000}"/>
    <cellStyle name="Comma 5 2 2 3 4" xfId="6559" xr:uid="{00000000-0005-0000-0000-00002B030000}"/>
    <cellStyle name="Comma 5 2 2 3 4 2" xfId="13688" xr:uid="{00000000-0005-0000-0000-00002B030000}"/>
    <cellStyle name="Comma 5 2 2 3 5" xfId="7955" xr:uid="{00000000-0005-0000-0000-000028030000}"/>
    <cellStyle name="Comma 5 2 2 4" xfId="1253" xr:uid="{00000000-0005-0000-0000-000036060000}"/>
    <cellStyle name="Comma 5 2 2 4 2" xfId="2680" xr:uid="{00000000-0005-0000-0000-000037060000}"/>
    <cellStyle name="Comma 5 2 2 4 2 2" xfId="5520" xr:uid="{00000000-0005-0000-0000-000037060000}"/>
    <cellStyle name="Comma 5 2 2 4 2 2 2" xfId="12677" xr:uid="{00000000-0005-0000-0000-000029030000}"/>
    <cellStyle name="Comma 5 2 2 4 2 3" xfId="9838" xr:uid="{00000000-0005-0000-0000-000029030000}"/>
    <cellStyle name="Comma 5 2 2 4 3" xfId="4101" xr:uid="{00000000-0005-0000-0000-000036060000}"/>
    <cellStyle name="Comma 5 2 2 4 3 2" xfId="11258" xr:uid="{00000000-0005-0000-0000-000029030000}"/>
    <cellStyle name="Comma 5 2 2 4 4" xfId="7022" xr:uid="{00000000-0005-0000-0000-00002C030000}"/>
    <cellStyle name="Comma 5 2 2 4 4 2" xfId="14151" xr:uid="{00000000-0005-0000-0000-00002C030000}"/>
    <cellStyle name="Comma 5 2 2 4 5" xfId="8419" xr:uid="{00000000-0005-0000-0000-000029030000}"/>
    <cellStyle name="Comma 5 2 2 5" xfId="1750" xr:uid="{00000000-0005-0000-0000-000038060000}"/>
    <cellStyle name="Comma 5 2 2 5 2" xfId="4590" xr:uid="{00000000-0005-0000-0000-000038060000}"/>
    <cellStyle name="Comma 5 2 2 5 2 2" xfId="11747" xr:uid="{00000000-0005-0000-0000-000024030000}"/>
    <cellStyle name="Comma 5 2 2 5 3" xfId="8908" xr:uid="{00000000-0005-0000-0000-000024030000}"/>
    <cellStyle name="Comma 5 2 2 6" xfId="3171" xr:uid="{00000000-0005-0000-0000-00002D060000}"/>
    <cellStyle name="Comma 5 2 2 6 2" xfId="10328" xr:uid="{00000000-0005-0000-0000-000024030000}"/>
    <cellStyle name="Comma 5 2 2 7" xfId="6043" xr:uid="{00000000-0005-0000-0000-00003C010000}"/>
    <cellStyle name="Comma 5 2 2 7 2" xfId="13212" xr:uid="{00000000-0005-0000-0000-00003C010000}"/>
    <cellStyle name="Comma 5 2 2 8" xfId="7489" xr:uid="{00000000-0005-0000-0000-000024030000}"/>
    <cellStyle name="Comma 5 2 3" xfId="459" xr:uid="{00000000-0005-0000-0000-000039060000}"/>
    <cellStyle name="Comma 5 2 3 2" xfId="925" xr:uid="{00000000-0005-0000-0000-00003A060000}"/>
    <cellStyle name="Comma 5 2 3 2 2" xfId="2352" xr:uid="{00000000-0005-0000-0000-00003B060000}"/>
    <cellStyle name="Comma 5 2 3 2 2 2" xfId="5192" xr:uid="{00000000-0005-0000-0000-00003B060000}"/>
    <cellStyle name="Comma 5 2 3 2 2 2 2" xfId="12349" xr:uid="{00000000-0005-0000-0000-00002B030000}"/>
    <cellStyle name="Comma 5 2 3 2 2 3" xfId="9510" xr:uid="{00000000-0005-0000-0000-00002B030000}"/>
    <cellStyle name="Comma 5 2 3 2 3" xfId="3773" xr:uid="{00000000-0005-0000-0000-00003A060000}"/>
    <cellStyle name="Comma 5 2 3 2 3 2" xfId="10930" xr:uid="{00000000-0005-0000-0000-00002B030000}"/>
    <cellStyle name="Comma 5 2 3 2 4" xfId="6695" xr:uid="{00000000-0005-0000-0000-00002E030000}"/>
    <cellStyle name="Comma 5 2 3 2 4 2" xfId="13824" xr:uid="{00000000-0005-0000-0000-00002E030000}"/>
    <cellStyle name="Comma 5 2 3 2 5" xfId="8091" xr:uid="{00000000-0005-0000-0000-00002B030000}"/>
    <cellStyle name="Comma 5 2 3 3" xfId="1389" xr:uid="{00000000-0005-0000-0000-00003C060000}"/>
    <cellStyle name="Comma 5 2 3 3 2" xfId="2816" xr:uid="{00000000-0005-0000-0000-00003D060000}"/>
    <cellStyle name="Comma 5 2 3 3 2 2" xfId="5656" xr:uid="{00000000-0005-0000-0000-00003D060000}"/>
    <cellStyle name="Comma 5 2 3 3 2 2 2" xfId="12813" xr:uid="{00000000-0005-0000-0000-00002C030000}"/>
    <cellStyle name="Comma 5 2 3 3 2 3" xfId="9974" xr:uid="{00000000-0005-0000-0000-00002C030000}"/>
    <cellStyle name="Comma 5 2 3 3 3" xfId="4237" xr:uid="{00000000-0005-0000-0000-00003C060000}"/>
    <cellStyle name="Comma 5 2 3 3 3 2" xfId="11394" xr:uid="{00000000-0005-0000-0000-00002C030000}"/>
    <cellStyle name="Comma 5 2 3 3 4" xfId="7158" xr:uid="{00000000-0005-0000-0000-00002F030000}"/>
    <cellStyle name="Comma 5 2 3 3 4 2" xfId="14287" xr:uid="{00000000-0005-0000-0000-00002F030000}"/>
    <cellStyle name="Comma 5 2 3 3 5" xfId="8555" xr:uid="{00000000-0005-0000-0000-00002C030000}"/>
    <cellStyle name="Comma 5 2 3 4" xfId="1886" xr:uid="{00000000-0005-0000-0000-00003E060000}"/>
    <cellStyle name="Comma 5 2 3 4 2" xfId="4726" xr:uid="{00000000-0005-0000-0000-00003E060000}"/>
    <cellStyle name="Comma 5 2 3 4 2 2" xfId="11883" xr:uid="{00000000-0005-0000-0000-00002A030000}"/>
    <cellStyle name="Comma 5 2 3 4 3" xfId="9044" xr:uid="{00000000-0005-0000-0000-00002A030000}"/>
    <cellStyle name="Comma 5 2 3 5" xfId="3307" xr:uid="{00000000-0005-0000-0000-000039060000}"/>
    <cellStyle name="Comma 5 2 3 5 2" xfId="10464" xr:uid="{00000000-0005-0000-0000-00002A030000}"/>
    <cellStyle name="Comma 5 2 3 6" xfId="6179" xr:uid="{00000000-0005-0000-0000-00003E010000}"/>
    <cellStyle name="Comma 5 2 3 6 2" xfId="13348" xr:uid="{00000000-0005-0000-0000-00003E010000}"/>
    <cellStyle name="Comma 5 2 3 7" xfId="7625" xr:uid="{00000000-0005-0000-0000-00002A030000}"/>
    <cellStyle name="Comma 5 2 4" xfId="692" xr:uid="{00000000-0005-0000-0000-00003F060000}"/>
    <cellStyle name="Comma 5 2 4 2" xfId="2119" xr:uid="{00000000-0005-0000-0000-000040060000}"/>
    <cellStyle name="Comma 5 2 4 2 2" xfId="4959" xr:uid="{00000000-0005-0000-0000-000040060000}"/>
    <cellStyle name="Comma 5 2 4 2 2 2" xfId="12116" xr:uid="{00000000-0005-0000-0000-00002D030000}"/>
    <cellStyle name="Comma 5 2 4 2 3" xfId="9277" xr:uid="{00000000-0005-0000-0000-00002D030000}"/>
    <cellStyle name="Comma 5 2 4 3" xfId="3540" xr:uid="{00000000-0005-0000-0000-00003F060000}"/>
    <cellStyle name="Comma 5 2 4 3 2" xfId="10697" xr:uid="{00000000-0005-0000-0000-00002D030000}"/>
    <cellStyle name="Comma 5 2 4 4" xfId="6462" xr:uid="{00000000-0005-0000-0000-000030030000}"/>
    <cellStyle name="Comma 5 2 4 4 2" xfId="13591" xr:uid="{00000000-0005-0000-0000-000030030000}"/>
    <cellStyle name="Comma 5 2 4 5" xfId="7858" xr:uid="{00000000-0005-0000-0000-00002D030000}"/>
    <cellStyle name="Comma 5 2 5" xfId="1156" xr:uid="{00000000-0005-0000-0000-000041060000}"/>
    <cellStyle name="Comma 5 2 5 2" xfId="2583" xr:uid="{00000000-0005-0000-0000-000042060000}"/>
    <cellStyle name="Comma 5 2 5 2 2" xfId="5423" xr:uid="{00000000-0005-0000-0000-000042060000}"/>
    <cellStyle name="Comma 5 2 5 2 2 2" xfId="12580" xr:uid="{00000000-0005-0000-0000-00002E030000}"/>
    <cellStyle name="Comma 5 2 5 2 3" xfId="9741" xr:uid="{00000000-0005-0000-0000-00002E030000}"/>
    <cellStyle name="Comma 5 2 5 3" xfId="4004" xr:uid="{00000000-0005-0000-0000-000041060000}"/>
    <cellStyle name="Comma 5 2 5 3 2" xfId="11161" xr:uid="{00000000-0005-0000-0000-00002E030000}"/>
    <cellStyle name="Comma 5 2 5 4" xfId="6925" xr:uid="{00000000-0005-0000-0000-000031030000}"/>
    <cellStyle name="Comma 5 2 5 4 2" xfId="14054" xr:uid="{00000000-0005-0000-0000-000031030000}"/>
    <cellStyle name="Comma 5 2 5 5" xfId="8322" xr:uid="{00000000-0005-0000-0000-00002E030000}"/>
    <cellStyle name="Comma 5 2 6" xfId="1653" xr:uid="{00000000-0005-0000-0000-000043060000}"/>
    <cellStyle name="Comma 5 2 6 2" xfId="4493" xr:uid="{00000000-0005-0000-0000-000043060000}"/>
    <cellStyle name="Comma 5 2 6 2 2" xfId="11650" xr:uid="{00000000-0005-0000-0000-000023030000}"/>
    <cellStyle name="Comma 5 2 6 3" xfId="8811" xr:uid="{00000000-0005-0000-0000-000023030000}"/>
    <cellStyle name="Comma 5 2 7" xfId="3074" xr:uid="{00000000-0005-0000-0000-00002C060000}"/>
    <cellStyle name="Comma 5 2 7 2" xfId="10231" xr:uid="{00000000-0005-0000-0000-000023030000}"/>
    <cellStyle name="Comma 5 2 8" xfId="5946" xr:uid="{00000000-0005-0000-0000-00003B010000}"/>
    <cellStyle name="Comma 5 2 8 2" xfId="13115" xr:uid="{00000000-0005-0000-0000-00003B010000}"/>
    <cellStyle name="Comma 5 2 9" xfId="7391" xr:uid="{00000000-0005-0000-0000-000023030000}"/>
    <cellStyle name="Comma 5 3" xfId="276" xr:uid="{00000000-0005-0000-0000-000044060000}"/>
    <cellStyle name="Comma 5 3 2" xfId="555" xr:uid="{00000000-0005-0000-0000-000045060000}"/>
    <cellStyle name="Comma 5 3 2 2" xfId="1021" xr:uid="{00000000-0005-0000-0000-000046060000}"/>
    <cellStyle name="Comma 5 3 2 2 2" xfId="2448" xr:uid="{00000000-0005-0000-0000-000047060000}"/>
    <cellStyle name="Comma 5 3 2 2 2 2" xfId="5288" xr:uid="{00000000-0005-0000-0000-000047060000}"/>
    <cellStyle name="Comma 5 3 2 2 2 2 2" xfId="12445" xr:uid="{00000000-0005-0000-0000-000031030000}"/>
    <cellStyle name="Comma 5 3 2 2 2 3" xfId="9606" xr:uid="{00000000-0005-0000-0000-000031030000}"/>
    <cellStyle name="Comma 5 3 2 2 3" xfId="3869" xr:uid="{00000000-0005-0000-0000-000046060000}"/>
    <cellStyle name="Comma 5 3 2 2 3 2" xfId="11026" xr:uid="{00000000-0005-0000-0000-000031030000}"/>
    <cellStyle name="Comma 5 3 2 2 4" xfId="6790" xr:uid="{00000000-0005-0000-0000-000034030000}"/>
    <cellStyle name="Comma 5 3 2 2 4 2" xfId="13919" xr:uid="{00000000-0005-0000-0000-000034030000}"/>
    <cellStyle name="Comma 5 3 2 2 5" xfId="8187" xr:uid="{00000000-0005-0000-0000-000031030000}"/>
    <cellStyle name="Comma 5 3 2 3" xfId="1485" xr:uid="{00000000-0005-0000-0000-000048060000}"/>
    <cellStyle name="Comma 5 3 2 3 2" xfId="2912" xr:uid="{00000000-0005-0000-0000-000049060000}"/>
    <cellStyle name="Comma 5 3 2 3 2 2" xfId="5752" xr:uid="{00000000-0005-0000-0000-000049060000}"/>
    <cellStyle name="Comma 5 3 2 3 2 2 2" xfId="12909" xr:uid="{00000000-0005-0000-0000-000032030000}"/>
    <cellStyle name="Comma 5 3 2 3 2 3" xfId="10070" xr:uid="{00000000-0005-0000-0000-000032030000}"/>
    <cellStyle name="Comma 5 3 2 3 3" xfId="4333" xr:uid="{00000000-0005-0000-0000-000048060000}"/>
    <cellStyle name="Comma 5 3 2 3 3 2" xfId="11490" xr:uid="{00000000-0005-0000-0000-000032030000}"/>
    <cellStyle name="Comma 5 3 2 3 4" xfId="7254" xr:uid="{00000000-0005-0000-0000-000035030000}"/>
    <cellStyle name="Comma 5 3 2 3 4 2" xfId="14383" xr:uid="{00000000-0005-0000-0000-000035030000}"/>
    <cellStyle name="Comma 5 3 2 3 5" xfId="8651" xr:uid="{00000000-0005-0000-0000-000032030000}"/>
    <cellStyle name="Comma 5 3 2 4" xfId="1982" xr:uid="{00000000-0005-0000-0000-00004A060000}"/>
    <cellStyle name="Comma 5 3 2 4 2" xfId="4822" xr:uid="{00000000-0005-0000-0000-00004A060000}"/>
    <cellStyle name="Comma 5 3 2 4 2 2" xfId="11979" xr:uid="{00000000-0005-0000-0000-000030030000}"/>
    <cellStyle name="Comma 5 3 2 4 3" xfId="9140" xr:uid="{00000000-0005-0000-0000-000030030000}"/>
    <cellStyle name="Comma 5 3 2 5" xfId="3403" xr:uid="{00000000-0005-0000-0000-000045060000}"/>
    <cellStyle name="Comma 5 3 2 5 2" xfId="10560" xr:uid="{00000000-0005-0000-0000-000030030000}"/>
    <cellStyle name="Comma 5 3 2 6" xfId="6275" xr:uid="{00000000-0005-0000-0000-000040010000}"/>
    <cellStyle name="Comma 5 3 2 6 2" xfId="13444" xr:uid="{00000000-0005-0000-0000-000040010000}"/>
    <cellStyle name="Comma 5 3 2 7" xfId="7721" xr:uid="{00000000-0005-0000-0000-000030030000}"/>
    <cellStyle name="Comma 5 3 3" xfId="788" xr:uid="{00000000-0005-0000-0000-00004B060000}"/>
    <cellStyle name="Comma 5 3 3 2" xfId="2215" xr:uid="{00000000-0005-0000-0000-00004C060000}"/>
    <cellStyle name="Comma 5 3 3 2 2" xfId="5055" xr:uid="{00000000-0005-0000-0000-00004C060000}"/>
    <cellStyle name="Comma 5 3 3 2 2 2" xfId="12212" xr:uid="{00000000-0005-0000-0000-000033030000}"/>
    <cellStyle name="Comma 5 3 3 2 3" xfId="9373" xr:uid="{00000000-0005-0000-0000-000033030000}"/>
    <cellStyle name="Comma 5 3 3 3" xfId="3636" xr:uid="{00000000-0005-0000-0000-00004B060000}"/>
    <cellStyle name="Comma 5 3 3 3 2" xfId="10793" xr:uid="{00000000-0005-0000-0000-000033030000}"/>
    <cellStyle name="Comma 5 3 3 4" xfId="6558" xr:uid="{00000000-0005-0000-0000-000036030000}"/>
    <cellStyle name="Comma 5 3 3 4 2" xfId="13687" xr:uid="{00000000-0005-0000-0000-000036030000}"/>
    <cellStyle name="Comma 5 3 3 5" xfId="7954" xr:uid="{00000000-0005-0000-0000-000033030000}"/>
    <cellStyle name="Comma 5 3 4" xfId="1252" xr:uid="{00000000-0005-0000-0000-00004D060000}"/>
    <cellStyle name="Comma 5 3 4 2" xfId="2679" xr:uid="{00000000-0005-0000-0000-00004E060000}"/>
    <cellStyle name="Comma 5 3 4 2 2" xfId="5519" xr:uid="{00000000-0005-0000-0000-00004E060000}"/>
    <cellStyle name="Comma 5 3 4 2 2 2" xfId="12676" xr:uid="{00000000-0005-0000-0000-000034030000}"/>
    <cellStyle name="Comma 5 3 4 2 3" xfId="9837" xr:uid="{00000000-0005-0000-0000-000034030000}"/>
    <cellStyle name="Comma 5 3 4 3" xfId="4100" xr:uid="{00000000-0005-0000-0000-00004D060000}"/>
    <cellStyle name="Comma 5 3 4 3 2" xfId="11257" xr:uid="{00000000-0005-0000-0000-000034030000}"/>
    <cellStyle name="Comma 5 3 4 4" xfId="7021" xr:uid="{00000000-0005-0000-0000-000037030000}"/>
    <cellStyle name="Comma 5 3 4 4 2" xfId="14150" xr:uid="{00000000-0005-0000-0000-000037030000}"/>
    <cellStyle name="Comma 5 3 4 5" xfId="8418" xr:uid="{00000000-0005-0000-0000-000034030000}"/>
    <cellStyle name="Comma 5 3 5" xfId="1749" xr:uid="{00000000-0005-0000-0000-00004F060000}"/>
    <cellStyle name="Comma 5 3 5 2" xfId="4589" xr:uid="{00000000-0005-0000-0000-00004F060000}"/>
    <cellStyle name="Comma 5 3 5 2 2" xfId="11746" xr:uid="{00000000-0005-0000-0000-00002F030000}"/>
    <cellStyle name="Comma 5 3 5 3" xfId="8907" xr:uid="{00000000-0005-0000-0000-00002F030000}"/>
    <cellStyle name="Comma 5 3 6" xfId="3170" xr:uid="{00000000-0005-0000-0000-000044060000}"/>
    <cellStyle name="Comma 5 3 6 2" xfId="10327" xr:uid="{00000000-0005-0000-0000-00002F030000}"/>
    <cellStyle name="Comma 5 3 7" xfId="6042" xr:uid="{00000000-0005-0000-0000-00003F010000}"/>
    <cellStyle name="Comma 5 3 7 2" xfId="13211" xr:uid="{00000000-0005-0000-0000-00003F010000}"/>
    <cellStyle name="Comma 5 3 8" xfId="7488" xr:uid="{00000000-0005-0000-0000-00002F030000}"/>
    <cellStyle name="Comma 5 4" xfId="227" xr:uid="{00000000-0005-0000-0000-000050060000}"/>
    <cellStyle name="Comma 5 5" xfId="424" xr:uid="{00000000-0005-0000-0000-000051060000}"/>
    <cellStyle name="Comma 5 5 2" xfId="890" xr:uid="{00000000-0005-0000-0000-000052060000}"/>
    <cellStyle name="Comma 5 5 2 2" xfId="2317" xr:uid="{00000000-0005-0000-0000-000053060000}"/>
    <cellStyle name="Comma 5 5 2 2 2" xfId="5157" xr:uid="{00000000-0005-0000-0000-000053060000}"/>
    <cellStyle name="Comma 5 5 2 2 2 2" xfId="12314" xr:uid="{00000000-0005-0000-0000-000037030000}"/>
    <cellStyle name="Comma 5 5 2 2 3" xfId="9475" xr:uid="{00000000-0005-0000-0000-000037030000}"/>
    <cellStyle name="Comma 5 5 2 3" xfId="3738" xr:uid="{00000000-0005-0000-0000-000052060000}"/>
    <cellStyle name="Comma 5 5 2 3 2" xfId="10895" xr:uid="{00000000-0005-0000-0000-000037030000}"/>
    <cellStyle name="Comma 5 5 2 4" xfId="6660" xr:uid="{00000000-0005-0000-0000-00003A030000}"/>
    <cellStyle name="Comma 5 5 2 4 2" xfId="13789" xr:uid="{00000000-0005-0000-0000-00003A030000}"/>
    <cellStyle name="Comma 5 5 2 5" xfId="8056" xr:uid="{00000000-0005-0000-0000-000037030000}"/>
    <cellStyle name="Comma 5 5 3" xfId="1354" xr:uid="{00000000-0005-0000-0000-000054060000}"/>
    <cellStyle name="Comma 5 5 3 2" xfId="2781" xr:uid="{00000000-0005-0000-0000-000055060000}"/>
    <cellStyle name="Comma 5 5 3 2 2" xfId="5621" xr:uid="{00000000-0005-0000-0000-000055060000}"/>
    <cellStyle name="Comma 5 5 3 2 2 2" xfId="12778" xr:uid="{00000000-0005-0000-0000-000038030000}"/>
    <cellStyle name="Comma 5 5 3 2 3" xfId="9939" xr:uid="{00000000-0005-0000-0000-000038030000}"/>
    <cellStyle name="Comma 5 5 3 3" xfId="4202" xr:uid="{00000000-0005-0000-0000-000054060000}"/>
    <cellStyle name="Comma 5 5 3 3 2" xfId="11359" xr:uid="{00000000-0005-0000-0000-000038030000}"/>
    <cellStyle name="Comma 5 5 3 4" xfId="7123" xr:uid="{00000000-0005-0000-0000-00003B030000}"/>
    <cellStyle name="Comma 5 5 3 4 2" xfId="14252" xr:uid="{00000000-0005-0000-0000-00003B030000}"/>
    <cellStyle name="Comma 5 5 3 5" xfId="8520" xr:uid="{00000000-0005-0000-0000-000038030000}"/>
    <cellStyle name="Comma 5 5 4" xfId="1851" xr:uid="{00000000-0005-0000-0000-000056060000}"/>
    <cellStyle name="Comma 5 5 4 2" xfId="4691" xr:uid="{00000000-0005-0000-0000-000056060000}"/>
    <cellStyle name="Comma 5 5 4 2 2" xfId="11848" xr:uid="{00000000-0005-0000-0000-000036030000}"/>
    <cellStyle name="Comma 5 5 4 3" xfId="9009" xr:uid="{00000000-0005-0000-0000-000036030000}"/>
    <cellStyle name="Comma 5 5 5" xfId="3272" xr:uid="{00000000-0005-0000-0000-000051060000}"/>
    <cellStyle name="Comma 5 5 5 2" xfId="10429" xr:uid="{00000000-0005-0000-0000-000036030000}"/>
    <cellStyle name="Comma 5 5 6" xfId="6144" xr:uid="{00000000-0005-0000-0000-000042010000}"/>
    <cellStyle name="Comma 5 5 6 2" xfId="13313" xr:uid="{00000000-0005-0000-0000-000042010000}"/>
    <cellStyle name="Comma 5 5 7" xfId="7590" xr:uid="{00000000-0005-0000-0000-000036030000}"/>
    <cellStyle name="Comma 5 6" xfId="657" xr:uid="{00000000-0005-0000-0000-000057060000}"/>
    <cellStyle name="Comma 5 6 2" xfId="2084" xr:uid="{00000000-0005-0000-0000-000058060000}"/>
    <cellStyle name="Comma 5 6 2 2" xfId="4924" xr:uid="{00000000-0005-0000-0000-000058060000}"/>
    <cellStyle name="Comma 5 6 2 2 2" xfId="12081" xr:uid="{00000000-0005-0000-0000-000039030000}"/>
    <cellStyle name="Comma 5 6 2 3" xfId="9242" xr:uid="{00000000-0005-0000-0000-000039030000}"/>
    <cellStyle name="Comma 5 6 3" xfId="3505" xr:uid="{00000000-0005-0000-0000-000057060000}"/>
    <cellStyle name="Comma 5 6 3 2" xfId="10662" xr:uid="{00000000-0005-0000-0000-000039030000}"/>
    <cellStyle name="Comma 5 6 4" xfId="6427" xr:uid="{00000000-0005-0000-0000-00003C030000}"/>
    <cellStyle name="Comma 5 6 4 2" xfId="13556" xr:uid="{00000000-0005-0000-0000-00003C030000}"/>
    <cellStyle name="Comma 5 6 5" xfId="7823" xr:uid="{00000000-0005-0000-0000-000039030000}"/>
    <cellStyle name="Comma 5 7" xfId="1121" xr:uid="{00000000-0005-0000-0000-000059060000}"/>
    <cellStyle name="Comma 5 7 2" xfId="2548" xr:uid="{00000000-0005-0000-0000-00005A060000}"/>
    <cellStyle name="Comma 5 7 2 2" xfId="5388" xr:uid="{00000000-0005-0000-0000-00005A060000}"/>
    <cellStyle name="Comma 5 7 2 2 2" xfId="12545" xr:uid="{00000000-0005-0000-0000-00003A030000}"/>
    <cellStyle name="Comma 5 7 2 3" xfId="9706" xr:uid="{00000000-0005-0000-0000-00003A030000}"/>
    <cellStyle name="Comma 5 7 3" xfId="3969" xr:uid="{00000000-0005-0000-0000-000059060000}"/>
    <cellStyle name="Comma 5 7 3 2" xfId="11126" xr:uid="{00000000-0005-0000-0000-00003A030000}"/>
    <cellStyle name="Comma 5 7 4" xfId="6890" xr:uid="{00000000-0005-0000-0000-00003D030000}"/>
    <cellStyle name="Comma 5 7 4 2" xfId="14019" xr:uid="{00000000-0005-0000-0000-00003D030000}"/>
    <cellStyle name="Comma 5 7 5" xfId="8287" xr:uid="{00000000-0005-0000-0000-00003A030000}"/>
    <cellStyle name="Comma 5 8" xfId="1617" xr:uid="{00000000-0005-0000-0000-00005B060000}"/>
    <cellStyle name="Comma 5 8 2" xfId="4457" xr:uid="{00000000-0005-0000-0000-00005B060000}"/>
    <cellStyle name="Comma 5 8 2 2" xfId="11614" xr:uid="{00000000-0005-0000-0000-000022030000}"/>
    <cellStyle name="Comma 5 8 3" xfId="8775" xr:uid="{00000000-0005-0000-0000-000022030000}"/>
    <cellStyle name="Comma 5 9" xfId="3039" xr:uid="{00000000-0005-0000-0000-00002B060000}"/>
    <cellStyle name="Comma 5 9 2" xfId="10196" xr:uid="{00000000-0005-0000-0000-000022030000}"/>
    <cellStyle name="Comma 6" xfId="95" xr:uid="{00000000-0005-0000-0000-00005C060000}"/>
    <cellStyle name="Comma 7" xfId="79" xr:uid="{00000000-0005-0000-0000-00005D060000}"/>
    <cellStyle name="Comma 7 10" xfId="7357" xr:uid="{00000000-0005-0000-0000-00003C030000}"/>
    <cellStyle name="Comma 7 2" xfId="124" xr:uid="{00000000-0005-0000-0000-00005E060000}"/>
    <cellStyle name="Comma 7 2 2" xfId="279" xr:uid="{00000000-0005-0000-0000-00005F060000}"/>
    <cellStyle name="Comma 7 2 2 2" xfId="558" xr:uid="{00000000-0005-0000-0000-000060060000}"/>
    <cellStyle name="Comma 7 2 2 2 2" xfId="1024" xr:uid="{00000000-0005-0000-0000-000061060000}"/>
    <cellStyle name="Comma 7 2 2 2 2 2" xfId="2451" xr:uid="{00000000-0005-0000-0000-000062060000}"/>
    <cellStyle name="Comma 7 2 2 2 2 2 2" xfId="5291" xr:uid="{00000000-0005-0000-0000-000062060000}"/>
    <cellStyle name="Comma 7 2 2 2 2 2 2 2" xfId="12448" xr:uid="{00000000-0005-0000-0000-000040030000}"/>
    <cellStyle name="Comma 7 2 2 2 2 2 3" xfId="9609" xr:uid="{00000000-0005-0000-0000-000040030000}"/>
    <cellStyle name="Comma 7 2 2 2 2 3" xfId="3872" xr:uid="{00000000-0005-0000-0000-000061060000}"/>
    <cellStyle name="Comma 7 2 2 2 2 3 2" xfId="11029" xr:uid="{00000000-0005-0000-0000-000040030000}"/>
    <cellStyle name="Comma 7 2 2 2 2 4" xfId="6793" xr:uid="{00000000-0005-0000-0000-000043030000}"/>
    <cellStyle name="Comma 7 2 2 2 2 4 2" xfId="13922" xr:uid="{00000000-0005-0000-0000-000043030000}"/>
    <cellStyle name="Comma 7 2 2 2 2 5" xfId="8190" xr:uid="{00000000-0005-0000-0000-000040030000}"/>
    <cellStyle name="Comma 7 2 2 2 3" xfId="1488" xr:uid="{00000000-0005-0000-0000-000063060000}"/>
    <cellStyle name="Comma 7 2 2 2 3 2" xfId="2915" xr:uid="{00000000-0005-0000-0000-000064060000}"/>
    <cellStyle name="Comma 7 2 2 2 3 2 2" xfId="5755" xr:uid="{00000000-0005-0000-0000-000064060000}"/>
    <cellStyle name="Comma 7 2 2 2 3 2 2 2" xfId="12912" xr:uid="{00000000-0005-0000-0000-000041030000}"/>
    <cellStyle name="Comma 7 2 2 2 3 2 3" xfId="10073" xr:uid="{00000000-0005-0000-0000-000041030000}"/>
    <cellStyle name="Comma 7 2 2 2 3 3" xfId="4336" xr:uid="{00000000-0005-0000-0000-000063060000}"/>
    <cellStyle name="Comma 7 2 2 2 3 3 2" xfId="11493" xr:uid="{00000000-0005-0000-0000-000041030000}"/>
    <cellStyle name="Comma 7 2 2 2 3 4" xfId="7257" xr:uid="{00000000-0005-0000-0000-000044030000}"/>
    <cellStyle name="Comma 7 2 2 2 3 4 2" xfId="14386" xr:uid="{00000000-0005-0000-0000-000044030000}"/>
    <cellStyle name="Comma 7 2 2 2 3 5" xfId="8654" xr:uid="{00000000-0005-0000-0000-000041030000}"/>
    <cellStyle name="Comma 7 2 2 2 4" xfId="1985" xr:uid="{00000000-0005-0000-0000-000065060000}"/>
    <cellStyle name="Comma 7 2 2 2 4 2" xfId="4825" xr:uid="{00000000-0005-0000-0000-000065060000}"/>
    <cellStyle name="Comma 7 2 2 2 4 2 2" xfId="11982" xr:uid="{00000000-0005-0000-0000-00003F030000}"/>
    <cellStyle name="Comma 7 2 2 2 4 3" xfId="9143" xr:uid="{00000000-0005-0000-0000-00003F030000}"/>
    <cellStyle name="Comma 7 2 2 2 5" xfId="3406" xr:uid="{00000000-0005-0000-0000-000060060000}"/>
    <cellStyle name="Comma 7 2 2 2 5 2" xfId="10563" xr:uid="{00000000-0005-0000-0000-00003F030000}"/>
    <cellStyle name="Comma 7 2 2 2 6" xfId="6278" xr:uid="{00000000-0005-0000-0000-000047010000}"/>
    <cellStyle name="Comma 7 2 2 2 6 2" xfId="13447" xr:uid="{00000000-0005-0000-0000-000047010000}"/>
    <cellStyle name="Comma 7 2 2 2 7" xfId="7724" xr:uid="{00000000-0005-0000-0000-00003F030000}"/>
    <cellStyle name="Comma 7 2 2 3" xfId="791" xr:uid="{00000000-0005-0000-0000-000066060000}"/>
    <cellStyle name="Comma 7 2 2 3 2" xfId="2218" xr:uid="{00000000-0005-0000-0000-000067060000}"/>
    <cellStyle name="Comma 7 2 2 3 2 2" xfId="5058" xr:uid="{00000000-0005-0000-0000-000067060000}"/>
    <cellStyle name="Comma 7 2 2 3 2 2 2" xfId="12215" xr:uid="{00000000-0005-0000-0000-000042030000}"/>
    <cellStyle name="Comma 7 2 2 3 2 3" xfId="9376" xr:uid="{00000000-0005-0000-0000-000042030000}"/>
    <cellStyle name="Comma 7 2 2 3 3" xfId="3639" xr:uid="{00000000-0005-0000-0000-000066060000}"/>
    <cellStyle name="Comma 7 2 2 3 3 2" xfId="10796" xr:uid="{00000000-0005-0000-0000-000042030000}"/>
    <cellStyle name="Comma 7 2 2 3 4" xfId="6561" xr:uid="{00000000-0005-0000-0000-000045030000}"/>
    <cellStyle name="Comma 7 2 2 3 4 2" xfId="13690" xr:uid="{00000000-0005-0000-0000-000045030000}"/>
    <cellStyle name="Comma 7 2 2 3 5" xfId="7957" xr:uid="{00000000-0005-0000-0000-000042030000}"/>
    <cellStyle name="Comma 7 2 2 4" xfId="1255" xr:uid="{00000000-0005-0000-0000-000068060000}"/>
    <cellStyle name="Comma 7 2 2 4 2" xfId="2682" xr:uid="{00000000-0005-0000-0000-000069060000}"/>
    <cellStyle name="Comma 7 2 2 4 2 2" xfId="5522" xr:uid="{00000000-0005-0000-0000-000069060000}"/>
    <cellStyle name="Comma 7 2 2 4 2 2 2" xfId="12679" xr:uid="{00000000-0005-0000-0000-000043030000}"/>
    <cellStyle name="Comma 7 2 2 4 2 3" xfId="9840" xr:uid="{00000000-0005-0000-0000-000043030000}"/>
    <cellStyle name="Comma 7 2 2 4 3" xfId="4103" xr:uid="{00000000-0005-0000-0000-000068060000}"/>
    <cellStyle name="Comma 7 2 2 4 3 2" xfId="11260" xr:uid="{00000000-0005-0000-0000-000043030000}"/>
    <cellStyle name="Comma 7 2 2 4 4" xfId="7024" xr:uid="{00000000-0005-0000-0000-000046030000}"/>
    <cellStyle name="Comma 7 2 2 4 4 2" xfId="14153" xr:uid="{00000000-0005-0000-0000-000046030000}"/>
    <cellStyle name="Comma 7 2 2 4 5" xfId="8421" xr:uid="{00000000-0005-0000-0000-000043030000}"/>
    <cellStyle name="Comma 7 2 2 5" xfId="1752" xr:uid="{00000000-0005-0000-0000-00006A060000}"/>
    <cellStyle name="Comma 7 2 2 5 2" xfId="4592" xr:uid="{00000000-0005-0000-0000-00006A060000}"/>
    <cellStyle name="Comma 7 2 2 5 2 2" xfId="11749" xr:uid="{00000000-0005-0000-0000-00003E030000}"/>
    <cellStyle name="Comma 7 2 2 5 3" xfId="8910" xr:uid="{00000000-0005-0000-0000-00003E030000}"/>
    <cellStyle name="Comma 7 2 2 6" xfId="3173" xr:uid="{00000000-0005-0000-0000-00005F060000}"/>
    <cellStyle name="Comma 7 2 2 6 2" xfId="10330" xr:uid="{00000000-0005-0000-0000-00003E030000}"/>
    <cellStyle name="Comma 7 2 2 7" xfId="6045" xr:uid="{00000000-0005-0000-0000-000046010000}"/>
    <cellStyle name="Comma 7 2 2 7 2" xfId="13214" xr:uid="{00000000-0005-0000-0000-000046010000}"/>
    <cellStyle name="Comma 7 2 2 8" xfId="7491" xr:uid="{00000000-0005-0000-0000-00003E030000}"/>
    <cellStyle name="Comma 7 2 3" xfId="460" xr:uid="{00000000-0005-0000-0000-00006B060000}"/>
    <cellStyle name="Comma 7 2 3 2" xfId="926" xr:uid="{00000000-0005-0000-0000-00006C060000}"/>
    <cellStyle name="Comma 7 2 3 2 2" xfId="2353" xr:uid="{00000000-0005-0000-0000-00006D060000}"/>
    <cellStyle name="Comma 7 2 3 2 2 2" xfId="5193" xr:uid="{00000000-0005-0000-0000-00006D060000}"/>
    <cellStyle name="Comma 7 2 3 2 2 2 2" xfId="12350" xr:uid="{00000000-0005-0000-0000-000045030000}"/>
    <cellStyle name="Comma 7 2 3 2 2 3" xfId="9511" xr:uid="{00000000-0005-0000-0000-000045030000}"/>
    <cellStyle name="Comma 7 2 3 2 3" xfId="3774" xr:uid="{00000000-0005-0000-0000-00006C060000}"/>
    <cellStyle name="Comma 7 2 3 2 3 2" xfId="10931" xr:uid="{00000000-0005-0000-0000-000045030000}"/>
    <cellStyle name="Comma 7 2 3 2 4" xfId="6696" xr:uid="{00000000-0005-0000-0000-000048030000}"/>
    <cellStyle name="Comma 7 2 3 2 4 2" xfId="13825" xr:uid="{00000000-0005-0000-0000-000048030000}"/>
    <cellStyle name="Comma 7 2 3 2 5" xfId="8092" xr:uid="{00000000-0005-0000-0000-000045030000}"/>
    <cellStyle name="Comma 7 2 3 3" xfId="1390" xr:uid="{00000000-0005-0000-0000-00006E060000}"/>
    <cellStyle name="Comma 7 2 3 3 2" xfId="2817" xr:uid="{00000000-0005-0000-0000-00006F060000}"/>
    <cellStyle name="Comma 7 2 3 3 2 2" xfId="5657" xr:uid="{00000000-0005-0000-0000-00006F060000}"/>
    <cellStyle name="Comma 7 2 3 3 2 2 2" xfId="12814" xr:uid="{00000000-0005-0000-0000-000046030000}"/>
    <cellStyle name="Comma 7 2 3 3 2 3" xfId="9975" xr:uid="{00000000-0005-0000-0000-000046030000}"/>
    <cellStyle name="Comma 7 2 3 3 3" xfId="4238" xr:uid="{00000000-0005-0000-0000-00006E060000}"/>
    <cellStyle name="Comma 7 2 3 3 3 2" xfId="11395" xr:uid="{00000000-0005-0000-0000-000046030000}"/>
    <cellStyle name="Comma 7 2 3 3 4" xfId="7159" xr:uid="{00000000-0005-0000-0000-000049030000}"/>
    <cellStyle name="Comma 7 2 3 3 4 2" xfId="14288" xr:uid="{00000000-0005-0000-0000-000049030000}"/>
    <cellStyle name="Comma 7 2 3 3 5" xfId="8556" xr:uid="{00000000-0005-0000-0000-000046030000}"/>
    <cellStyle name="Comma 7 2 3 4" xfId="1887" xr:uid="{00000000-0005-0000-0000-000070060000}"/>
    <cellStyle name="Comma 7 2 3 4 2" xfId="4727" xr:uid="{00000000-0005-0000-0000-000070060000}"/>
    <cellStyle name="Comma 7 2 3 4 2 2" xfId="11884" xr:uid="{00000000-0005-0000-0000-000044030000}"/>
    <cellStyle name="Comma 7 2 3 4 3" xfId="9045" xr:uid="{00000000-0005-0000-0000-000044030000}"/>
    <cellStyle name="Comma 7 2 3 5" xfId="3308" xr:uid="{00000000-0005-0000-0000-00006B060000}"/>
    <cellStyle name="Comma 7 2 3 5 2" xfId="10465" xr:uid="{00000000-0005-0000-0000-000044030000}"/>
    <cellStyle name="Comma 7 2 3 6" xfId="6180" xr:uid="{00000000-0005-0000-0000-000048010000}"/>
    <cellStyle name="Comma 7 2 3 6 2" xfId="13349" xr:uid="{00000000-0005-0000-0000-000048010000}"/>
    <cellStyle name="Comma 7 2 3 7" xfId="7626" xr:uid="{00000000-0005-0000-0000-000044030000}"/>
    <cellStyle name="Comma 7 2 4" xfId="693" xr:uid="{00000000-0005-0000-0000-000071060000}"/>
    <cellStyle name="Comma 7 2 4 2" xfId="2120" xr:uid="{00000000-0005-0000-0000-000072060000}"/>
    <cellStyle name="Comma 7 2 4 2 2" xfId="4960" xr:uid="{00000000-0005-0000-0000-000072060000}"/>
    <cellStyle name="Comma 7 2 4 2 2 2" xfId="12117" xr:uid="{00000000-0005-0000-0000-000047030000}"/>
    <cellStyle name="Comma 7 2 4 2 3" xfId="9278" xr:uid="{00000000-0005-0000-0000-000047030000}"/>
    <cellStyle name="Comma 7 2 4 3" xfId="3541" xr:uid="{00000000-0005-0000-0000-000071060000}"/>
    <cellStyle name="Comma 7 2 4 3 2" xfId="10698" xr:uid="{00000000-0005-0000-0000-000047030000}"/>
    <cellStyle name="Comma 7 2 4 4" xfId="6463" xr:uid="{00000000-0005-0000-0000-00004A030000}"/>
    <cellStyle name="Comma 7 2 4 4 2" xfId="13592" xr:uid="{00000000-0005-0000-0000-00004A030000}"/>
    <cellStyle name="Comma 7 2 4 5" xfId="7859" xr:uid="{00000000-0005-0000-0000-000047030000}"/>
    <cellStyle name="Comma 7 2 5" xfId="1157" xr:uid="{00000000-0005-0000-0000-000073060000}"/>
    <cellStyle name="Comma 7 2 5 2" xfId="2584" xr:uid="{00000000-0005-0000-0000-000074060000}"/>
    <cellStyle name="Comma 7 2 5 2 2" xfId="5424" xr:uid="{00000000-0005-0000-0000-000074060000}"/>
    <cellStyle name="Comma 7 2 5 2 2 2" xfId="12581" xr:uid="{00000000-0005-0000-0000-000048030000}"/>
    <cellStyle name="Comma 7 2 5 2 3" xfId="9742" xr:uid="{00000000-0005-0000-0000-000048030000}"/>
    <cellStyle name="Comma 7 2 5 3" xfId="4005" xr:uid="{00000000-0005-0000-0000-000073060000}"/>
    <cellStyle name="Comma 7 2 5 3 2" xfId="11162" xr:uid="{00000000-0005-0000-0000-000048030000}"/>
    <cellStyle name="Comma 7 2 5 4" xfId="6926" xr:uid="{00000000-0005-0000-0000-00004B030000}"/>
    <cellStyle name="Comma 7 2 5 4 2" xfId="14055" xr:uid="{00000000-0005-0000-0000-00004B030000}"/>
    <cellStyle name="Comma 7 2 5 5" xfId="8323" xr:uid="{00000000-0005-0000-0000-000048030000}"/>
    <cellStyle name="Comma 7 2 6" xfId="1654" xr:uid="{00000000-0005-0000-0000-000075060000}"/>
    <cellStyle name="Comma 7 2 6 2" xfId="4494" xr:uid="{00000000-0005-0000-0000-000075060000}"/>
    <cellStyle name="Comma 7 2 6 2 2" xfId="11651" xr:uid="{00000000-0005-0000-0000-00003D030000}"/>
    <cellStyle name="Comma 7 2 6 3" xfId="8812" xr:uid="{00000000-0005-0000-0000-00003D030000}"/>
    <cellStyle name="Comma 7 2 7" xfId="3075" xr:uid="{00000000-0005-0000-0000-00005E060000}"/>
    <cellStyle name="Comma 7 2 7 2" xfId="10232" xr:uid="{00000000-0005-0000-0000-00003D030000}"/>
    <cellStyle name="Comma 7 2 8" xfId="5947" xr:uid="{00000000-0005-0000-0000-000045010000}"/>
    <cellStyle name="Comma 7 2 8 2" xfId="13116" xr:uid="{00000000-0005-0000-0000-000045010000}"/>
    <cellStyle name="Comma 7 2 9" xfId="7392" xr:uid="{00000000-0005-0000-0000-00003D030000}"/>
    <cellStyle name="Comma 7 3" xfId="278" xr:uid="{00000000-0005-0000-0000-000076060000}"/>
    <cellStyle name="Comma 7 3 2" xfId="557" xr:uid="{00000000-0005-0000-0000-000077060000}"/>
    <cellStyle name="Comma 7 3 2 2" xfId="1023" xr:uid="{00000000-0005-0000-0000-000078060000}"/>
    <cellStyle name="Comma 7 3 2 2 2" xfId="2450" xr:uid="{00000000-0005-0000-0000-000079060000}"/>
    <cellStyle name="Comma 7 3 2 2 2 2" xfId="5290" xr:uid="{00000000-0005-0000-0000-000079060000}"/>
    <cellStyle name="Comma 7 3 2 2 2 2 2" xfId="12447" xr:uid="{00000000-0005-0000-0000-00004B030000}"/>
    <cellStyle name="Comma 7 3 2 2 2 3" xfId="9608" xr:uid="{00000000-0005-0000-0000-00004B030000}"/>
    <cellStyle name="Comma 7 3 2 2 3" xfId="3871" xr:uid="{00000000-0005-0000-0000-000078060000}"/>
    <cellStyle name="Comma 7 3 2 2 3 2" xfId="11028" xr:uid="{00000000-0005-0000-0000-00004B030000}"/>
    <cellStyle name="Comma 7 3 2 2 4" xfId="6792" xr:uid="{00000000-0005-0000-0000-00004E030000}"/>
    <cellStyle name="Comma 7 3 2 2 4 2" xfId="13921" xr:uid="{00000000-0005-0000-0000-00004E030000}"/>
    <cellStyle name="Comma 7 3 2 2 5" xfId="8189" xr:uid="{00000000-0005-0000-0000-00004B030000}"/>
    <cellStyle name="Comma 7 3 2 3" xfId="1487" xr:uid="{00000000-0005-0000-0000-00007A060000}"/>
    <cellStyle name="Comma 7 3 2 3 2" xfId="2914" xr:uid="{00000000-0005-0000-0000-00007B060000}"/>
    <cellStyle name="Comma 7 3 2 3 2 2" xfId="5754" xr:uid="{00000000-0005-0000-0000-00007B060000}"/>
    <cellStyle name="Comma 7 3 2 3 2 2 2" xfId="12911" xr:uid="{00000000-0005-0000-0000-00004C030000}"/>
    <cellStyle name="Comma 7 3 2 3 2 3" xfId="10072" xr:uid="{00000000-0005-0000-0000-00004C030000}"/>
    <cellStyle name="Comma 7 3 2 3 3" xfId="4335" xr:uid="{00000000-0005-0000-0000-00007A060000}"/>
    <cellStyle name="Comma 7 3 2 3 3 2" xfId="11492" xr:uid="{00000000-0005-0000-0000-00004C030000}"/>
    <cellStyle name="Comma 7 3 2 3 4" xfId="7256" xr:uid="{00000000-0005-0000-0000-00004F030000}"/>
    <cellStyle name="Comma 7 3 2 3 4 2" xfId="14385" xr:uid="{00000000-0005-0000-0000-00004F030000}"/>
    <cellStyle name="Comma 7 3 2 3 5" xfId="8653" xr:uid="{00000000-0005-0000-0000-00004C030000}"/>
    <cellStyle name="Comma 7 3 2 4" xfId="1984" xr:uid="{00000000-0005-0000-0000-00007C060000}"/>
    <cellStyle name="Comma 7 3 2 4 2" xfId="4824" xr:uid="{00000000-0005-0000-0000-00007C060000}"/>
    <cellStyle name="Comma 7 3 2 4 2 2" xfId="11981" xr:uid="{00000000-0005-0000-0000-00004A030000}"/>
    <cellStyle name="Comma 7 3 2 4 3" xfId="9142" xr:uid="{00000000-0005-0000-0000-00004A030000}"/>
    <cellStyle name="Comma 7 3 2 5" xfId="3405" xr:uid="{00000000-0005-0000-0000-000077060000}"/>
    <cellStyle name="Comma 7 3 2 5 2" xfId="10562" xr:uid="{00000000-0005-0000-0000-00004A030000}"/>
    <cellStyle name="Comma 7 3 2 6" xfId="6277" xr:uid="{00000000-0005-0000-0000-00004A010000}"/>
    <cellStyle name="Comma 7 3 2 6 2" xfId="13446" xr:uid="{00000000-0005-0000-0000-00004A010000}"/>
    <cellStyle name="Comma 7 3 2 7" xfId="7723" xr:uid="{00000000-0005-0000-0000-00004A030000}"/>
    <cellStyle name="Comma 7 3 3" xfId="790" xr:uid="{00000000-0005-0000-0000-00007D060000}"/>
    <cellStyle name="Comma 7 3 3 2" xfId="2217" xr:uid="{00000000-0005-0000-0000-00007E060000}"/>
    <cellStyle name="Comma 7 3 3 2 2" xfId="5057" xr:uid="{00000000-0005-0000-0000-00007E060000}"/>
    <cellStyle name="Comma 7 3 3 2 2 2" xfId="12214" xr:uid="{00000000-0005-0000-0000-00004D030000}"/>
    <cellStyle name="Comma 7 3 3 2 3" xfId="9375" xr:uid="{00000000-0005-0000-0000-00004D030000}"/>
    <cellStyle name="Comma 7 3 3 3" xfId="3638" xr:uid="{00000000-0005-0000-0000-00007D060000}"/>
    <cellStyle name="Comma 7 3 3 3 2" xfId="10795" xr:uid="{00000000-0005-0000-0000-00004D030000}"/>
    <cellStyle name="Comma 7 3 3 4" xfId="6560" xr:uid="{00000000-0005-0000-0000-000050030000}"/>
    <cellStyle name="Comma 7 3 3 4 2" xfId="13689" xr:uid="{00000000-0005-0000-0000-000050030000}"/>
    <cellStyle name="Comma 7 3 3 5" xfId="7956" xr:uid="{00000000-0005-0000-0000-00004D030000}"/>
    <cellStyle name="Comma 7 3 4" xfId="1254" xr:uid="{00000000-0005-0000-0000-00007F060000}"/>
    <cellStyle name="Comma 7 3 4 2" xfId="2681" xr:uid="{00000000-0005-0000-0000-000080060000}"/>
    <cellStyle name="Comma 7 3 4 2 2" xfId="5521" xr:uid="{00000000-0005-0000-0000-000080060000}"/>
    <cellStyle name="Comma 7 3 4 2 2 2" xfId="12678" xr:uid="{00000000-0005-0000-0000-00004E030000}"/>
    <cellStyle name="Comma 7 3 4 2 3" xfId="9839" xr:uid="{00000000-0005-0000-0000-00004E030000}"/>
    <cellStyle name="Comma 7 3 4 3" xfId="4102" xr:uid="{00000000-0005-0000-0000-00007F060000}"/>
    <cellStyle name="Comma 7 3 4 3 2" xfId="11259" xr:uid="{00000000-0005-0000-0000-00004E030000}"/>
    <cellStyle name="Comma 7 3 4 4" xfId="7023" xr:uid="{00000000-0005-0000-0000-000051030000}"/>
    <cellStyle name="Comma 7 3 4 4 2" xfId="14152" xr:uid="{00000000-0005-0000-0000-000051030000}"/>
    <cellStyle name="Comma 7 3 4 5" xfId="8420" xr:uid="{00000000-0005-0000-0000-00004E030000}"/>
    <cellStyle name="Comma 7 3 5" xfId="1751" xr:uid="{00000000-0005-0000-0000-000081060000}"/>
    <cellStyle name="Comma 7 3 5 2" xfId="4591" xr:uid="{00000000-0005-0000-0000-000081060000}"/>
    <cellStyle name="Comma 7 3 5 2 2" xfId="11748" xr:uid="{00000000-0005-0000-0000-000049030000}"/>
    <cellStyle name="Comma 7 3 5 3" xfId="8909" xr:uid="{00000000-0005-0000-0000-000049030000}"/>
    <cellStyle name="Comma 7 3 6" xfId="3172" xr:uid="{00000000-0005-0000-0000-000076060000}"/>
    <cellStyle name="Comma 7 3 6 2" xfId="10329" xr:uid="{00000000-0005-0000-0000-000049030000}"/>
    <cellStyle name="Comma 7 3 7" xfId="6044" xr:uid="{00000000-0005-0000-0000-000049010000}"/>
    <cellStyle name="Comma 7 3 7 2" xfId="13213" xr:uid="{00000000-0005-0000-0000-000049010000}"/>
    <cellStyle name="Comma 7 3 8" xfId="7490" xr:uid="{00000000-0005-0000-0000-000049030000}"/>
    <cellStyle name="Comma 7 4" xfId="425" xr:uid="{00000000-0005-0000-0000-000082060000}"/>
    <cellStyle name="Comma 7 4 2" xfId="891" xr:uid="{00000000-0005-0000-0000-000083060000}"/>
    <cellStyle name="Comma 7 4 2 2" xfId="2318" xr:uid="{00000000-0005-0000-0000-000084060000}"/>
    <cellStyle name="Comma 7 4 2 2 2" xfId="5158" xr:uid="{00000000-0005-0000-0000-000084060000}"/>
    <cellStyle name="Comma 7 4 2 2 2 2" xfId="12315" xr:uid="{00000000-0005-0000-0000-000050030000}"/>
    <cellStyle name="Comma 7 4 2 2 3" xfId="9476" xr:uid="{00000000-0005-0000-0000-000050030000}"/>
    <cellStyle name="Comma 7 4 2 3" xfId="3739" xr:uid="{00000000-0005-0000-0000-000083060000}"/>
    <cellStyle name="Comma 7 4 2 3 2" xfId="10896" xr:uid="{00000000-0005-0000-0000-000050030000}"/>
    <cellStyle name="Comma 7 4 2 4" xfId="6661" xr:uid="{00000000-0005-0000-0000-000053030000}"/>
    <cellStyle name="Comma 7 4 2 4 2" xfId="13790" xr:uid="{00000000-0005-0000-0000-000053030000}"/>
    <cellStyle name="Comma 7 4 2 5" xfId="8057" xr:uid="{00000000-0005-0000-0000-000050030000}"/>
    <cellStyle name="Comma 7 4 3" xfId="1355" xr:uid="{00000000-0005-0000-0000-000085060000}"/>
    <cellStyle name="Comma 7 4 3 2" xfId="2782" xr:uid="{00000000-0005-0000-0000-000086060000}"/>
    <cellStyle name="Comma 7 4 3 2 2" xfId="5622" xr:uid="{00000000-0005-0000-0000-000086060000}"/>
    <cellStyle name="Comma 7 4 3 2 2 2" xfId="12779" xr:uid="{00000000-0005-0000-0000-000051030000}"/>
    <cellStyle name="Comma 7 4 3 2 3" xfId="9940" xr:uid="{00000000-0005-0000-0000-000051030000}"/>
    <cellStyle name="Comma 7 4 3 3" xfId="4203" xr:uid="{00000000-0005-0000-0000-000085060000}"/>
    <cellStyle name="Comma 7 4 3 3 2" xfId="11360" xr:uid="{00000000-0005-0000-0000-000051030000}"/>
    <cellStyle name="Comma 7 4 3 4" xfId="7124" xr:uid="{00000000-0005-0000-0000-000054030000}"/>
    <cellStyle name="Comma 7 4 3 4 2" xfId="14253" xr:uid="{00000000-0005-0000-0000-000054030000}"/>
    <cellStyle name="Comma 7 4 3 5" xfId="8521" xr:uid="{00000000-0005-0000-0000-000051030000}"/>
    <cellStyle name="Comma 7 4 4" xfId="1852" xr:uid="{00000000-0005-0000-0000-000087060000}"/>
    <cellStyle name="Comma 7 4 4 2" xfId="4692" xr:uid="{00000000-0005-0000-0000-000087060000}"/>
    <cellStyle name="Comma 7 4 4 2 2" xfId="11849" xr:uid="{00000000-0005-0000-0000-00004F030000}"/>
    <cellStyle name="Comma 7 4 4 3" xfId="9010" xr:uid="{00000000-0005-0000-0000-00004F030000}"/>
    <cellStyle name="Comma 7 4 5" xfId="3273" xr:uid="{00000000-0005-0000-0000-000082060000}"/>
    <cellStyle name="Comma 7 4 5 2" xfId="10430" xr:uid="{00000000-0005-0000-0000-00004F030000}"/>
    <cellStyle name="Comma 7 4 6" xfId="6145" xr:uid="{00000000-0005-0000-0000-00004B010000}"/>
    <cellStyle name="Comma 7 4 6 2" xfId="13314" xr:uid="{00000000-0005-0000-0000-00004B010000}"/>
    <cellStyle name="Comma 7 4 7" xfId="7591" xr:uid="{00000000-0005-0000-0000-00004F030000}"/>
    <cellStyle name="Comma 7 5" xfId="658" xr:uid="{00000000-0005-0000-0000-000088060000}"/>
    <cellStyle name="Comma 7 5 2" xfId="2085" xr:uid="{00000000-0005-0000-0000-000089060000}"/>
    <cellStyle name="Comma 7 5 2 2" xfId="4925" xr:uid="{00000000-0005-0000-0000-000089060000}"/>
    <cellStyle name="Comma 7 5 2 2 2" xfId="12082" xr:uid="{00000000-0005-0000-0000-000052030000}"/>
    <cellStyle name="Comma 7 5 2 3" xfId="9243" xr:uid="{00000000-0005-0000-0000-000052030000}"/>
    <cellStyle name="Comma 7 5 3" xfId="3506" xr:uid="{00000000-0005-0000-0000-000088060000}"/>
    <cellStyle name="Comma 7 5 3 2" xfId="10663" xr:uid="{00000000-0005-0000-0000-000052030000}"/>
    <cellStyle name="Comma 7 5 4" xfId="6428" xr:uid="{00000000-0005-0000-0000-000055030000}"/>
    <cellStyle name="Comma 7 5 4 2" xfId="13557" xr:uid="{00000000-0005-0000-0000-000055030000}"/>
    <cellStyle name="Comma 7 5 5" xfId="7824" xr:uid="{00000000-0005-0000-0000-000052030000}"/>
    <cellStyle name="Comma 7 6" xfId="1122" xr:uid="{00000000-0005-0000-0000-00008A060000}"/>
    <cellStyle name="Comma 7 6 2" xfId="2549" xr:uid="{00000000-0005-0000-0000-00008B060000}"/>
    <cellStyle name="Comma 7 6 2 2" xfId="5389" xr:uid="{00000000-0005-0000-0000-00008B060000}"/>
    <cellStyle name="Comma 7 6 2 2 2" xfId="12546" xr:uid="{00000000-0005-0000-0000-000053030000}"/>
    <cellStyle name="Comma 7 6 2 3" xfId="9707" xr:uid="{00000000-0005-0000-0000-000053030000}"/>
    <cellStyle name="Comma 7 6 3" xfId="3970" xr:uid="{00000000-0005-0000-0000-00008A060000}"/>
    <cellStyle name="Comma 7 6 3 2" xfId="11127" xr:uid="{00000000-0005-0000-0000-000053030000}"/>
    <cellStyle name="Comma 7 6 4" xfId="6891" xr:uid="{00000000-0005-0000-0000-000056030000}"/>
    <cellStyle name="Comma 7 6 4 2" xfId="14020" xr:uid="{00000000-0005-0000-0000-000056030000}"/>
    <cellStyle name="Comma 7 6 5" xfId="8288" xr:uid="{00000000-0005-0000-0000-000053030000}"/>
    <cellStyle name="Comma 7 7" xfId="1618" xr:uid="{00000000-0005-0000-0000-00008C060000}"/>
    <cellStyle name="Comma 7 7 2" xfId="4458" xr:uid="{00000000-0005-0000-0000-00008C060000}"/>
    <cellStyle name="Comma 7 7 2 2" xfId="11615" xr:uid="{00000000-0005-0000-0000-00003C030000}"/>
    <cellStyle name="Comma 7 7 3" xfId="8776" xr:uid="{00000000-0005-0000-0000-00003C030000}"/>
    <cellStyle name="Comma 7 8" xfId="3040" xr:uid="{00000000-0005-0000-0000-00005D060000}"/>
    <cellStyle name="Comma 7 8 2" xfId="10197" xr:uid="{00000000-0005-0000-0000-00003C030000}"/>
    <cellStyle name="Comma 7 9" xfId="5912" xr:uid="{00000000-0005-0000-0000-000044010000}"/>
    <cellStyle name="Comma 7 9 2" xfId="13081" xr:uid="{00000000-0005-0000-0000-000044010000}"/>
    <cellStyle name="Comma 8" xfId="143" xr:uid="{00000000-0005-0000-0000-00008D060000}"/>
    <cellStyle name="Comma 8 2" xfId="479" xr:uid="{00000000-0005-0000-0000-00008E060000}"/>
    <cellStyle name="Comma 8 2 2" xfId="945" xr:uid="{00000000-0005-0000-0000-00008F060000}"/>
    <cellStyle name="Comma 8 2 2 2" xfId="2372" xr:uid="{00000000-0005-0000-0000-000090060000}"/>
    <cellStyle name="Comma 8 2 2 2 2" xfId="5212" xr:uid="{00000000-0005-0000-0000-000090060000}"/>
    <cellStyle name="Comma 8 2 2 2 2 2" xfId="12369" xr:uid="{00000000-0005-0000-0000-000056030000}"/>
    <cellStyle name="Comma 8 2 2 2 3" xfId="9530" xr:uid="{00000000-0005-0000-0000-000056030000}"/>
    <cellStyle name="Comma 8 2 2 3" xfId="3793" xr:uid="{00000000-0005-0000-0000-00008F060000}"/>
    <cellStyle name="Comma 8 2 2 3 2" xfId="10950" xr:uid="{00000000-0005-0000-0000-000056030000}"/>
    <cellStyle name="Comma 8 2 2 4" xfId="6715" xr:uid="{00000000-0005-0000-0000-000059030000}"/>
    <cellStyle name="Comma 8 2 2 4 2" xfId="13844" xr:uid="{00000000-0005-0000-0000-000059030000}"/>
    <cellStyle name="Comma 8 2 2 5" xfId="8111" xr:uid="{00000000-0005-0000-0000-000056030000}"/>
    <cellStyle name="Comma 8 2 3" xfId="1409" xr:uid="{00000000-0005-0000-0000-000091060000}"/>
    <cellStyle name="Comma 8 2 3 2" xfId="2836" xr:uid="{00000000-0005-0000-0000-000092060000}"/>
    <cellStyle name="Comma 8 2 3 2 2" xfId="5676" xr:uid="{00000000-0005-0000-0000-000092060000}"/>
    <cellStyle name="Comma 8 2 3 2 2 2" xfId="12833" xr:uid="{00000000-0005-0000-0000-000057030000}"/>
    <cellStyle name="Comma 8 2 3 2 3" xfId="9994" xr:uid="{00000000-0005-0000-0000-000057030000}"/>
    <cellStyle name="Comma 8 2 3 3" xfId="4257" xr:uid="{00000000-0005-0000-0000-000091060000}"/>
    <cellStyle name="Comma 8 2 3 3 2" xfId="11414" xr:uid="{00000000-0005-0000-0000-000057030000}"/>
    <cellStyle name="Comma 8 2 3 4" xfId="7178" xr:uid="{00000000-0005-0000-0000-00005A030000}"/>
    <cellStyle name="Comma 8 2 3 4 2" xfId="14307" xr:uid="{00000000-0005-0000-0000-00005A030000}"/>
    <cellStyle name="Comma 8 2 3 5" xfId="8575" xr:uid="{00000000-0005-0000-0000-000057030000}"/>
    <cellStyle name="Comma 8 2 4" xfId="1906" xr:uid="{00000000-0005-0000-0000-000093060000}"/>
    <cellStyle name="Comma 8 2 4 2" xfId="4746" xr:uid="{00000000-0005-0000-0000-000093060000}"/>
    <cellStyle name="Comma 8 2 4 2 2" xfId="11903" xr:uid="{00000000-0005-0000-0000-000055030000}"/>
    <cellStyle name="Comma 8 2 4 3" xfId="9064" xr:uid="{00000000-0005-0000-0000-000055030000}"/>
    <cellStyle name="Comma 8 2 5" xfId="3327" xr:uid="{00000000-0005-0000-0000-00008E060000}"/>
    <cellStyle name="Comma 8 2 5 2" xfId="10484" xr:uid="{00000000-0005-0000-0000-000055030000}"/>
    <cellStyle name="Comma 8 2 6" xfId="6199" xr:uid="{00000000-0005-0000-0000-00004D010000}"/>
    <cellStyle name="Comma 8 2 6 2" xfId="13368" xr:uid="{00000000-0005-0000-0000-00004D010000}"/>
    <cellStyle name="Comma 8 2 7" xfId="7645" xr:uid="{00000000-0005-0000-0000-000055030000}"/>
    <cellStyle name="Comma 8 3" xfId="712" xr:uid="{00000000-0005-0000-0000-000094060000}"/>
    <cellStyle name="Comma 8 3 2" xfId="2139" xr:uid="{00000000-0005-0000-0000-000095060000}"/>
    <cellStyle name="Comma 8 3 2 2" xfId="4979" xr:uid="{00000000-0005-0000-0000-000095060000}"/>
    <cellStyle name="Comma 8 3 2 2 2" xfId="12136" xr:uid="{00000000-0005-0000-0000-000058030000}"/>
    <cellStyle name="Comma 8 3 2 3" xfId="9297" xr:uid="{00000000-0005-0000-0000-000058030000}"/>
    <cellStyle name="Comma 8 3 3" xfId="3560" xr:uid="{00000000-0005-0000-0000-000094060000}"/>
    <cellStyle name="Comma 8 3 3 2" xfId="10717" xr:uid="{00000000-0005-0000-0000-000058030000}"/>
    <cellStyle name="Comma 8 3 4" xfId="6482" xr:uid="{00000000-0005-0000-0000-00005B030000}"/>
    <cellStyle name="Comma 8 3 4 2" xfId="13611" xr:uid="{00000000-0005-0000-0000-00005B030000}"/>
    <cellStyle name="Comma 8 3 5" xfId="7878" xr:uid="{00000000-0005-0000-0000-000058030000}"/>
    <cellStyle name="Comma 8 4" xfId="1176" xr:uid="{00000000-0005-0000-0000-000096060000}"/>
    <cellStyle name="Comma 8 4 2" xfId="2603" xr:uid="{00000000-0005-0000-0000-000097060000}"/>
    <cellStyle name="Comma 8 4 2 2" xfId="5443" xr:uid="{00000000-0005-0000-0000-000097060000}"/>
    <cellStyle name="Comma 8 4 2 2 2" xfId="12600" xr:uid="{00000000-0005-0000-0000-000059030000}"/>
    <cellStyle name="Comma 8 4 2 3" xfId="9761" xr:uid="{00000000-0005-0000-0000-000059030000}"/>
    <cellStyle name="Comma 8 4 3" xfId="4024" xr:uid="{00000000-0005-0000-0000-000096060000}"/>
    <cellStyle name="Comma 8 4 3 2" xfId="11181" xr:uid="{00000000-0005-0000-0000-000059030000}"/>
    <cellStyle name="Comma 8 4 4" xfId="6945" xr:uid="{00000000-0005-0000-0000-00005C030000}"/>
    <cellStyle name="Comma 8 4 4 2" xfId="14074" xr:uid="{00000000-0005-0000-0000-00005C030000}"/>
    <cellStyle name="Comma 8 4 5" xfId="8342" xr:uid="{00000000-0005-0000-0000-000059030000}"/>
    <cellStyle name="Comma 8 5" xfId="1673" xr:uid="{00000000-0005-0000-0000-000098060000}"/>
    <cellStyle name="Comma 8 5 2" xfId="4513" xr:uid="{00000000-0005-0000-0000-000098060000}"/>
    <cellStyle name="Comma 8 5 2 2" xfId="11670" xr:uid="{00000000-0005-0000-0000-000054030000}"/>
    <cellStyle name="Comma 8 5 3" xfId="8831" xr:uid="{00000000-0005-0000-0000-000054030000}"/>
    <cellStyle name="Comma 8 6" xfId="3094" xr:uid="{00000000-0005-0000-0000-00008D060000}"/>
    <cellStyle name="Comma 8 6 2" xfId="10251" xr:uid="{00000000-0005-0000-0000-000054030000}"/>
    <cellStyle name="Comma 8 7" xfId="5966" xr:uid="{00000000-0005-0000-0000-00004C010000}"/>
    <cellStyle name="Comma 8 7 2" xfId="13135" xr:uid="{00000000-0005-0000-0000-00004C010000}"/>
    <cellStyle name="Comma 8 8" xfId="7411" xr:uid="{00000000-0005-0000-0000-000054030000}"/>
    <cellStyle name="Comma 9" xfId="343" xr:uid="{00000000-0005-0000-0000-000099060000}"/>
    <cellStyle name="Comma 9 2" xfId="607" xr:uid="{00000000-0005-0000-0000-00009A060000}"/>
    <cellStyle name="Comma 9 2 2" xfId="1073" xr:uid="{00000000-0005-0000-0000-00009B060000}"/>
    <cellStyle name="Comma 9 2 2 2" xfId="2500" xr:uid="{00000000-0005-0000-0000-00009C060000}"/>
    <cellStyle name="Comma 9 2 2 2 2" xfId="5340" xr:uid="{00000000-0005-0000-0000-00009C060000}"/>
    <cellStyle name="Comma 9 2 2 2 2 2" xfId="12497" xr:uid="{00000000-0005-0000-0000-00005C030000}"/>
    <cellStyle name="Comma 9 2 2 2 3" xfId="9658" xr:uid="{00000000-0005-0000-0000-00005C030000}"/>
    <cellStyle name="Comma 9 2 2 3" xfId="3921" xr:uid="{00000000-0005-0000-0000-00009B060000}"/>
    <cellStyle name="Comma 9 2 2 3 2" xfId="11078" xr:uid="{00000000-0005-0000-0000-00005C030000}"/>
    <cellStyle name="Comma 9 2 2 4" xfId="6842" xr:uid="{00000000-0005-0000-0000-00005F030000}"/>
    <cellStyle name="Comma 9 2 2 4 2" xfId="13971" xr:uid="{00000000-0005-0000-0000-00005F030000}"/>
    <cellStyle name="Comma 9 2 2 5" xfId="8239" xr:uid="{00000000-0005-0000-0000-00005C030000}"/>
    <cellStyle name="Comma 9 2 3" xfId="1537" xr:uid="{00000000-0005-0000-0000-00009D060000}"/>
    <cellStyle name="Comma 9 2 3 2" xfId="2964" xr:uid="{00000000-0005-0000-0000-00009E060000}"/>
    <cellStyle name="Comma 9 2 3 2 2" xfId="5804" xr:uid="{00000000-0005-0000-0000-00009E060000}"/>
    <cellStyle name="Comma 9 2 3 2 2 2" xfId="12961" xr:uid="{00000000-0005-0000-0000-00005D030000}"/>
    <cellStyle name="Comma 9 2 3 2 3" xfId="10122" xr:uid="{00000000-0005-0000-0000-00005D030000}"/>
    <cellStyle name="Comma 9 2 3 3" xfId="4385" xr:uid="{00000000-0005-0000-0000-00009D060000}"/>
    <cellStyle name="Comma 9 2 3 3 2" xfId="11542" xr:uid="{00000000-0005-0000-0000-00005D030000}"/>
    <cellStyle name="Comma 9 2 3 4" xfId="7306" xr:uid="{00000000-0005-0000-0000-000060030000}"/>
    <cellStyle name="Comma 9 2 3 4 2" xfId="14435" xr:uid="{00000000-0005-0000-0000-000060030000}"/>
    <cellStyle name="Comma 9 2 3 5" xfId="8703" xr:uid="{00000000-0005-0000-0000-00005D030000}"/>
    <cellStyle name="Comma 9 2 4" xfId="2034" xr:uid="{00000000-0005-0000-0000-00009F060000}"/>
    <cellStyle name="Comma 9 2 4 2" xfId="4874" xr:uid="{00000000-0005-0000-0000-00009F060000}"/>
    <cellStyle name="Comma 9 2 4 2 2" xfId="12031" xr:uid="{00000000-0005-0000-0000-00005B030000}"/>
    <cellStyle name="Comma 9 2 4 3" xfId="9192" xr:uid="{00000000-0005-0000-0000-00005B030000}"/>
    <cellStyle name="Comma 9 2 5" xfId="3455" xr:uid="{00000000-0005-0000-0000-00009A060000}"/>
    <cellStyle name="Comma 9 2 5 2" xfId="10612" xr:uid="{00000000-0005-0000-0000-00005B030000}"/>
    <cellStyle name="Comma 9 2 6" xfId="6327" xr:uid="{00000000-0005-0000-0000-00004F010000}"/>
    <cellStyle name="Comma 9 2 6 2" xfId="13496" xr:uid="{00000000-0005-0000-0000-00004F010000}"/>
    <cellStyle name="Comma 9 2 7" xfId="7773" xr:uid="{00000000-0005-0000-0000-00005B030000}"/>
    <cellStyle name="Comma 9 3" xfId="840" xr:uid="{00000000-0005-0000-0000-0000A0060000}"/>
    <cellStyle name="Comma 9 3 2" xfId="2267" xr:uid="{00000000-0005-0000-0000-0000A1060000}"/>
    <cellStyle name="Comma 9 3 2 2" xfId="5107" xr:uid="{00000000-0005-0000-0000-0000A1060000}"/>
    <cellStyle name="Comma 9 3 2 2 2" xfId="12264" xr:uid="{00000000-0005-0000-0000-00005E030000}"/>
    <cellStyle name="Comma 9 3 2 3" xfId="9425" xr:uid="{00000000-0005-0000-0000-00005E030000}"/>
    <cellStyle name="Comma 9 3 3" xfId="3688" xr:uid="{00000000-0005-0000-0000-0000A0060000}"/>
    <cellStyle name="Comma 9 3 3 2" xfId="10845" xr:uid="{00000000-0005-0000-0000-00005E030000}"/>
    <cellStyle name="Comma 9 3 4" xfId="6610" xr:uid="{00000000-0005-0000-0000-000061030000}"/>
    <cellStyle name="Comma 9 3 4 2" xfId="13739" xr:uid="{00000000-0005-0000-0000-000061030000}"/>
    <cellStyle name="Comma 9 3 5" xfId="8006" xr:uid="{00000000-0005-0000-0000-00005E030000}"/>
    <cellStyle name="Comma 9 4" xfId="1304" xr:uid="{00000000-0005-0000-0000-0000A2060000}"/>
    <cellStyle name="Comma 9 4 2" xfId="2731" xr:uid="{00000000-0005-0000-0000-0000A3060000}"/>
    <cellStyle name="Comma 9 4 2 2" xfId="5571" xr:uid="{00000000-0005-0000-0000-0000A3060000}"/>
    <cellStyle name="Comma 9 4 2 2 2" xfId="12728" xr:uid="{00000000-0005-0000-0000-00005F030000}"/>
    <cellStyle name="Comma 9 4 2 3" xfId="9889" xr:uid="{00000000-0005-0000-0000-00005F030000}"/>
    <cellStyle name="Comma 9 4 3" xfId="4152" xr:uid="{00000000-0005-0000-0000-0000A2060000}"/>
    <cellStyle name="Comma 9 4 3 2" xfId="11309" xr:uid="{00000000-0005-0000-0000-00005F030000}"/>
    <cellStyle name="Comma 9 4 4" xfId="7073" xr:uid="{00000000-0005-0000-0000-000062030000}"/>
    <cellStyle name="Comma 9 4 4 2" xfId="14202" xr:uid="{00000000-0005-0000-0000-000062030000}"/>
    <cellStyle name="Comma 9 4 5" xfId="8470" xr:uid="{00000000-0005-0000-0000-00005F030000}"/>
    <cellStyle name="Comma 9 5" xfId="1801" xr:uid="{00000000-0005-0000-0000-0000A4060000}"/>
    <cellStyle name="Comma 9 5 2" xfId="4641" xr:uid="{00000000-0005-0000-0000-0000A4060000}"/>
    <cellStyle name="Comma 9 5 2 2" xfId="11798" xr:uid="{00000000-0005-0000-0000-00005A030000}"/>
    <cellStyle name="Comma 9 5 3" xfId="8959" xr:uid="{00000000-0005-0000-0000-00005A030000}"/>
    <cellStyle name="Comma 9 6" xfId="3222" xr:uid="{00000000-0005-0000-0000-000099060000}"/>
    <cellStyle name="Comma 9 6 2" xfId="10379" xr:uid="{00000000-0005-0000-0000-00005A030000}"/>
    <cellStyle name="Comma 9 7" xfId="6094" xr:uid="{00000000-0005-0000-0000-00004E010000}"/>
    <cellStyle name="Comma 9 7 2" xfId="13263" xr:uid="{00000000-0005-0000-0000-00004E010000}"/>
    <cellStyle name="Comma 9 8" xfId="7540" xr:uid="{00000000-0005-0000-0000-00005A030000}"/>
    <cellStyle name="Comma0" xfId="1543" xr:uid="{00000000-0005-0000-0000-0000A5060000}"/>
    <cellStyle name="Currency0" xfId="1544" xr:uid="{00000000-0005-0000-0000-0000A6060000}"/>
    <cellStyle name="Date" xfId="1545" xr:uid="{00000000-0005-0000-0000-0000A7060000}"/>
    <cellStyle name="Euro" xfId="99" xr:uid="{00000000-0005-0000-0000-0000A8060000}"/>
    <cellStyle name="Euro 2" xfId="228" xr:uid="{00000000-0005-0000-0000-0000A9060000}"/>
    <cellStyle name="Euro 2 2" xfId="6375" xr:uid="{00000000-0005-0000-0000-000064030000}"/>
    <cellStyle name="Euro 3" xfId="6368" xr:uid="{00000000-0005-0000-0000-000063030000}"/>
    <cellStyle name="Explanatory Text" xfId="30" builtinId="53" customBuiltin="1"/>
    <cellStyle name="Explanatory Text 2" xfId="159" xr:uid="{00000000-0005-0000-0000-0000AB060000}"/>
    <cellStyle name="Explanatory Text 2 2" xfId="280" xr:uid="{00000000-0005-0000-0000-0000AC060000}"/>
    <cellStyle name="Explanatory Text 3" xfId="376" xr:uid="{00000000-0005-0000-0000-0000AD060000}"/>
    <cellStyle name="Explanatory Text 4" xfId="5863" xr:uid="{00000000-0005-0000-0000-000055010000}"/>
    <cellStyle name="Explanatory Text 5" xfId="13030" xr:uid="{00000000-0005-0000-0000-00002E1D0000}"/>
    <cellStyle name="Fixed" xfId="1546" xr:uid="{00000000-0005-0000-0000-0000AE060000}"/>
    <cellStyle name="Good" xfId="31" builtinId="26" customBuiltin="1"/>
    <cellStyle name="Good 2" xfId="149" xr:uid="{00000000-0005-0000-0000-0000B0060000}"/>
    <cellStyle name="Good 2 2" xfId="281" xr:uid="{00000000-0005-0000-0000-0000B1060000}"/>
    <cellStyle name="Good 3" xfId="377" xr:uid="{00000000-0005-0000-0000-0000B2060000}"/>
    <cellStyle name="Good 4" xfId="5864" xr:uid="{00000000-0005-0000-0000-000059010000}"/>
    <cellStyle name="Good 5" xfId="13008" xr:uid="{00000000-0005-0000-0000-0000341D0000}"/>
    <cellStyle name="Heading 1" xfId="32" builtinId="16" customBuiltin="1"/>
    <cellStyle name="Heading 1 2" xfId="145" xr:uid="{00000000-0005-0000-0000-0000B4060000}"/>
    <cellStyle name="Heading 1 2 2" xfId="282" xr:uid="{00000000-0005-0000-0000-0000B5060000}"/>
    <cellStyle name="Heading 1 3" xfId="378" xr:uid="{00000000-0005-0000-0000-0000B6060000}"/>
    <cellStyle name="Heading 1 4" xfId="5865" xr:uid="{00000000-0005-0000-0000-00005D010000}"/>
    <cellStyle name="Heading 1 5" xfId="13027" xr:uid="{00000000-0005-0000-0000-0000391D0000}"/>
    <cellStyle name="Heading 2" xfId="33" builtinId="17" customBuiltin="1"/>
    <cellStyle name="Heading 2 2" xfId="146" xr:uid="{00000000-0005-0000-0000-0000B8060000}"/>
    <cellStyle name="Heading 2 2 2" xfId="283" xr:uid="{00000000-0005-0000-0000-0000B9060000}"/>
    <cellStyle name="Heading 2 3" xfId="379" xr:uid="{00000000-0005-0000-0000-0000BA060000}"/>
    <cellStyle name="Heading 2 4" xfId="5866" xr:uid="{00000000-0005-0000-0000-000061010000}"/>
    <cellStyle name="Heading 2 5" xfId="12995" xr:uid="{00000000-0005-0000-0000-00003E1D0000}"/>
    <cellStyle name="Heading 3" xfId="34" builtinId="18" customBuiltin="1"/>
    <cellStyle name="Heading 3 2" xfId="147" xr:uid="{00000000-0005-0000-0000-0000BC060000}"/>
    <cellStyle name="Heading 3 2 2" xfId="284" xr:uid="{00000000-0005-0000-0000-0000BD060000}"/>
    <cellStyle name="Heading 3 3" xfId="380" xr:uid="{00000000-0005-0000-0000-0000BE060000}"/>
    <cellStyle name="Heading 3 4" xfId="5867" xr:uid="{00000000-0005-0000-0000-000065010000}"/>
    <cellStyle name="Heading 3 5" xfId="12998" xr:uid="{00000000-0005-0000-0000-0000431D0000}"/>
    <cellStyle name="Heading 4" xfId="35" builtinId="19" customBuiltin="1"/>
    <cellStyle name="Heading 4 2" xfId="148" xr:uid="{00000000-0005-0000-0000-0000C0060000}"/>
    <cellStyle name="Heading 4 2 2" xfId="285" xr:uid="{00000000-0005-0000-0000-0000C1060000}"/>
    <cellStyle name="Heading 4 3" xfId="381" xr:uid="{00000000-0005-0000-0000-0000C2060000}"/>
    <cellStyle name="Heading 4 4" xfId="5868" xr:uid="{00000000-0005-0000-0000-000069010000}"/>
    <cellStyle name="Heading 4 5" xfId="13002" xr:uid="{00000000-0005-0000-0000-0000481D0000}"/>
    <cellStyle name="Input" xfId="36" builtinId="20" customBuiltin="1"/>
    <cellStyle name="Input 2" xfId="152" xr:uid="{00000000-0005-0000-0000-0000C4060000}"/>
    <cellStyle name="Input 2 2" xfId="286" xr:uid="{00000000-0005-0000-0000-0000C5060000}"/>
    <cellStyle name="Input 3" xfId="382" xr:uid="{00000000-0005-0000-0000-0000C6060000}"/>
    <cellStyle name="Input 4" xfId="5869" xr:uid="{00000000-0005-0000-0000-00006D010000}"/>
    <cellStyle name="Input 5" xfId="13001" xr:uid="{00000000-0005-0000-0000-00004D1D0000}"/>
    <cellStyle name="Linked Cell" xfId="37" builtinId="24" customBuiltin="1"/>
    <cellStyle name="Linked Cell 2" xfId="155" xr:uid="{00000000-0005-0000-0000-0000C8060000}"/>
    <cellStyle name="Linked Cell 2 2" xfId="287" xr:uid="{00000000-0005-0000-0000-0000C9060000}"/>
    <cellStyle name="Linked Cell 3" xfId="383" xr:uid="{00000000-0005-0000-0000-0000CA060000}"/>
    <cellStyle name="Linked Cell 4" xfId="5870" xr:uid="{00000000-0005-0000-0000-000071010000}"/>
    <cellStyle name="Linked Cell 5" xfId="13011" xr:uid="{00000000-0005-0000-0000-0000521D0000}"/>
    <cellStyle name="Neutral" xfId="38" builtinId="28" customBuiltin="1"/>
    <cellStyle name="Neutral 2" xfId="151" xr:uid="{00000000-0005-0000-0000-0000CC060000}"/>
    <cellStyle name="Neutral 2 2" xfId="288" xr:uid="{00000000-0005-0000-0000-0000CD060000}"/>
    <cellStyle name="Neutral 3" xfId="384" xr:uid="{00000000-0005-0000-0000-0000CE060000}"/>
    <cellStyle name="Neutral 4" xfId="1548" xr:uid="{00000000-0005-0000-0000-0000CF060000}"/>
    <cellStyle name="Neutral 4 2" xfId="5871" xr:uid="{00000000-0005-0000-0000-000075010000}"/>
    <cellStyle name="Neutral 5" xfId="13014" xr:uid="{00000000-0005-0000-0000-0000571D0000}"/>
    <cellStyle name="Normal" xfId="0" builtinId="0"/>
    <cellStyle name="Normal 10" xfId="608" xr:uid="{00000000-0005-0000-0000-0000D1060000}"/>
    <cellStyle name="Normal 10 2" xfId="1538" xr:uid="{00000000-0005-0000-0000-0000D2060000}"/>
    <cellStyle name="Normal 10 2 2" xfId="2965" xr:uid="{00000000-0005-0000-0000-0000D3060000}"/>
    <cellStyle name="Normal 10 2 2 2" xfId="5805" xr:uid="{00000000-0005-0000-0000-0000D3060000}"/>
    <cellStyle name="Normal 10 2 2 2 2" xfId="12962" xr:uid="{00000000-0005-0000-0000-000088030000}"/>
    <cellStyle name="Normal 10 2 2 3" xfId="10123" xr:uid="{00000000-0005-0000-0000-000088030000}"/>
    <cellStyle name="Normal 10 2 3" xfId="4386" xr:uid="{00000000-0005-0000-0000-0000D2060000}"/>
    <cellStyle name="Normal 10 2 3 2" xfId="11543" xr:uid="{00000000-0005-0000-0000-000088030000}"/>
    <cellStyle name="Normal 10 2 4" xfId="7307" xr:uid="{00000000-0005-0000-0000-00008B030000}"/>
    <cellStyle name="Normal 10 2 4 2" xfId="14436" xr:uid="{00000000-0005-0000-0000-00008B030000}"/>
    <cellStyle name="Normal 10 2 5" xfId="8704" xr:uid="{00000000-0005-0000-0000-000088030000}"/>
    <cellStyle name="Normal 10 3" xfId="2035" xr:uid="{00000000-0005-0000-0000-0000D4060000}"/>
    <cellStyle name="Normal 10 3 2" xfId="4875" xr:uid="{00000000-0005-0000-0000-0000D4060000}"/>
    <cellStyle name="Normal 10 3 2 2" xfId="12032" xr:uid="{00000000-0005-0000-0000-000087030000}"/>
    <cellStyle name="Normal 10 3 3" xfId="6391" xr:uid="{00000000-0005-0000-0000-00008C030000}"/>
    <cellStyle name="Normal 10 3 3 2" xfId="13520" xr:uid="{00000000-0005-0000-0000-00008C030000}"/>
    <cellStyle name="Normal 10 3 4" xfId="9193" xr:uid="{00000000-0005-0000-0000-000087030000}"/>
    <cellStyle name="Normal 10 4" xfId="3456" xr:uid="{00000000-0005-0000-0000-0000D1060000}"/>
    <cellStyle name="Normal 10 4 2" xfId="6335" xr:uid="{00000000-0005-0000-0000-00008A030000}"/>
    <cellStyle name="Normal 10 4 3" xfId="10613" xr:uid="{00000000-0005-0000-0000-000087030000}"/>
    <cellStyle name="Normal 10 5" xfId="6328" xr:uid="{00000000-0005-0000-0000-000077010000}"/>
    <cellStyle name="Normal 10 5 2" xfId="13497" xr:uid="{00000000-0005-0000-0000-000077010000}"/>
    <cellStyle name="Normal 10 6" xfId="7774" xr:uid="{00000000-0005-0000-0000-000087030000}"/>
    <cellStyle name="Normal 11" xfId="1540" xr:uid="{00000000-0005-0000-0000-0000D5060000}"/>
    <cellStyle name="Normal 11 2" xfId="2967" xr:uid="{00000000-0005-0000-0000-0000D6060000}"/>
    <cellStyle name="Normal 11 2 2" xfId="5807" xr:uid="{00000000-0005-0000-0000-0000D6060000}"/>
    <cellStyle name="Normal 11 2 2 2" xfId="12964" xr:uid="{00000000-0005-0000-0000-000026060000}"/>
    <cellStyle name="Normal 11 2 3" xfId="6350" xr:uid="{00000000-0005-0000-0000-00008E030000}"/>
    <cellStyle name="Normal 11 2 4" xfId="10125" xr:uid="{00000000-0005-0000-0000-000026060000}"/>
    <cellStyle name="Normal 11 3" xfId="4388" xr:uid="{00000000-0005-0000-0000-0000D5060000}"/>
    <cellStyle name="Normal 11 3 2" xfId="6337" xr:uid="{00000000-0005-0000-0000-00008D030000}"/>
    <cellStyle name="Normal 11 3 3" xfId="11545" xr:uid="{00000000-0005-0000-0000-000026060000}"/>
    <cellStyle name="Normal 11 4" xfId="5833" xr:uid="{00000000-0005-0000-0000-000078010000}"/>
    <cellStyle name="Normal 11 5" xfId="8706" xr:uid="{00000000-0005-0000-0000-000026060000}"/>
    <cellStyle name="Normal 12" xfId="2989" xr:uid="{00000000-0005-0000-0000-0000D7060000}"/>
    <cellStyle name="Normal 12 2" xfId="5829" xr:uid="{00000000-0005-0000-0000-0000D7060000}"/>
    <cellStyle name="Normal 12 2 2" xfId="12986" xr:uid="{00000000-0005-0000-0000-0000B20B0000}"/>
    <cellStyle name="Normal 12 3" xfId="10147" xr:uid="{00000000-0005-0000-0000-0000B20B0000}"/>
    <cellStyle name="Normal 13" xfId="2991" xr:uid="{00000000-0005-0000-0000-0000D8060000}"/>
    <cellStyle name="Normal 13 2" xfId="6338" xr:uid="{00000000-0005-0000-0000-00008F030000}"/>
    <cellStyle name="Normal 13 3" xfId="13009" xr:uid="{00000000-0005-0000-0000-0000D8060000}"/>
    <cellStyle name="Normal 14" xfId="6339" xr:uid="{00000000-0005-0000-0000-000090030000}"/>
    <cellStyle name="Normal 15" xfId="5831" xr:uid="{00000000-0005-0000-0000-00000F1A0000}"/>
    <cellStyle name="Normal 15 2" xfId="13031" xr:uid="{00000000-0005-0000-0000-00000F1A0000}"/>
    <cellStyle name="Normal 16" xfId="6340" xr:uid="{00000000-0005-0000-0000-000091030000}"/>
    <cellStyle name="Normal 17" xfId="6341" xr:uid="{00000000-0005-0000-0000-000092030000}"/>
    <cellStyle name="Normal 18" xfId="13018" xr:uid="{00000000-0005-0000-0000-00005D1D0000}"/>
    <cellStyle name="Normal 19" xfId="14438" xr:uid="{90AB5307-00EB-4644-AD3E-AE6FC9A9D3DB}"/>
    <cellStyle name="Normal 2" xfId="100" xr:uid="{00000000-0005-0000-0000-0000D9060000}"/>
    <cellStyle name="Normal 2 2" xfId="125" xr:uid="{00000000-0005-0000-0000-0000DA060000}"/>
    <cellStyle name="Normal 2 2 10" xfId="7393" xr:uid="{00000000-0005-0000-0000-00008A030000}"/>
    <cellStyle name="Normal 2 2 2" xfId="290" xr:uid="{00000000-0005-0000-0000-0000DB060000}"/>
    <cellStyle name="Normal 2 2 2 2" xfId="559" xr:uid="{00000000-0005-0000-0000-0000DC060000}"/>
    <cellStyle name="Normal 2 2 2 2 2" xfId="1025" xr:uid="{00000000-0005-0000-0000-0000DD060000}"/>
    <cellStyle name="Normal 2 2 2 2 2 2" xfId="2452" xr:uid="{00000000-0005-0000-0000-0000DE060000}"/>
    <cellStyle name="Normal 2 2 2 2 2 2 2" xfId="5292" xr:uid="{00000000-0005-0000-0000-0000DD060000}"/>
    <cellStyle name="Normal 2 2 2 2 2 2 2 2" xfId="12449" xr:uid="{00000000-0005-0000-0000-00008D030000}"/>
    <cellStyle name="Normal 2 2 2 2 2 2 3" xfId="9610" xr:uid="{00000000-0005-0000-0000-00008D030000}"/>
    <cellStyle name="Normal 2 2 2 2 2 3" xfId="3873" xr:uid="{00000000-0005-0000-0000-0000DC060000}"/>
    <cellStyle name="Normal 2 2 2 2 2 3 2" xfId="11030" xr:uid="{00000000-0005-0000-0000-00008D030000}"/>
    <cellStyle name="Normal 2 2 2 2 2 4" xfId="6794" xr:uid="{00000000-0005-0000-0000-000097030000}"/>
    <cellStyle name="Normal 2 2 2 2 2 4 2" xfId="13923" xr:uid="{00000000-0005-0000-0000-000097030000}"/>
    <cellStyle name="Normal 2 2 2 2 2 5" xfId="8191" xr:uid="{00000000-0005-0000-0000-00008D030000}"/>
    <cellStyle name="Normal 2 2 2 2 3" xfId="1489" xr:uid="{00000000-0005-0000-0000-0000DF060000}"/>
    <cellStyle name="Normal 2 2 2 2 3 2" xfId="2916" xr:uid="{00000000-0005-0000-0000-0000E0060000}"/>
    <cellStyle name="Normal 2 2 2 2 3 2 2" xfId="5756" xr:uid="{00000000-0005-0000-0000-0000DF060000}"/>
    <cellStyle name="Normal 2 2 2 2 3 2 2 2" xfId="12913" xr:uid="{00000000-0005-0000-0000-00008E030000}"/>
    <cellStyle name="Normal 2 2 2 2 3 2 3" xfId="10074" xr:uid="{00000000-0005-0000-0000-00008E030000}"/>
    <cellStyle name="Normal 2 2 2 2 3 3" xfId="4337" xr:uid="{00000000-0005-0000-0000-0000DE060000}"/>
    <cellStyle name="Normal 2 2 2 2 3 3 2" xfId="11494" xr:uid="{00000000-0005-0000-0000-00008E030000}"/>
    <cellStyle name="Normal 2 2 2 2 3 4" xfId="7258" xr:uid="{00000000-0005-0000-0000-000098030000}"/>
    <cellStyle name="Normal 2 2 2 2 3 4 2" xfId="14387" xr:uid="{00000000-0005-0000-0000-000098030000}"/>
    <cellStyle name="Normal 2 2 2 2 3 5" xfId="8655" xr:uid="{00000000-0005-0000-0000-00008E030000}"/>
    <cellStyle name="Normal 2 2 2 2 4" xfId="1986" xr:uid="{00000000-0005-0000-0000-0000E1060000}"/>
    <cellStyle name="Normal 2 2 2 2 4 2" xfId="4826" xr:uid="{00000000-0005-0000-0000-0000E0060000}"/>
    <cellStyle name="Normal 2 2 2 2 4 2 2" xfId="11983" xr:uid="{00000000-0005-0000-0000-00008C030000}"/>
    <cellStyle name="Normal 2 2 2 2 4 3" xfId="9144" xr:uid="{00000000-0005-0000-0000-00008C030000}"/>
    <cellStyle name="Normal 2 2 2 2 5" xfId="3407" xr:uid="{00000000-0005-0000-0000-0000DB060000}"/>
    <cellStyle name="Normal 2 2 2 2 5 2" xfId="10564" xr:uid="{00000000-0005-0000-0000-00008C030000}"/>
    <cellStyle name="Normal 2 2 2 2 6" xfId="6279" xr:uid="{00000000-0005-0000-0000-00007C010000}"/>
    <cellStyle name="Normal 2 2 2 2 6 2" xfId="13448" xr:uid="{00000000-0005-0000-0000-00007C010000}"/>
    <cellStyle name="Normal 2 2 2 2 7" xfId="7725" xr:uid="{00000000-0005-0000-0000-00008C030000}"/>
    <cellStyle name="Normal 2 2 2 3" xfId="792" xr:uid="{00000000-0005-0000-0000-0000E2060000}"/>
    <cellStyle name="Normal 2 2 2 3 2" xfId="2219" xr:uid="{00000000-0005-0000-0000-0000E3060000}"/>
    <cellStyle name="Normal 2 2 2 3 2 2" xfId="5059" xr:uid="{00000000-0005-0000-0000-0000E2060000}"/>
    <cellStyle name="Normal 2 2 2 3 2 2 2" xfId="12216" xr:uid="{00000000-0005-0000-0000-00008F030000}"/>
    <cellStyle name="Normal 2 2 2 3 2 3" xfId="9377" xr:uid="{00000000-0005-0000-0000-00008F030000}"/>
    <cellStyle name="Normal 2 2 2 3 3" xfId="3640" xr:uid="{00000000-0005-0000-0000-0000E1060000}"/>
    <cellStyle name="Normal 2 2 2 3 3 2" xfId="10797" xr:uid="{00000000-0005-0000-0000-00008F030000}"/>
    <cellStyle name="Normal 2 2 2 3 4" xfId="6562" xr:uid="{00000000-0005-0000-0000-000099030000}"/>
    <cellStyle name="Normal 2 2 2 3 4 2" xfId="13691" xr:uid="{00000000-0005-0000-0000-000099030000}"/>
    <cellStyle name="Normal 2 2 2 3 5" xfId="7958" xr:uid="{00000000-0005-0000-0000-00008F030000}"/>
    <cellStyle name="Normal 2 2 2 4" xfId="1256" xr:uid="{00000000-0005-0000-0000-0000E4060000}"/>
    <cellStyle name="Normal 2 2 2 4 2" xfId="2683" xr:uid="{00000000-0005-0000-0000-0000E5060000}"/>
    <cellStyle name="Normal 2 2 2 4 2 2" xfId="5523" xr:uid="{00000000-0005-0000-0000-0000E4060000}"/>
    <cellStyle name="Normal 2 2 2 4 2 2 2" xfId="12680" xr:uid="{00000000-0005-0000-0000-000090030000}"/>
    <cellStyle name="Normal 2 2 2 4 2 3" xfId="9841" xr:uid="{00000000-0005-0000-0000-000090030000}"/>
    <cellStyle name="Normal 2 2 2 4 3" xfId="4104" xr:uid="{00000000-0005-0000-0000-0000E3060000}"/>
    <cellStyle name="Normal 2 2 2 4 3 2" xfId="11261" xr:uid="{00000000-0005-0000-0000-000090030000}"/>
    <cellStyle name="Normal 2 2 2 4 4" xfId="7025" xr:uid="{00000000-0005-0000-0000-00009A030000}"/>
    <cellStyle name="Normal 2 2 2 4 4 2" xfId="14154" xr:uid="{00000000-0005-0000-0000-00009A030000}"/>
    <cellStyle name="Normal 2 2 2 4 5" xfId="8422" xr:uid="{00000000-0005-0000-0000-000090030000}"/>
    <cellStyle name="Normal 2 2 2 5" xfId="1753" xr:uid="{00000000-0005-0000-0000-0000E6060000}"/>
    <cellStyle name="Normal 2 2 2 5 2" xfId="4593" xr:uid="{00000000-0005-0000-0000-0000E5060000}"/>
    <cellStyle name="Normal 2 2 2 5 2 2" xfId="11750" xr:uid="{00000000-0005-0000-0000-00008B030000}"/>
    <cellStyle name="Normal 2 2 2 5 3" xfId="8911" xr:uid="{00000000-0005-0000-0000-00008B030000}"/>
    <cellStyle name="Normal 2 2 2 6" xfId="3174" xr:uid="{00000000-0005-0000-0000-0000DA060000}"/>
    <cellStyle name="Normal 2 2 2 6 2" xfId="10331" xr:uid="{00000000-0005-0000-0000-00008B030000}"/>
    <cellStyle name="Normal 2 2 2 7" xfId="6046" xr:uid="{00000000-0005-0000-0000-00007B010000}"/>
    <cellStyle name="Normal 2 2 2 7 2" xfId="13215" xr:uid="{00000000-0005-0000-0000-00007B010000}"/>
    <cellStyle name="Normal 2 2 2 8" xfId="7492" xr:uid="{00000000-0005-0000-0000-00008B030000}"/>
    <cellStyle name="Normal 2 2 3" xfId="238" xr:uid="{00000000-0005-0000-0000-0000E7060000}"/>
    <cellStyle name="Normal 2 2 3 2" xfId="6377" xr:uid="{00000000-0005-0000-0000-00009B030000}"/>
    <cellStyle name="Normal 2 2 4" xfId="461" xr:uid="{00000000-0005-0000-0000-0000E8060000}"/>
    <cellStyle name="Normal 2 2 4 2" xfId="927" xr:uid="{00000000-0005-0000-0000-0000E9060000}"/>
    <cellStyle name="Normal 2 2 4 2 2" xfId="2354" xr:uid="{00000000-0005-0000-0000-0000EA060000}"/>
    <cellStyle name="Normal 2 2 4 2 2 2" xfId="5194" xr:uid="{00000000-0005-0000-0000-0000E9060000}"/>
    <cellStyle name="Normal 2 2 4 2 2 2 2" xfId="12351" xr:uid="{00000000-0005-0000-0000-000093030000}"/>
    <cellStyle name="Normal 2 2 4 2 2 3" xfId="9512" xr:uid="{00000000-0005-0000-0000-000093030000}"/>
    <cellStyle name="Normal 2 2 4 2 3" xfId="3775" xr:uid="{00000000-0005-0000-0000-0000E8060000}"/>
    <cellStyle name="Normal 2 2 4 2 3 2" xfId="10932" xr:uid="{00000000-0005-0000-0000-000093030000}"/>
    <cellStyle name="Normal 2 2 4 2 4" xfId="6697" xr:uid="{00000000-0005-0000-0000-00009D030000}"/>
    <cellStyle name="Normal 2 2 4 2 4 2" xfId="13826" xr:uid="{00000000-0005-0000-0000-00009D030000}"/>
    <cellStyle name="Normal 2 2 4 2 5" xfId="8093" xr:uid="{00000000-0005-0000-0000-000093030000}"/>
    <cellStyle name="Normal 2 2 4 3" xfId="1391" xr:uid="{00000000-0005-0000-0000-0000EB060000}"/>
    <cellStyle name="Normal 2 2 4 3 2" xfId="2818" xr:uid="{00000000-0005-0000-0000-0000EC060000}"/>
    <cellStyle name="Normal 2 2 4 3 2 2" xfId="5658" xr:uid="{00000000-0005-0000-0000-0000EB060000}"/>
    <cellStyle name="Normal 2 2 4 3 2 2 2" xfId="12815" xr:uid="{00000000-0005-0000-0000-000094030000}"/>
    <cellStyle name="Normal 2 2 4 3 2 3" xfId="9976" xr:uid="{00000000-0005-0000-0000-000094030000}"/>
    <cellStyle name="Normal 2 2 4 3 3" xfId="4239" xr:uid="{00000000-0005-0000-0000-0000EA060000}"/>
    <cellStyle name="Normal 2 2 4 3 3 2" xfId="11396" xr:uid="{00000000-0005-0000-0000-000094030000}"/>
    <cellStyle name="Normal 2 2 4 3 4" xfId="7160" xr:uid="{00000000-0005-0000-0000-00009E030000}"/>
    <cellStyle name="Normal 2 2 4 3 4 2" xfId="14289" xr:uid="{00000000-0005-0000-0000-00009E030000}"/>
    <cellStyle name="Normal 2 2 4 3 5" xfId="8557" xr:uid="{00000000-0005-0000-0000-000094030000}"/>
    <cellStyle name="Normal 2 2 4 4" xfId="1888" xr:uid="{00000000-0005-0000-0000-0000ED060000}"/>
    <cellStyle name="Normal 2 2 4 4 2" xfId="4728" xr:uid="{00000000-0005-0000-0000-0000EC060000}"/>
    <cellStyle name="Normal 2 2 4 4 2 2" xfId="11885" xr:uid="{00000000-0005-0000-0000-000092030000}"/>
    <cellStyle name="Normal 2 2 4 4 3" xfId="9046" xr:uid="{00000000-0005-0000-0000-000092030000}"/>
    <cellStyle name="Normal 2 2 4 5" xfId="3309" xr:uid="{00000000-0005-0000-0000-0000E7060000}"/>
    <cellStyle name="Normal 2 2 4 5 2" xfId="10466" xr:uid="{00000000-0005-0000-0000-000092030000}"/>
    <cellStyle name="Normal 2 2 4 6" xfId="6181" xr:uid="{00000000-0005-0000-0000-00007E010000}"/>
    <cellStyle name="Normal 2 2 4 6 2" xfId="13350" xr:uid="{00000000-0005-0000-0000-00007E010000}"/>
    <cellStyle name="Normal 2 2 4 7" xfId="7627" xr:uid="{00000000-0005-0000-0000-000092030000}"/>
    <cellStyle name="Normal 2 2 5" xfId="694" xr:uid="{00000000-0005-0000-0000-0000EE060000}"/>
    <cellStyle name="Normal 2 2 5 2" xfId="2121" xr:uid="{00000000-0005-0000-0000-0000EF060000}"/>
    <cellStyle name="Normal 2 2 5 2 2" xfId="4961" xr:uid="{00000000-0005-0000-0000-0000EE060000}"/>
    <cellStyle name="Normal 2 2 5 2 2 2" xfId="12118" xr:uid="{00000000-0005-0000-0000-000095030000}"/>
    <cellStyle name="Normal 2 2 5 2 3" xfId="9279" xr:uid="{00000000-0005-0000-0000-000095030000}"/>
    <cellStyle name="Normal 2 2 5 3" xfId="3542" xr:uid="{00000000-0005-0000-0000-0000ED060000}"/>
    <cellStyle name="Normal 2 2 5 3 2" xfId="10699" xr:uid="{00000000-0005-0000-0000-000095030000}"/>
    <cellStyle name="Normal 2 2 5 4" xfId="6464" xr:uid="{00000000-0005-0000-0000-00009F030000}"/>
    <cellStyle name="Normal 2 2 5 4 2" xfId="13593" xr:uid="{00000000-0005-0000-0000-00009F030000}"/>
    <cellStyle name="Normal 2 2 5 5" xfId="7860" xr:uid="{00000000-0005-0000-0000-000095030000}"/>
    <cellStyle name="Normal 2 2 6" xfId="1158" xr:uid="{00000000-0005-0000-0000-0000F0060000}"/>
    <cellStyle name="Normal 2 2 6 2" xfId="2585" xr:uid="{00000000-0005-0000-0000-0000F1060000}"/>
    <cellStyle name="Normal 2 2 6 2 2" xfId="5425" xr:uid="{00000000-0005-0000-0000-0000F0060000}"/>
    <cellStyle name="Normal 2 2 6 2 2 2" xfId="12582" xr:uid="{00000000-0005-0000-0000-000096030000}"/>
    <cellStyle name="Normal 2 2 6 2 3" xfId="9743" xr:uid="{00000000-0005-0000-0000-000096030000}"/>
    <cellStyle name="Normal 2 2 6 3" xfId="4006" xr:uid="{00000000-0005-0000-0000-0000EF060000}"/>
    <cellStyle name="Normal 2 2 6 3 2" xfId="11163" xr:uid="{00000000-0005-0000-0000-000096030000}"/>
    <cellStyle name="Normal 2 2 6 4" xfId="6927" xr:uid="{00000000-0005-0000-0000-0000A0030000}"/>
    <cellStyle name="Normal 2 2 6 4 2" xfId="14056" xr:uid="{00000000-0005-0000-0000-0000A0030000}"/>
    <cellStyle name="Normal 2 2 6 5" xfId="8324" xr:uid="{00000000-0005-0000-0000-000096030000}"/>
    <cellStyle name="Normal 2 2 7" xfId="1655" xr:uid="{00000000-0005-0000-0000-0000F2060000}"/>
    <cellStyle name="Normal 2 2 7 2" xfId="4495" xr:uid="{00000000-0005-0000-0000-0000F1060000}"/>
    <cellStyle name="Normal 2 2 7 2 2" xfId="11652" xr:uid="{00000000-0005-0000-0000-00008A030000}"/>
    <cellStyle name="Normal 2 2 7 3" xfId="8813" xr:uid="{00000000-0005-0000-0000-00008A030000}"/>
    <cellStyle name="Normal 2 2 8" xfId="3076" xr:uid="{00000000-0005-0000-0000-0000D9060000}"/>
    <cellStyle name="Normal 2 2 8 2" xfId="10233" xr:uid="{00000000-0005-0000-0000-00008A030000}"/>
    <cellStyle name="Normal 2 2 9" xfId="5948" xr:uid="{00000000-0005-0000-0000-00007A010000}"/>
    <cellStyle name="Normal 2 2 9 2" xfId="13117" xr:uid="{00000000-0005-0000-0000-00007A010000}"/>
    <cellStyle name="Normal 2 3" xfId="289" xr:uid="{00000000-0005-0000-0000-0000F3060000}"/>
    <cellStyle name="Normal 2 3 2" xfId="6384" xr:uid="{00000000-0005-0000-0000-0000A1030000}"/>
    <cellStyle name="Normal 2 4" xfId="237" xr:uid="{00000000-0005-0000-0000-0000F4060000}"/>
    <cellStyle name="Normal 2 4 2" xfId="6376" xr:uid="{00000000-0005-0000-0000-0000A2030000}"/>
    <cellStyle name="Normal 2 5" xfId="6369" xr:uid="{00000000-0005-0000-0000-0000A3030000}"/>
    <cellStyle name="Normal 2 6" xfId="6330" xr:uid="{00000000-0005-0000-0000-000093030000}"/>
    <cellStyle name="Normal 20" xfId="14439" xr:uid="{3621E14B-FDCB-452A-8399-6913557C1AEE}"/>
    <cellStyle name="Normal 21" xfId="14440" xr:uid="{A28E702F-4EA9-4C8F-9BE3-60BF84477403}"/>
    <cellStyle name="Normal 22" xfId="14441" xr:uid="{F625D04E-308E-4E8D-B0DD-B42844B01E00}"/>
    <cellStyle name="Normal 23" xfId="14442" xr:uid="{0C59B748-663D-421C-A474-76CC03C79007}"/>
    <cellStyle name="Normal 23 2" xfId="6342" xr:uid="{00000000-0005-0000-0000-0000A4030000}"/>
    <cellStyle name="Normal 24" xfId="14443" xr:uid="{97817314-2520-475A-98E1-69FF854BF0D6}"/>
    <cellStyle name="Normal 24 2" xfId="6343" xr:uid="{00000000-0005-0000-0000-0000A5030000}"/>
    <cellStyle name="Normal 25" xfId="6345" xr:uid="{00000000-0005-0000-0000-0000A6030000}"/>
    <cellStyle name="Normal 26" xfId="14444" xr:uid="{5DF02DE8-BC15-45F0-9D0E-895D53ED25D6}"/>
    <cellStyle name="Normal 27" xfId="14445" xr:uid="{24EEBAF6-5695-4A66-955D-4CD061D85673}"/>
    <cellStyle name="Normal 28" xfId="14446" xr:uid="{2CCFA2A0-7653-4197-BF3C-FB7AAC450DA8}"/>
    <cellStyle name="Normal 29" xfId="14447" xr:uid="{A95E63CA-C111-454D-AC3E-D7183F3B4C73}"/>
    <cellStyle name="Normal 3" xfId="101" xr:uid="{00000000-0005-0000-0000-0000F5060000}"/>
    <cellStyle name="Normal 3 2" xfId="126" xr:uid="{00000000-0005-0000-0000-0000F6060000}"/>
    <cellStyle name="Normal 3 2 10" xfId="7394" xr:uid="{00000000-0005-0000-0000-00009A030000}"/>
    <cellStyle name="Normal 3 2 2" xfId="292" xr:uid="{00000000-0005-0000-0000-0000F7060000}"/>
    <cellStyle name="Normal 3 2 2 2" xfId="560" xr:uid="{00000000-0005-0000-0000-0000F8060000}"/>
    <cellStyle name="Normal 3 2 2 2 2" xfId="1026" xr:uid="{00000000-0005-0000-0000-0000F9060000}"/>
    <cellStyle name="Normal 3 2 2 2 2 2" xfId="2453" xr:uid="{00000000-0005-0000-0000-0000FA060000}"/>
    <cellStyle name="Normal 3 2 2 2 2 2 2" xfId="5293" xr:uid="{00000000-0005-0000-0000-0000F9060000}"/>
    <cellStyle name="Normal 3 2 2 2 2 2 2 2" xfId="12450" xr:uid="{00000000-0005-0000-0000-00009D030000}"/>
    <cellStyle name="Normal 3 2 2 2 2 2 3" xfId="9611" xr:uid="{00000000-0005-0000-0000-00009D030000}"/>
    <cellStyle name="Normal 3 2 2 2 2 3" xfId="3874" xr:uid="{00000000-0005-0000-0000-0000F8060000}"/>
    <cellStyle name="Normal 3 2 2 2 2 3 2" xfId="11031" xr:uid="{00000000-0005-0000-0000-00009D030000}"/>
    <cellStyle name="Normal 3 2 2 2 2 4" xfId="6795" xr:uid="{00000000-0005-0000-0000-0000AB030000}"/>
    <cellStyle name="Normal 3 2 2 2 2 4 2" xfId="13924" xr:uid="{00000000-0005-0000-0000-0000AB030000}"/>
    <cellStyle name="Normal 3 2 2 2 2 5" xfId="8192" xr:uid="{00000000-0005-0000-0000-00009D030000}"/>
    <cellStyle name="Normal 3 2 2 2 3" xfId="1490" xr:uid="{00000000-0005-0000-0000-0000FB060000}"/>
    <cellStyle name="Normal 3 2 2 2 3 2" xfId="2917" xr:uid="{00000000-0005-0000-0000-0000FC060000}"/>
    <cellStyle name="Normal 3 2 2 2 3 2 2" xfId="5757" xr:uid="{00000000-0005-0000-0000-0000FB060000}"/>
    <cellStyle name="Normal 3 2 2 2 3 2 2 2" xfId="12914" xr:uid="{00000000-0005-0000-0000-00009E030000}"/>
    <cellStyle name="Normal 3 2 2 2 3 2 3" xfId="10075" xr:uid="{00000000-0005-0000-0000-00009E030000}"/>
    <cellStyle name="Normal 3 2 2 2 3 3" xfId="4338" xr:uid="{00000000-0005-0000-0000-0000FA060000}"/>
    <cellStyle name="Normal 3 2 2 2 3 3 2" xfId="11495" xr:uid="{00000000-0005-0000-0000-00009E030000}"/>
    <cellStyle name="Normal 3 2 2 2 3 4" xfId="7259" xr:uid="{00000000-0005-0000-0000-0000AC030000}"/>
    <cellStyle name="Normal 3 2 2 2 3 4 2" xfId="14388" xr:uid="{00000000-0005-0000-0000-0000AC030000}"/>
    <cellStyle name="Normal 3 2 2 2 3 5" xfId="8656" xr:uid="{00000000-0005-0000-0000-00009E030000}"/>
    <cellStyle name="Normal 3 2 2 2 4" xfId="1987" xr:uid="{00000000-0005-0000-0000-0000FD060000}"/>
    <cellStyle name="Normal 3 2 2 2 4 2" xfId="4827" xr:uid="{00000000-0005-0000-0000-0000FC060000}"/>
    <cellStyle name="Normal 3 2 2 2 4 2 2" xfId="11984" xr:uid="{00000000-0005-0000-0000-00009C030000}"/>
    <cellStyle name="Normal 3 2 2 2 4 3" xfId="9145" xr:uid="{00000000-0005-0000-0000-00009C030000}"/>
    <cellStyle name="Normal 3 2 2 2 5" xfId="3408" xr:uid="{00000000-0005-0000-0000-0000F7060000}"/>
    <cellStyle name="Normal 3 2 2 2 5 2" xfId="10565" xr:uid="{00000000-0005-0000-0000-00009C030000}"/>
    <cellStyle name="Normal 3 2 2 2 6" xfId="6280" xr:uid="{00000000-0005-0000-0000-000084010000}"/>
    <cellStyle name="Normal 3 2 2 2 6 2" xfId="13449" xr:uid="{00000000-0005-0000-0000-000084010000}"/>
    <cellStyle name="Normal 3 2 2 2 7" xfId="7726" xr:uid="{00000000-0005-0000-0000-00009C030000}"/>
    <cellStyle name="Normal 3 2 2 3" xfId="793" xr:uid="{00000000-0005-0000-0000-0000FE060000}"/>
    <cellStyle name="Normal 3 2 2 3 2" xfId="2220" xr:uid="{00000000-0005-0000-0000-0000FF060000}"/>
    <cellStyle name="Normal 3 2 2 3 2 2" xfId="5060" xr:uid="{00000000-0005-0000-0000-0000FE060000}"/>
    <cellStyle name="Normal 3 2 2 3 2 2 2" xfId="12217" xr:uid="{00000000-0005-0000-0000-00009F030000}"/>
    <cellStyle name="Normal 3 2 2 3 2 3" xfId="9378" xr:uid="{00000000-0005-0000-0000-00009F030000}"/>
    <cellStyle name="Normal 3 2 2 3 3" xfId="3641" xr:uid="{00000000-0005-0000-0000-0000FD060000}"/>
    <cellStyle name="Normal 3 2 2 3 3 2" xfId="10798" xr:uid="{00000000-0005-0000-0000-00009F030000}"/>
    <cellStyle name="Normal 3 2 2 3 4" xfId="6563" xr:uid="{00000000-0005-0000-0000-0000AD030000}"/>
    <cellStyle name="Normal 3 2 2 3 4 2" xfId="13692" xr:uid="{00000000-0005-0000-0000-0000AD030000}"/>
    <cellStyle name="Normal 3 2 2 3 5" xfId="7959" xr:uid="{00000000-0005-0000-0000-00009F030000}"/>
    <cellStyle name="Normal 3 2 2 4" xfId="1257" xr:uid="{00000000-0005-0000-0000-000000070000}"/>
    <cellStyle name="Normal 3 2 2 4 2" xfId="2684" xr:uid="{00000000-0005-0000-0000-000001070000}"/>
    <cellStyle name="Normal 3 2 2 4 2 2" xfId="5524" xr:uid="{00000000-0005-0000-0000-000000070000}"/>
    <cellStyle name="Normal 3 2 2 4 2 2 2" xfId="12681" xr:uid="{00000000-0005-0000-0000-0000A0030000}"/>
    <cellStyle name="Normal 3 2 2 4 2 3" xfId="9842" xr:uid="{00000000-0005-0000-0000-0000A0030000}"/>
    <cellStyle name="Normal 3 2 2 4 3" xfId="4105" xr:uid="{00000000-0005-0000-0000-0000FF060000}"/>
    <cellStyle name="Normal 3 2 2 4 3 2" xfId="11262" xr:uid="{00000000-0005-0000-0000-0000A0030000}"/>
    <cellStyle name="Normal 3 2 2 4 4" xfId="7026" xr:uid="{00000000-0005-0000-0000-0000AE030000}"/>
    <cellStyle name="Normal 3 2 2 4 4 2" xfId="14155" xr:uid="{00000000-0005-0000-0000-0000AE030000}"/>
    <cellStyle name="Normal 3 2 2 4 5" xfId="8423" xr:uid="{00000000-0005-0000-0000-0000A0030000}"/>
    <cellStyle name="Normal 3 2 2 5" xfId="1754" xr:uid="{00000000-0005-0000-0000-000002070000}"/>
    <cellStyle name="Normal 3 2 2 5 2" xfId="4594" xr:uid="{00000000-0005-0000-0000-000001070000}"/>
    <cellStyle name="Normal 3 2 2 5 2 2" xfId="11751" xr:uid="{00000000-0005-0000-0000-00009B030000}"/>
    <cellStyle name="Normal 3 2 2 5 3" xfId="8912" xr:uid="{00000000-0005-0000-0000-00009B030000}"/>
    <cellStyle name="Normal 3 2 2 6" xfId="3175" xr:uid="{00000000-0005-0000-0000-0000F6060000}"/>
    <cellStyle name="Normal 3 2 2 6 2" xfId="10332" xr:uid="{00000000-0005-0000-0000-00009B030000}"/>
    <cellStyle name="Normal 3 2 2 7" xfId="6047" xr:uid="{00000000-0005-0000-0000-000083010000}"/>
    <cellStyle name="Normal 3 2 2 7 2" xfId="13216" xr:uid="{00000000-0005-0000-0000-000083010000}"/>
    <cellStyle name="Normal 3 2 2 8" xfId="7493" xr:uid="{00000000-0005-0000-0000-00009B030000}"/>
    <cellStyle name="Normal 3 2 3" xfId="240" xr:uid="{00000000-0005-0000-0000-000003070000}"/>
    <cellStyle name="Normal 3 2 3 2" xfId="6379" xr:uid="{00000000-0005-0000-0000-0000AF030000}"/>
    <cellStyle name="Normal 3 2 4" xfId="462" xr:uid="{00000000-0005-0000-0000-000004070000}"/>
    <cellStyle name="Normal 3 2 4 2" xfId="928" xr:uid="{00000000-0005-0000-0000-000005070000}"/>
    <cellStyle name="Normal 3 2 4 2 2" xfId="2355" xr:uid="{00000000-0005-0000-0000-000006070000}"/>
    <cellStyle name="Normal 3 2 4 2 2 2" xfId="5195" xr:uid="{00000000-0005-0000-0000-000005070000}"/>
    <cellStyle name="Normal 3 2 4 2 2 2 2" xfId="12352" xr:uid="{00000000-0005-0000-0000-0000A3030000}"/>
    <cellStyle name="Normal 3 2 4 2 2 3" xfId="9513" xr:uid="{00000000-0005-0000-0000-0000A3030000}"/>
    <cellStyle name="Normal 3 2 4 2 3" xfId="3776" xr:uid="{00000000-0005-0000-0000-000004070000}"/>
    <cellStyle name="Normal 3 2 4 2 3 2" xfId="10933" xr:uid="{00000000-0005-0000-0000-0000A3030000}"/>
    <cellStyle name="Normal 3 2 4 2 4" xfId="6698" xr:uid="{00000000-0005-0000-0000-0000B1030000}"/>
    <cellStyle name="Normal 3 2 4 2 4 2" xfId="13827" xr:uid="{00000000-0005-0000-0000-0000B1030000}"/>
    <cellStyle name="Normal 3 2 4 2 5" xfId="8094" xr:uid="{00000000-0005-0000-0000-0000A3030000}"/>
    <cellStyle name="Normal 3 2 4 3" xfId="1392" xr:uid="{00000000-0005-0000-0000-000007070000}"/>
    <cellStyle name="Normal 3 2 4 3 2" xfId="2819" xr:uid="{00000000-0005-0000-0000-000008070000}"/>
    <cellStyle name="Normal 3 2 4 3 2 2" xfId="5659" xr:uid="{00000000-0005-0000-0000-000007070000}"/>
    <cellStyle name="Normal 3 2 4 3 2 2 2" xfId="12816" xr:uid="{00000000-0005-0000-0000-0000A4030000}"/>
    <cellStyle name="Normal 3 2 4 3 2 3" xfId="9977" xr:uid="{00000000-0005-0000-0000-0000A4030000}"/>
    <cellStyle name="Normal 3 2 4 3 3" xfId="4240" xr:uid="{00000000-0005-0000-0000-000006070000}"/>
    <cellStyle name="Normal 3 2 4 3 3 2" xfId="11397" xr:uid="{00000000-0005-0000-0000-0000A4030000}"/>
    <cellStyle name="Normal 3 2 4 3 4" xfId="7161" xr:uid="{00000000-0005-0000-0000-0000B2030000}"/>
    <cellStyle name="Normal 3 2 4 3 4 2" xfId="14290" xr:uid="{00000000-0005-0000-0000-0000B2030000}"/>
    <cellStyle name="Normal 3 2 4 3 5" xfId="8558" xr:uid="{00000000-0005-0000-0000-0000A4030000}"/>
    <cellStyle name="Normal 3 2 4 4" xfId="1889" xr:uid="{00000000-0005-0000-0000-000009070000}"/>
    <cellStyle name="Normal 3 2 4 4 2" xfId="4729" xr:uid="{00000000-0005-0000-0000-000008070000}"/>
    <cellStyle name="Normal 3 2 4 4 2 2" xfId="11886" xr:uid="{00000000-0005-0000-0000-0000A2030000}"/>
    <cellStyle name="Normal 3 2 4 4 3" xfId="9047" xr:uid="{00000000-0005-0000-0000-0000A2030000}"/>
    <cellStyle name="Normal 3 2 4 5" xfId="3310" xr:uid="{00000000-0005-0000-0000-000003070000}"/>
    <cellStyle name="Normal 3 2 4 5 2" xfId="10467" xr:uid="{00000000-0005-0000-0000-0000A2030000}"/>
    <cellStyle name="Normal 3 2 4 6" xfId="6182" xr:uid="{00000000-0005-0000-0000-000086010000}"/>
    <cellStyle name="Normal 3 2 4 6 2" xfId="13351" xr:uid="{00000000-0005-0000-0000-000086010000}"/>
    <cellStyle name="Normal 3 2 4 7" xfId="7628" xr:uid="{00000000-0005-0000-0000-0000A2030000}"/>
    <cellStyle name="Normal 3 2 5" xfId="695" xr:uid="{00000000-0005-0000-0000-00000A070000}"/>
    <cellStyle name="Normal 3 2 5 2" xfId="2122" xr:uid="{00000000-0005-0000-0000-00000B070000}"/>
    <cellStyle name="Normal 3 2 5 2 2" xfId="4962" xr:uid="{00000000-0005-0000-0000-00000A070000}"/>
    <cellStyle name="Normal 3 2 5 2 2 2" xfId="12119" xr:uid="{00000000-0005-0000-0000-0000A5030000}"/>
    <cellStyle name="Normal 3 2 5 2 3" xfId="9280" xr:uid="{00000000-0005-0000-0000-0000A5030000}"/>
    <cellStyle name="Normal 3 2 5 3" xfId="3543" xr:uid="{00000000-0005-0000-0000-000009070000}"/>
    <cellStyle name="Normal 3 2 5 3 2" xfId="10700" xr:uid="{00000000-0005-0000-0000-0000A5030000}"/>
    <cellStyle name="Normal 3 2 5 4" xfId="6465" xr:uid="{00000000-0005-0000-0000-0000B3030000}"/>
    <cellStyle name="Normal 3 2 5 4 2" xfId="13594" xr:uid="{00000000-0005-0000-0000-0000B3030000}"/>
    <cellStyle name="Normal 3 2 5 5" xfId="7861" xr:uid="{00000000-0005-0000-0000-0000A5030000}"/>
    <cellStyle name="Normal 3 2 6" xfId="1159" xr:uid="{00000000-0005-0000-0000-00000C070000}"/>
    <cellStyle name="Normal 3 2 6 2" xfId="2586" xr:uid="{00000000-0005-0000-0000-00000D070000}"/>
    <cellStyle name="Normal 3 2 6 2 2" xfId="5426" xr:uid="{00000000-0005-0000-0000-00000C070000}"/>
    <cellStyle name="Normal 3 2 6 2 2 2" xfId="12583" xr:uid="{00000000-0005-0000-0000-0000A6030000}"/>
    <cellStyle name="Normal 3 2 6 2 3" xfId="9744" xr:uid="{00000000-0005-0000-0000-0000A6030000}"/>
    <cellStyle name="Normal 3 2 6 3" xfId="4007" xr:uid="{00000000-0005-0000-0000-00000B070000}"/>
    <cellStyle name="Normal 3 2 6 3 2" xfId="11164" xr:uid="{00000000-0005-0000-0000-0000A6030000}"/>
    <cellStyle name="Normal 3 2 6 4" xfId="6928" xr:uid="{00000000-0005-0000-0000-0000B4030000}"/>
    <cellStyle name="Normal 3 2 6 4 2" xfId="14057" xr:uid="{00000000-0005-0000-0000-0000B4030000}"/>
    <cellStyle name="Normal 3 2 6 5" xfId="8325" xr:uid="{00000000-0005-0000-0000-0000A6030000}"/>
    <cellStyle name="Normal 3 2 7" xfId="1656" xr:uid="{00000000-0005-0000-0000-00000E070000}"/>
    <cellStyle name="Normal 3 2 7 2" xfId="4496" xr:uid="{00000000-0005-0000-0000-00000D070000}"/>
    <cellStyle name="Normal 3 2 7 2 2" xfId="11653" xr:uid="{00000000-0005-0000-0000-00009A030000}"/>
    <cellStyle name="Normal 3 2 7 3" xfId="8814" xr:uid="{00000000-0005-0000-0000-00009A030000}"/>
    <cellStyle name="Normal 3 2 8" xfId="3077" xr:uid="{00000000-0005-0000-0000-0000F5060000}"/>
    <cellStyle name="Normal 3 2 8 2" xfId="10234" xr:uid="{00000000-0005-0000-0000-00009A030000}"/>
    <cellStyle name="Normal 3 2 9" xfId="5949" xr:uid="{00000000-0005-0000-0000-000082010000}"/>
    <cellStyle name="Normal 3 2 9 2" xfId="13118" xr:uid="{00000000-0005-0000-0000-000082010000}"/>
    <cellStyle name="Normal 3 3" xfId="291" xr:uid="{00000000-0005-0000-0000-00000F070000}"/>
    <cellStyle name="Normal 3 3 2" xfId="6385" xr:uid="{00000000-0005-0000-0000-0000B5030000}"/>
    <cellStyle name="Normal 3 4" xfId="239" xr:uid="{00000000-0005-0000-0000-000010070000}"/>
    <cellStyle name="Normal 3 4 2" xfId="6378" xr:uid="{00000000-0005-0000-0000-0000B6030000}"/>
    <cellStyle name="Normal 3 5" xfId="6370" xr:uid="{00000000-0005-0000-0000-0000B7030000}"/>
    <cellStyle name="Normal 3 6" xfId="6331" xr:uid="{00000000-0005-0000-0000-0000A7030000}"/>
    <cellStyle name="Normal 30" xfId="14448" xr:uid="{5B03DFA0-6689-4F5C-A922-44DCE2479FE0}"/>
    <cellStyle name="Normal 31" xfId="14449" xr:uid="{BA8B6739-81EC-48EE-A9BA-80A3A5544800}"/>
    <cellStyle name="Normal 32" xfId="14450" xr:uid="{180D3F7F-0C0A-4266-9F5A-1D1492882820}"/>
    <cellStyle name="Normal 33" xfId="14451" xr:uid="{600BB16F-8DB9-4FD4-8A66-58A57C97820C}"/>
    <cellStyle name="Normal 4" xfId="102" xr:uid="{00000000-0005-0000-0000-000011070000}"/>
    <cellStyle name="Normal 4 2" xfId="1547" xr:uid="{00000000-0005-0000-0000-000012070000}"/>
    <cellStyle name="Normal 4 2 2" xfId="6371" xr:uid="{00000000-0005-0000-0000-0000B9030000}"/>
    <cellStyle name="Normal 4 3" xfId="6332" xr:uid="{00000000-0005-0000-0000-0000B8030000}"/>
    <cellStyle name="Normal 5" xfId="59" xr:uid="{00000000-0005-0000-0000-000013070000}"/>
    <cellStyle name="Normal 5 2" xfId="293" xr:uid="{00000000-0005-0000-0000-000014070000}"/>
    <cellStyle name="Normal 5 2 2" xfId="561" xr:uid="{00000000-0005-0000-0000-000015070000}"/>
    <cellStyle name="Normal 5 2 2 2" xfId="1027" xr:uid="{00000000-0005-0000-0000-000016070000}"/>
    <cellStyle name="Normal 5 2 2 2 2" xfId="2454" xr:uid="{00000000-0005-0000-0000-000017070000}"/>
    <cellStyle name="Normal 5 2 2 2 2 2" xfId="5294" xr:uid="{00000000-0005-0000-0000-000016070000}"/>
    <cellStyle name="Normal 5 2 2 2 2 2 2" xfId="12451" xr:uid="{00000000-0005-0000-0000-0000AD030000}"/>
    <cellStyle name="Normal 5 2 2 2 2 3" xfId="9612" xr:uid="{00000000-0005-0000-0000-0000AD030000}"/>
    <cellStyle name="Normal 5 2 2 2 3" xfId="3875" xr:uid="{00000000-0005-0000-0000-000015070000}"/>
    <cellStyle name="Normal 5 2 2 2 3 2" xfId="11032" xr:uid="{00000000-0005-0000-0000-0000AD030000}"/>
    <cellStyle name="Normal 5 2 2 2 4" xfId="6796" xr:uid="{00000000-0005-0000-0000-0000BD030000}"/>
    <cellStyle name="Normal 5 2 2 2 4 2" xfId="13925" xr:uid="{00000000-0005-0000-0000-0000BD030000}"/>
    <cellStyle name="Normal 5 2 2 2 5" xfId="8193" xr:uid="{00000000-0005-0000-0000-0000AD030000}"/>
    <cellStyle name="Normal 5 2 2 3" xfId="1491" xr:uid="{00000000-0005-0000-0000-000018070000}"/>
    <cellStyle name="Normal 5 2 2 3 2" xfId="2918" xr:uid="{00000000-0005-0000-0000-000019070000}"/>
    <cellStyle name="Normal 5 2 2 3 2 2" xfId="5758" xr:uid="{00000000-0005-0000-0000-000018070000}"/>
    <cellStyle name="Normal 5 2 2 3 2 2 2" xfId="12915" xr:uid="{00000000-0005-0000-0000-0000AE030000}"/>
    <cellStyle name="Normal 5 2 2 3 2 3" xfId="10076" xr:uid="{00000000-0005-0000-0000-0000AE030000}"/>
    <cellStyle name="Normal 5 2 2 3 3" xfId="4339" xr:uid="{00000000-0005-0000-0000-000017070000}"/>
    <cellStyle name="Normal 5 2 2 3 3 2" xfId="11496" xr:uid="{00000000-0005-0000-0000-0000AE030000}"/>
    <cellStyle name="Normal 5 2 2 3 4" xfId="7260" xr:uid="{00000000-0005-0000-0000-0000BE030000}"/>
    <cellStyle name="Normal 5 2 2 3 4 2" xfId="14389" xr:uid="{00000000-0005-0000-0000-0000BE030000}"/>
    <cellStyle name="Normal 5 2 2 3 5" xfId="8657" xr:uid="{00000000-0005-0000-0000-0000AE030000}"/>
    <cellStyle name="Normal 5 2 2 4" xfId="1988" xr:uid="{00000000-0005-0000-0000-00001A070000}"/>
    <cellStyle name="Normal 5 2 2 4 2" xfId="4828" xr:uid="{00000000-0005-0000-0000-000019070000}"/>
    <cellStyle name="Normal 5 2 2 4 2 2" xfId="11985" xr:uid="{00000000-0005-0000-0000-0000AC030000}"/>
    <cellStyle name="Normal 5 2 2 4 3" xfId="9146" xr:uid="{00000000-0005-0000-0000-0000AC030000}"/>
    <cellStyle name="Normal 5 2 2 5" xfId="3409" xr:uid="{00000000-0005-0000-0000-000014070000}"/>
    <cellStyle name="Normal 5 2 2 5 2" xfId="10566" xr:uid="{00000000-0005-0000-0000-0000AC030000}"/>
    <cellStyle name="Normal 5 2 2 6" xfId="6281" xr:uid="{00000000-0005-0000-0000-00008C010000}"/>
    <cellStyle name="Normal 5 2 2 6 2" xfId="13450" xr:uid="{00000000-0005-0000-0000-00008C010000}"/>
    <cellStyle name="Normal 5 2 2 7" xfId="7727" xr:uid="{00000000-0005-0000-0000-0000AC030000}"/>
    <cellStyle name="Normal 5 2 3" xfId="794" xr:uid="{00000000-0005-0000-0000-00001B070000}"/>
    <cellStyle name="Normal 5 2 3 2" xfId="2221" xr:uid="{00000000-0005-0000-0000-00001C070000}"/>
    <cellStyle name="Normal 5 2 3 2 2" xfId="5061" xr:uid="{00000000-0005-0000-0000-00001B070000}"/>
    <cellStyle name="Normal 5 2 3 2 2 2" xfId="12218" xr:uid="{00000000-0005-0000-0000-0000AF030000}"/>
    <cellStyle name="Normal 5 2 3 2 3" xfId="9379" xr:uid="{00000000-0005-0000-0000-0000AF030000}"/>
    <cellStyle name="Normal 5 2 3 3" xfId="3642" xr:uid="{00000000-0005-0000-0000-00001A070000}"/>
    <cellStyle name="Normal 5 2 3 3 2" xfId="10799" xr:uid="{00000000-0005-0000-0000-0000AF030000}"/>
    <cellStyle name="Normal 5 2 3 4" xfId="6564" xr:uid="{00000000-0005-0000-0000-0000BF030000}"/>
    <cellStyle name="Normal 5 2 3 4 2" xfId="13693" xr:uid="{00000000-0005-0000-0000-0000BF030000}"/>
    <cellStyle name="Normal 5 2 3 5" xfId="7960" xr:uid="{00000000-0005-0000-0000-0000AF030000}"/>
    <cellStyle name="Normal 5 2 4" xfId="1258" xr:uid="{00000000-0005-0000-0000-00001D070000}"/>
    <cellStyle name="Normal 5 2 4 2" xfId="2685" xr:uid="{00000000-0005-0000-0000-00001E070000}"/>
    <cellStyle name="Normal 5 2 4 2 2" xfId="5525" xr:uid="{00000000-0005-0000-0000-00001D070000}"/>
    <cellStyle name="Normal 5 2 4 2 2 2" xfId="12682" xr:uid="{00000000-0005-0000-0000-0000B0030000}"/>
    <cellStyle name="Normal 5 2 4 2 3" xfId="9843" xr:uid="{00000000-0005-0000-0000-0000B0030000}"/>
    <cellStyle name="Normal 5 2 4 3" xfId="4106" xr:uid="{00000000-0005-0000-0000-00001C070000}"/>
    <cellStyle name="Normal 5 2 4 3 2" xfId="11263" xr:uid="{00000000-0005-0000-0000-0000B0030000}"/>
    <cellStyle name="Normal 5 2 4 4" xfId="7027" xr:uid="{00000000-0005-0000-0000-0000C0030000}"/>
    <cellStyle name="Normal 5 2 4 4 2" xfId="14156" xr:uid="{00000000-0005-0000-0000-0000C0030000}"/>
    <cellStyle name="Normal 5 2 4 5" xfId="8424" xr:uid="{00000000-0005-0000-0000-0000B0030000}"/>
    <cellStyle name="Normal 5 2 5" xfId="1755" xr:uid="{00000000-0005-0000-0000-00001F070000}"/>
    <cellStyle name="Normal 5 2 5 2" xfId="4595" xr:uid="{00000000-0005-0000-0000-00001E070000}"/>
    <cellStyle name="Normal 5 2 5 2 2" xfId="11752" xr:uid="{00000000-0005-0000-0000-0000AB030000}"/>
    <cellStyle name="Normal 5 2 5 3" xfId="8913" xr:uid="{00000000-0005-0000-0000-0000AB030000}"/>
    <cellStyle name="Normal 5 2 6" xfId="3176" xr:uid="{00000000-0005-0000-0000-000013070000}"/>
    <cellStyle name="Normal 5 2 6 2" xfId="10333" xr:uid="{00000000-0005-0000-0000-0000AB030000}"/>
    <cellStyle name="Normal 5 2 7" xfId="6048" xr:uid="{00000000-0005-0000-0000-00008B010000}"/>
    <cellStyle name="Normal 5 2 7 2" xfId="13217" xr:uid="{00000000-0005-0000-0000-00008B010000}"/>
    <cellStyle name="Normal 5 2 8" xfId="7494" xr:uid="{00000000-0005-0000-0000-0000AB030000}"/>
    <cellStyle name="Normal 5 3" xfId="405" xr:uid="{00000000-0005-0000-0000-000020070000}"/>
    <cellStyle name="Normal 5 3 2" xfId="871" xr:uid="{00000000-0005-0000-0000-000021070000}"/>
    <cellStyle name="Normal 5 3 2 2" xfId="2298" xr:uid="{00000000-0005-0000-0000-000022070000}"/>
    <cellStyle name="Normal 5 3 2 2 2" xfId="5138" xr:uid="{00000000-0005-0000-0000-000021070000}"/>
    <cellStyle name="Normal 5 3 2 2 2 2" xfId="12295" xr:uid="{00000000-0005-0000-0000-0000B2030000}"/>
    <cellStyle name="Normal 5 3 2 2 3" xfId="9456" xr:uid="{00000000-0005-0000-0000-0000B2030000}"/>
    <cellStyle name="Normal 5 3 2 3" xfId="3719" xr:uid="{00000000-0005-0000-0000-000020070000}"/>
    <cellStyle name="Normal 5 3 2 3 2" xfId="10876" xr:uid="{00000000-0005-0000-0000-0000B2030000}"/>
    <cellStyle name="Normal 5 3 2 4" xfId="6641" xr:uid="{00000000-0005-0000-0000-0000C2030000}"/>
    <cellStyle name="Normal 5 3 2 4 2" xfId="13770" xr:uid="{00000000-0005-0000-0000-0000C2030000}"/>
    <cellStyle name="Normal 5 3 2 5" xfId="8037" xr:uid="{00000000-0005-0000-0000-0000B2030000}"/>
    <cellStyle name="Normal 5 3 3" xfId="1335" xr:uid="{00000000-0005-0000-0000-000023070000}"/>
    <cellStyle name="Normal 5 3 3 2" xfId="2762" xr:uid="{00000000-0005-0000-0000-000024070000}"/>
    <cellStyle name="Normal 5 3 3 2 2" xfId="5602" xr:uid="{00000000-0005-0000-0000-000023070000}"/>
    <cellStyle name="Normal 5 3 3 2 2 2" xfId="12759" xr:uid="{00000000-0005-0000-0000-0000B3030000}"/>
    <cellStyle name="Normal 5 3 3 2 3" xfId="9920" xr:uid="{00000000-0005-0000-0000-0000B3030000}"/>
    <cellStyle name="Normal 5 3 3 3" xfId="4183" xr:uid="{00000000-0005-0000-0000-000022070000}"/>
    <cellStyle name="Normal 5 3 3 3 2" xfId="11340" xr:uid="{00000000-0005-0000-0000-0000B3030000}"/>
    <cellStyle name="Normal 5 3 3 4" xfId="7104" xr:uid="{00000000-0005-0000-0000-0000C3030000}"/>
    <cellStyle name="Normal 5 3 3 4 2" xfId="14233" xr:uid="{00000000-0005-0000-0000-0000C3030000}"/>
    <cellStyle name="Normal 5 3 3 5" xfId="8501" xr:uid="{00000000-0005-0000-0000-0000B3030000}"/>
    <cellStyle name="Normal 5 3 4" xfId="1832" xr:uid="{00000000-0005-0000-0000-000025070000}"/>
    <cellStyle name="Normal 5 3 4 2" xfId="4672" xr:uid="{00000000-0005-0000-0000-000024070000}"/>
    <cellStyle name="Normal 5 3 4 2 2" xfId="11829" xr:uid="{00000000-0005-0000-0000-0000B1030000}"/>
    <cellStyle name="Normal 5 3 4 3" xfId="8990" xr:uid="{00000000-0005-0000-0000-0000B1030000}"/>
    <cellStyle name="Normal 5 3 5" xfId="3253" xr:uid="{00000000-0005-0000-0000-00001F070000}"/>
    <cellStyle name="Normal 5 3 5 2" xfId="10410" xr:uid="{00000000-0005-0000-0000-0000B1030000}"/>
    <cellStyle name="Normal 5 3 6" xfId="6125" xr:uid="{00000000-0005-0000-0000-00008D010000}"/>
    <cellStyle name="Normal 5 3 6 2" xfId="13294" xr:uid="{00000000-0005-0000-0000-00008D010000}"/>
    <cellStyle name="Normal 5 3 7" xfId="7571" xr:uid="{00000000-0005-0000-0000-0000B1030000}"/>
    <cellStyle name="Normal 5 4" xfId="638" xr:uid="{00000000-0005-0000-0000-000026070000}"/>
    <cellStyle name="Normal 5 4 2" xfId="2065" xr:uid="{00000000-0005-0000-0000-000027070000}"/>
    <cellStyle name="Normal 5 4 2 2" xfId="4905" xr:uid="{00000000-0005-0000-0000-000026070000}"/>
    <cellStyle name="Normal 5 4 2 2 2" xfId="12062" xr:uid="{00000000-0005-0000-0000-0000B4030000}"/>
    <cellStyle name="Normal 5 4 2 3" xfId="9223" xr:uid="{00000000-0005-0000-0000-0000B4030000}"/>
    <cellStyle name="Normal 5 4 3" xfId="3486" xr:uid="{00000000-0005-0000-0000-000025070000}"/>
    <cellStyle name="Normal 5 4 3 2" xfId="10643" xr:uid="{00000000-0005-0000-0000-0000B4030000}"/>
    <cellStyle name="Normal 5 4 4" xfId="6408" xr:uid="{00000000-0005-0000-0000-0000C4030000}"/>
    <cellStyle name="Normal 5 4 4 2" xfId="13537" xr:uid="{00000000-0005-0000-0000-0000C4030000}"/>
    <cellStyle name="Normal 5 4 5" xfId="7804" xr:uid="{00000000-0005-0000-0000-0000B4030000}"/>
    <cellStyle name="Normal 5 5" xfId="1102" xr:uid="{00000000-0005-0000-0000-000028070000}"/>
    <cellStyle name="Normal 5 5 2" xfId="2529" xr:uid="{00000000-0005-0000-0000-000029070000}"/>
    <cellStyle name="Normal 5 5 2 2" xfId="5369" xr:uid="{00000000-0005-0000-0000-000028070000}"/>
    <cellStyle name="Normal 5 5 2 2 2" xfId="12526" xr:uid="{00000000-0005-0000-0000-0000B5030000}"/>
    <cellStyle name="Normal 5 5 2 3" xfId="9687" xr:uid="{00000000-0005-0000-0000-0000B5030000}"/>
    <cellStyle name="Normal 5 5 3" xfId="3950" xr:uid="{00000000-0005-0000-0000-000027070000}"/>
    <cellStyle name="Normal 5 5 3 2" xfId="11107" xr:uid="{00000000-0005-0000-0000-0000B5030000}"/>
    <cellStyle name="Normal 5 5 4" xfId="6871" xr:uid="{00000000-0005-0000-0000-0000C5030000}"/>
    <cellStyle name="Normal 5 5 4 2" xfId="14000" xr:uid="{00000000-0005-0000-0000-0000C5030000}"/>
    <cellStyle name="Normal 5 5 5" xfId="8268" xr:uid="{00000000-0005-0000-0000-0000B5030000}"/>
    <cellStyle name="Normal 5 6" xfId="1598" xr:uid="{00000000-0005-0000-0000-00002A070000}"/>
    <cellStyle name="Normal 5 6 2" xfId="4438" xr:uid="{00000000-0005-0000-0000-000029070000}"/>
    <cellStyle name="Normal 5 6 2 2" xfId="11595" xr:uid="{00000000-0005-0000-0000-0000AA030000}"/>
    <cellStyle name="Normal 5 6 3" xfId="8756" xr:uid="{00000000-0005-0000-0000-0000AA030000}"/>
    <cellStyle name="Normal 5 7" xfId="3020" xr:uid="{00000000-0005-0000-0000-000012070000}"/>
    <cellStyle name="Normal 5 7 2" xfId="10177" xr:uid="{00000000-0005-0000-0000-0000AA030000}"/>
    <cellStyle name="Normal 5 8" xfId="5892" xr:uid="{00000000-0005-0000-0000-00008A010000}"/>
    <cellStyle name="Normal 5 8 2" xfId="13061" xr:uid="{00000000-0005-0000-0000-00008A010000}"/>
    <cellStyle name="Normal 5 9" xfId="7337" xr:uid="{00000000-0005-0000-0000-0000AA030000}"/>
    <cellStyle name="Normal 6" xfId="142" xr:uid="{00000000-0005-0000-0000-00002B070000}"/>
    <cellStyle name="Normal 6 2" xfId="271" xr:uid="{00000000-0005-0000-0000-00002C070000}"/>
    <cellStyle name="Normal 6 2 2" xfId="6382" xr:uid="{00000000-0005-0000-0000-0000C7030000}"/>
    <cellStyle name="Normal 6 3" xfId="478" xr:uid="{00000000-0005-0000-0000-00002D070000}"/>
    <cellStyle name="Normal 6 3 2" xfId="944" xr:uid="{00000000-0005-0000-0000-00002E070000}"/>
    <cellStyle name="Normal 6 3 2 2" xfId="2371" xr:uid="{00000000-0005-0000-0000-00002F070000}"/>
    <cellStyle name="Normal 6 3 2 2 2" xfId="5211" xr:uid="{00000000-0005-0000-0000-00002E070000}"/>
    <cellStyle name="Normal 6 3 2 2 2 2" xfId="12368" xr:uid="{00000000-0005-0000-0000-0000B9030000}"/>
    <cellStyle name="Normal 6 3 2 2 3" xfId="9529" xr:uid="{00000000-0005-0000-0000-0000B9030000}"/>
    <cellStyle name="Normal 6 3 2 3" xfId="3792" xr:uid="{00000000-0005-0000-0000-00002D070000}"/>
    <cellStyle name="Normal 6 3 2 3 2" xfId="10949" xr:uid="{00000000-0005-0000-0000-0000B9030000}"/>
    <cellStyle name="Normal 6 3 2 4" xfId="6714" xr:uid="{00000000-0005-0000-0000-0000C9030000}"/>
    <cellStyle name="Normal 6 3 2 4 2" xfId="13843" xr:uid="{00000000-0005-0000-0000-0000C9030000}"/>
    <cellStyle name="Normal 6 3 2 5" xfId="8110" xr:uid="{00000000-0005-0000-0000-0000B9030000}"/>
    <cellStyle name="Normal 6 3 3" xfId="1408" xr:uid="{00000000-0005-0000-0000-000030070000}"/>
    <cellStyle name="Normal 6 3 3 2" xfId="2835" xr:uid="{00000000-0005-0000-0000-000031070000}"/>
    <cellStyle name="Normal 6 3 3 2 2" xfId="5675" xr:uid="{00000000-0005-0000-0000-000030070000}"/>
    <cellStyle name="Normal 6 3 3 2 2 2" xfId="12832" xr:uid="{00000000-0005-0000-0000-0000BA030000}"/>
    <cellStyle name="Normal 6 3 3 2 3" xfId="9993" xr:uid="{00000000-0005-0000-0000-0000BA030000}"/>
    <cellStyle name="Normal 6 3 3 3" xfId="4256" xr:uid="{00000000-0005-0000-0000-00002F070000}"/>
    <cellStyle name="Normal 6 3 3 3 2" xfId="11413" xr:uid="{00000000-0005-0000-0000-0000BA030000}"/>
    <cellStyle name="Normal 6 3 3 4" xfId="7177" xr:uid="{00000000-0005-0000-0000-0000CA030000}"/>
    <cellStyle name="Normal 6 3 3 4 2" xfId="14306" xr:uid="{00000000-0005-0000-0000-0000CA030000}"/>
    <cellStyle name="Normal 6 3 3 5" xfId="8574" xr:uid="{00000000-0005-0000-0000-0000BA030000}"/>
    <cellStyle name="Normal 6 3 4" xfId="1905" xr:uid="{00000000-0005-0000-0000-000032070000}"/>
    <cellStyle name="Normal 6 3 4 2" xfId="4745" xr:uid="{00000000-0005-0000-0000-000031070000}"/>
    <cellStyle name="Normal 6 3 4 2 2" xfId="11902" xr:uid="{00000000-0005-0000-0000-0000B8030000}"/>
    <cellStyle name="Normal 6 3 4 3" xfId="9063" xr:uid="{00000000-0005-0000-0000-0000B8030000}"/>
    <cellStyle name="Normal 6 3 5" xfId="3326" xr:uid="{00000000-0005-0000-0000-00002C070000}"/>
    <cellStyle name="Normal 6 3 5 2" xfId="10483" xr:uid="{00000000-0005-0000-0000-0000B8030000}"/>
    <cellStyle name="Normal 6 3 6" xfId="6198" xr:uid="{00000000-0005-0000-0000-000090010000}"/>
    <cellStyle name="Normal 6 3 6 2" xfId="13367" xr:uid="{00000000-0005-0000-0000-000090010000}"/>
    <cellStyle name="Normal 6 3 7" xfId="7644" xr:uid="{00000000-0005-0000-0000-0000B8030000}"/>
    <cellStyle name="Normal 6 4" xfId="711" xr:uid="{00000000-0005-0000-0000-000033070000}"/>
    <cellStyle name="Normal 6 4 2" xfId="2138" xr:uid="{00000000-0005-0000-0000-000034070000}"/>
    <cellStyle name="Normal 6 4 2 2" xfId="4978" xr:uid="{00000000-0005-0000-0000-000033070000}"/>
    <cellStyle name="Normal 6 4 2 2 2" xfId="12135" xr:uid="{00000000-0005-0000-0000-0000BB030000}"/>
    <cellStyle name="Normal 6 4 2 3" xfId="9296" xr:uid="{00000000-0005-0000-0000-0000BB030000}"/>
    <cellStyle name="Normal 6 4 3" xfId="3559" xr:uid="{00000000-0005-0000-0000-000032070000}"/>
    <cellStyle name="Normal 6 4 3 2" xfId="10716" xr:uid="{00000000-0005-0000-0000-0000BB030000}"/>
    <cellStyle name="Normal 6 4 4" xfId="6481" xr:uid="{00000000-0005-0000-0000-0000CB030000}"/>
    <cellStyle name="Normal 6 4 4 2" xfId="13610" xr:uid="{00000000-0005-0000-0000-0000CB030000}"/>
    <cellStyle name="Normal 6 4 5" xfId="7877" xr:uid="{00000000-0005-0000-0000-0000BB030000}"/>
    <cellStyle name="Normal 6 5" xfId="1175" xr:uid="{00000000-0005-0000-0000-000035070000}"/>
    <cellStyle name="Normal 6 5 2" xfId="2602" xr:uid="{00000000-0005-0000-0000-000036070000}"/>
    <cellStyle name="Normal 6 5 2 2" xfId="5442" xr:uid="{00000000-0005-0000-0000-000035070000}"/>
    <cellStyle name="Normal 6 5 2 2 2" xfId="12599" xr:uid="{00000000-0005-0000-0000-0000BC030000}"/>
    <cellStyle name="Normal 6 5 2 3" xfId="9760" xr:uid="{00000000-0005-0000-0000-0000BC030000}"/>
    <cellStyle name="Normal 6 5 3" xfId="4023" xr:uid="{00000000-0005-0000-0000-000034070000}"/>
    <cellStyle name="Normal 6 5 3 2" xfId="11180" xr:uid="{00000000-0005-0000-0000-0000BC030000}"/>
    <cellStyle name="Normal 6 5 4" xfId="6944" xr:uid="{00000000-0005-0000-0000-0000CC030000}"/>
    <cellStyle name="Normal 6 5 4 2" xfId="14073" xr:uid="{00000000-0005-0000-0000-0000CC030000}"/>
    <cellStyle name="Normal 6 5 5" xfId="8341" xr:uid="{00000000-0005-0000-0000-0000BC030000}"/>
    <cellStyle name="Normal 6 6" xfId="1672" xr:uid="{00000000-0005-0000-0000-000037070000}"/>
    <cellStyle name="Normal 6 6 2" xfId="4512" xr:uid="{00000000-0005-0000-0000-000036070000}"/>
    <cellStyle name="Normal 6 6 2 2" xfId="11669" xr:uid="{00000000-0005-0000-0000-0000B6030000}"/>
    <cellStyle name="Normal 6 6 3" xfId="8830" xr:uid="{00000000-0005-0000-0000-0000B6030000}"/>
    <cellStyle name="Normal 6 7" xfId="3093" xr:uid="{00000000-0005-0000-0000-00002A070000}"/>
    <cellStyle name="Normal 6 7 2" xfId="10250" xr:uid="{00000000-0005-0000-0000-0000B6030000}"/>
    <cellStyle name="Normal 6 8" xfId="5965" xr:uid="{00000000-0005-0000-0000-00008E010000}"/>
    <cellStyle name="Normal 6 8 2" xfId="13134" xr:uid="{00000000-0005-0000-0000-00008E010000}"/>
    <cellStyle name="Normal 6 9" xfId="7410" xr:uid="{00000000-0005-0000-0000-0000B6030000}"/>
    <cellStyle name="Normal 7" xfId="185" xr:uid="{00000000-0005-0000-0000-000038070000}"/>
    <cellStyle name="Normal 7 2" xfId="493" xr:uid="{00000000-0005-0000-0000-000039070000}"/>
    <cellStyle name="Normal 7 2 2" xfId="959" xr:uid="{00000000-0005-0000-0000-00003A070000}"/>
    <cellStyle name="Normal 7 2 2 2" xfId="2386" xr:uid="{00000000-0005-0000-0000-00003B070000}"/>
    <cellStyle name="Normal 7 2 2 2 2" xfId="5226" xr:uid="{00000000-0005-0000-0000-00003A070000}"/>
    <cellStyle name="Normal 7 2 2 2 2 2" xfId="12383" xr:uid="{00000000-0005-0000-0000-0000BF030000}"/>
    <cellStyle name="Normal 7 2 2 2 3" xfId="9544" xr:uid="{00000000-0005-0000-0000-0000BF030000}"/>
    <cellStyle name="Normal 7 2 2 3" xfId="3807" xr:uid="{00000000-0005-0000-0000-000039070000}"/>
    <cellStyle name="Normal 7 2 2 3 2" xfId="10964" xr:uid="{00000000-0005-0000-0000-0000BF030000}"/>
    <cellStyle name="Normal 7 2 2 4" xfId="6729" xr:uid="{00000000-0005-0000-0000-0000CF030000}"/>
    <cellStyle name="Normal 7 2 2 4 2" xfId="13858" xr:uid="{00000000-0005-0000-0000-0000CF030000}"/>
    <cellStyle name="Normal 7 2 2 5" xfId="8125" xr:uid="{00000000-0005-0000-0000-0000BF030000}"/>
    <cellStyle name="Normal 7 2 3" xfId="1423" xr:uid="{00000000-0005-0000-0000-00003C070000}"/>
    <cellStyle name="Normal 7 2 3 2" xfId="2850" xr:uid="{00000000-0005-0000-0000-00003D070000}"/>
    <cellStyle name="Normal 7 2 3 2 2" xfId="5690" xr:uid="{00000000-0005-0000-0000-00003C070000}"/>
    <cellStyle name="Normal 7 2 3 2 2 2" xfId="12847" xr:uid="{00000000-0005-0000-0000-0000C0030000}"/>
    <cellStyle name="Normal 7 2 3 2 3" xfId="10008" xr:uid="{00000000-0005-0000-0000-0000C0030000}"/>
    <cellStyle name="Normal 7 2 3 3" xfId="4271" xr:uid="{00000000-0005-0000-0000-00003B070000}"/>
    <cellStyle name="Normal 7 2 3 3 2" xfId="11428" xr:uid="{00000000-0005-0000-0000-0000C0030000}"/>
    <cellStyle name="Normal 7 2 3 4" xfId="7192" xr:uid="{00000000-0005-0000-0000-0000D0030000}"/>
    <cellStyle name="Normal 7 2 3 4 2" xfId="14321" xr:uid="{00000000-0005-0000-0000-0000D0030000}"/>
    <cellStyle name="Normal 7 2 3 5" xfId="8589" xr:uid="{00000000-0005-0000-0000-0000C0030000}"/>
    <cellStyle name="Normal 7 2 4" xfId="1920" xr:uid="{00000000-0005-0000-0000-00003E070000}"/>
    <cellStyle name="Normal 7 2 4 2" xfId="4760" xr:uid="{00000000-0005-0000-0000-00003D070000}"/>
    <cellStyle name="Normal 7 2 4 2 2" xfId="11917" xr:uid="{00000000-0005-0000-0000-0000BE030000}"/>
    <cellStyle name="Normal 7 2 4 3" xfId="6390" xr:uid="{00000000-0005-0000-0000-0000D1030000}"/>
    <cellStyle name="Normal 7 2 4 3 2" xfId="13519" xr:uid="{00000000-0005-0000-0000-0000D1030000}"/>
    <cellStyle name="Normal 7 2 4 4" xfId="9078" xr:uid="{00000000-0005-0000-0000-0000BE030000}"/>
    <cellStyle name="Normal 7 2 5" xfId="3341" xr:uid="{00000000-0005-0000-0000-000038070000}"/>
    <cellStyle name="Normal 7 2 5 2" xfId="6344" xr:uid="{00000000-0005-0000-0000-0000CE030000}"/>
    <cellStyle name="Normal 7 2 5 3" xfId="10498" xr:uid="{00000000-0005-0000-0000-0000BE030000}"/>
    <cellStyle name="Normal 7 2 6" xfId="6213" xr:uid="{00000000-0005-0000-0000-000092010000}"/>
    <cellStyle name="Normal 7 2 6 2" xfId="13382" xr:uid="{00000000-0005-0000-0000-000092010000}"/>
    <cellStyle name="Normal 7 2 7" xfId="7659" xr:uid="{00000000-0005-0000-0000-0000BE030000}"/>
    <cellStyle name="Normal 7 3" xfId="726" xr:uid="{00000000-0005-0000-0000-00003F070000}"/>
    <cellStyle name="Normal 7 3 2" xfId="2153" xr:uid="{00000000-0005-0000-0000-000040070000}"/>
    <cellStyle name="Normal 7 3 2 2" xfId="4993" xr:uid="{00000000-0005-0000-0000-00003F070000}"/>
    <cellStyle name="Normal 7 3 2 2 2" xfId="12150" xr:uid="{00000000-0005-0000-0000-0000C1030000}"/>
    <cellStyle name="Normal 7 3 2 3" xfId="9311" xr:uid="{00000000-0005-0000-0000-0000C1030000}"/>
    <cellStyle name="Normal 7 3 3" xfId="3574" xr:uid="{00000000-0005-0000-0000-00003E070000}"/>
    <cellStyle name="Normal 7 3 3 2" xfId="10731" xr:uid="{00000000-0005-0000-0000-0000C1030000}"/>
    <cellStyle name="Normal 7 3 4" xfId="6496" xr:uid="{00000000-0005-0000-0000-0000D2030000}"/>
    <cellStyle name="Normal 7 3 4 2" xfId="13625" xr:uid="{00000000-0005-0000-0000-0000D2030000}"/>
    <cellStyle name="Normal 7 3 5" xfId="7892" xr:uid="{00000000-0005-0000-0000-0000C1030000}"/>
    <cellStyle name="Normal 7 4" xfId="1190" xr:uid="{00000000-0005-0000-0000-000041070000}"/>
    <cellStyle name="Normal 7 4 2" xfId="2617" xr:uid="{00000000-0005-0000-0000-000042070000}"/>
    <cellStyle name="Normal 7 4 2 2" xfId="5457" xr:uid="{00000000-0005-0000-0000-000041070000}"/>
    <cellStyle name="Normal 7 4 2 2 2" xfId="12614" xr:uid="{00000000-0005-0000-0000-0000C2030000}"/>
    <cellStyle name="Normal 7 4 2 3" xfId="9775" xr:uid="{00000000-0005-0000-0000-0000C2030000}"/>
    <cellStyle name="Normal 7 4 3" xfId="4038" xr:uid="{00000000-0005-0000-0000-000040070000}"/>
    <cellStyle name="Normal 7 4 3 2" xfId="11195" xr:uid="{00000000-0005-0000-0000-0000C2030000}"/>
    <cellStyle name="Normal 7 4 4" xfId="6959" xr:uid="{00000000-0005-0000-0000-0000D3030000}"/>
    <cellStyle name="Normal 7 4 4 2" xfId="14088" xr:uid="{00000000-0005-0000-0000-0000D3030000}"/>
    <cellStyle name="Normal 7 4 5" xfId="8356" xr:uid="{00000000-0005-0000-0000-0000C2030000}"/>
    <cellStyle name="Normal 7 5" xfId="1687" xr:uid="{00000000-0005-0000-0000-000043070000}"/>
    <cellStyle name="Normal 7 5 2" xfId="4527" xr:uid="{00000000-0005-0000-0000-000042070000}"/>
    <cellStyle name="Normal 7 5 2 2" xfId="11684" xr:uid="{00000000-0005-0000-0000-0000BD030000}"/>
    <cellStyle name="Normal 7 5 3" xfId="6372" xr:uid="{00000000-0005-0000-0000-0000D4030000}"/>
    <cellStyle name="Normal 7 5 3 2" xfId="13516" xr:uid="{00000000-0005-0000-0000-0000D4030000}"/>
    <cellStyle name="Normal 7 5 4" xfId="8845" xr:uid="{00000000-0005-0000-0000-0000BD030000}"/>
    <cellStyle name="Normal 7 6" xfId="3108" xr:uid="{00000000-0005-0000-0000-000037070000}"/>
    <cellStyle name="Normal 7 6 2" xfId="6334" xr:uid="{00000000-0005-0000-0000-0000CD030000}"/>
    <cellStyle name="Normal 7 6 3" xfId="10265" xr:uid="{00000000-0005-0000-0000-0000BD030000}"/>
    <cellStyle name="Normal 7 7" xfId="5980" xr:uid="{00000000-0005-0000-0000-000091010000}"/>
    <cellStyle name="Normal 7 7 2" xfId="13149" xr:uid="{00000000-0005-0000-0000-000091010000}"/>
    <cellStyle name="Normal 7 8" xfId="7425" xr:uid="{00000000-0005-0000-0000-0000BD030000}"/>
    <cellStyle name="Normal 8" xfId="346" xr:uid="{00000000-0005-0000-0000-000044070000}"/>
    <cellStyle name="Normal 8 2" xfId="6387" xr:uid="{00000000-0005-0000-0000-0000D6030000}"/>
    <cellStyle name="Normal 8 3" xfId="6333" xr:uid="{00000000-0005-0000-0000-0000D5030000}"/>
    <cellStyle name="Normal 9" xfId="344" xr:uid="{00000000-0005-0000-0000-000045070000}"/>
    <cellStyle name="Normal 9 2" xfId="841" xr:uid="{00000000-0005-0000-0000-000046070000}"/>
    <cellStyle name="Normal 9 2 2" xfId="2268" xr:uid="{00000000-0005-0000-0000-000047070000}"/>
    <cellStyle name="Normal 9 2 2 2" xfId="5108" xr:uid="{00000000-0005-0000-0000-000046070000}"/>
    <cellStyle name="Normal 9 2 2 2 2" xfId="12265" xr:uid="{00000000-0005-0000-0000-0000C5030000}"/>
    <cellStyle name="Normal 9 2 2 3" xfId="9426" xr:uid="{00000000-0005-0000-0000-0000C5030000}"/>
    <cellStyle name="Normal 9 2 3" xfId="3689" xr:uid="{00000000-0005-0000-0000-000045070000}"/>
    <cellStyle name="Normal 9 2 3 2" xfId="10846" xr:uid="{00000000-0005-0000-0000-0000C5030000}"/>
    <cellStyle name="Normal 9 2 4" xfId="6611" xr:uid="{00000000-0005-0000-0000-0000D8030000}"/>
    <cellStyle name="Normal 9 2 4 2" xfId="13740" xr:uid="{00000000-0005-0000-0000-0000D8030000}"/>
    <cellStyle name="Normal 9 2 5" xfId="8007" xr:uid="{00000000-0005-0000-0000-0000C5030000}"/>
    <cellStyle name="Normal 9 3" xfId="1305" xr:uid="{00000000-0005-0000-0000-000048070000}"/>
    <cellStyle name="Normal 9 3 2" xfId="2732" xr:uid="{00000000-0005-0000-0000-000049070000}"/>
    <cellStyle name="Normal 9 3 2 2" xfId="5572" xr:uid="{00000000-0005-0000-0000-000048070000}"/>
    <cellStyle name="Normal 9 3 2 2 2" xfId="12729" xr:uid="{00000000-0005-0000-0000-0000C6030000}"/>
    <cellStyle name="Normal 9 3 2 3" xfId="9890" xr:uid="{00000000-0005-0000-0000-0000C6030000}"/>
    <cellStyle name="Normal 9 3 3" xfId="4153" xr:uid="{00000000-0005-0000-0000-000047070000}"/>
    <cellStyle name="Normal 9 3 3 2" xfId="11310" xr:uid="{00000000-0005-0000-0000-0000C6030000}"/>
    <cellStyle name="Normal 9 3 4" xfId="7074" xr:uid="{00000000-0005-0000-0000-0000D9030000}"/>
    <cellStyle name="Normal 9 3 4 2" xfId="14203" xr:uid="{00000000-0005-0000-0000-0000D9030000}"/>
    <cellStyle name="Normal 9 3 5" xfId="8471" xr:uid="{00000000-0005-0000-0000-0000C6030000}"/>
    <cellStyle name="Normal 9 4" xfId="1802" xr:uid="{00000000-0005-0000-0000-00004A070000}"/>
    <cellStyle name="Normal 9 4 2" xfId="4642" xr:uid="{00000000-0005-0000-0000-000049070000}"/>
    <cellStyle name="Normal 9 4 2 2" xfId="11799" xr:uid="{00000000-0005-0000-0000-0000C4030000}"/>
    <cellStyle name="Normal 9 4 3" xfId="6386" xr:uid="{00000000-0005-0000-0000-0000DA030000}"/>
    <cellStyle name="Normal 9 4 3 2" xfId="13518" xr:uid="{00000000-0005-0000-0000-0000DA030000}"/>
    <cellStyle name="Normal 9 4 4" xfId="8960" xr:uid="{00000000-0005-0000-0000-0000C4030000}"/>
    <cellStyle name="Normal 9 5" xfId="3223" xr:uid="{00000000-0005-0000-0000-000044070000}"/>
    <cellStyle name="Normal 9 5 2" xfId="6336" xr:uid="{00000000-0005-0000-0000-0000D7030000}"/>
    <cellStyle name="Normal 9 5 3" xfId="10380" xr:uid="{00000000-0005-0000-0000-0000C4030000}"/>
    <cellStyle name="Normal 9 6" xfId="6095" xr:uid="{00000000-0005-0000-0000-000094010000}"/>
    <cellStyle name="Normal 9 6 2" xfId="13264" xr:uid="{00000000-0005-0000-0000-000094010000}"/>
    <cellStyle name="Normal 9 7" xfId="7541" xr:uid="{00000000-0005-0000-0000-0000C4030000}"/>
    <cellStyle name="Note 10" xfId="39" xr:uid="{00000000-0005-0000-0000-00004B070000}"/>
    <cellStyle name="Note 10 10" xfId="5872" xr:uid="{00000000-0005-0000-0000-000095010000}"/>
    <cellStyle name="Note 10 10 2" xfId="13046" xr:uid="{00000000-0005-0000-0000-000095010000}"/>
    <cellStyle name="Note 10 11" xfId="7322" xr:uid="{00000000-0005-0000-0000-0000C7030000}"/>
    <cellStyle name="Note 10 2" xfId="80" xr:uid="{00000000-0005-0000-0000-00004C070000}"/>
    <cellStyle name="Note 10 2 2" xfId="295" xr:uid="{00000000-0005-0000-0000-00004D070000}"/>
    <cellStyle name="Note 10 2 2 2" xfId="563" xr:uid="{00000000-0005-0000-0000-00004E070000}"/>
    <cellStyle name="Note 10 2 2 2 2" xfId="1029" xr:uid="{00000000-0005-0000-0000-00004F070000}"/>
    <cellStyle name="Note 10 2 2 2 2 2" xfId="2456" xr:uid="{00000000-0005-0000-0000-000050070000}"/>
    <cellStyle name="Note 10 2 2 2 2 2 2" xfId="5296" xr:uid="{00000000-0005-0000-0000-00004F070000}"/>
    <cellStyle name="Note 10 2 2 2 2 2 2 2" xfId="12453" xr:uid="{00000000-0005-0000-0000-0000CB030000}"/>
    <cellStyle name="Note 10 2 2 2 2 2 3" xfId="9614" xr:uid="{00000000-0005-0000-0000-0000CB030000}"/>
    <cellStyle name="Note 10 2 2 2 2 3" xfId="3877" xr:uid="{00000000-0005-0000-0000-00004E070000}"/>
    <cellStyle name="Note 10 2 2 2 2 3 2" xfId="11034" xr:uid="{00000000-0005-0000-0000-0000CB030000}"/>
    <cellStyle name="Note 10 2 2 2 2 4" xfId="6798" xr:uid="{00000000-0005-0000-0000-0000DF030000}"/>
    <cellStyle name="Note 10 2 2 2 2 4 2" xfId="13927" xr:uid="{00000000-0005-0000-0000-0000DF030000}"/>
    <cellStyle name="Note 10 2 2 2 2 5" xfId="8195" xr:uid="{00000000-0005-0000-0000-0000CB030000}"/>
    <cellStyle name="Note 10 2 2 2 3" xfId="1493" xr:uid="{00000000-0005-0000-0000-000051070000}"/>
    <cellStyle name="Note 10 2 2 2 3 2" xfId="2920" xr:uid="{00000000-0005-0000-0000-000052070000}"/>
    <cellStyle name="Note 10 2 2 2 3 2 2" xfId="5760" xr:uid="{00000000-0005-0000-0000-000051070000}"/>
    <cellStyle name="Note 10 2 2 2 3 2 2 2" xfId="12917" xr:uid="{00000000-0005-0000-0000-0000CC030000}"/>
    <cellStyle name="Note 10 2 2 2 3 2 3" xfId="10078" xr:uid="{00000000-0005-0000-0000-0000CC030000}"/>
    <cellStyle name="Note 10 2 2 2 3 3" xfId="4341" xr:uid="{00000000-0005-0000-0000-000050070000}"/>
    <cellStyle name="Note 10 2 2 2 3 3 2" xfId="11498" xr:uid="{00000000-0005-0000-0000-0000CC030000}"/>
    <cellStyle name="Note 10 2 2 2 3 4" xfId="7262" xr:uid="{00000000-0005-0000-0000-0000E0030000}"/>
    <cellStyle name="Note 10 2 2 2 3 4 2" xfId="14391" xr:uid="{00000000-0005-0000-0000-0000E0030000}"/>
    <cellStyle name="Note 10 2 2 2 3 5" xfId="8659" xr:uid="{00000000-0005-0000-0000-0000CC030000}"/>
    <cellStyle name="Note 10 2 2 2 4" xfId="1990" xr:uid="{00000000-0005-0000-0000-000053070000}"/>
    <cellStyle name="Note 10 2 2 2 4 2" xfId="4830" xr:uid="{00000000-0005-0000-0000-000052070000}"/>
    <cellStyle name="Note 10 2 2 2 4 2 2" xfId="11987" xr:uid="{00000000-0005-0000-0000-0000CA030000}"/>
    <cellStyle name="Note 10 2 2 2 4 3" xfId="9148" xr:uid="{00000000-0005-0000-0000-0000CA030000}"/>
    <cellStyle name="Note 10 2 2 2 5" xfId="3411" xr:uid="{00000000-0005-0000-0000-00004D070000}"/>
    <cellStyle name="Note 10 2 2 2 5 2" xfId="10568" xr:uid="{00000000-0005-0000-0000-0000CA030000}"/>
    <cellStyle name="Note 10 2 2 2 6" xfId="6283" xr:uid="{00000000-0005-0000-0000-000098010000}"/>
    <cellStyle name="Note 10 2 2 2 6 2" xfId="13452" xr:uid="{00000000-0005-0000-0000-000098010000}"/>
    <cellStyle name="Note 10 2 2 2 7" xfId="7729" xr:uid="{00000000-0005-0000-0000-0000CA030000}"/>
    <cellStyle name="Note 10 2 2 3" xfId="796" xr:uid="{00000000-0005-0000-0000-000054070000}"/>
    <cellStyle name="Note 10 2 2 3 2" xfId="2223" xr:uid="{00000000-0005-0000-0000-000055070000}"/>
    <cellStyle name="Note 10 2 2 3 2 2" xfId="5063" xr:uid="{00000000-0005-0000-0000-000054070000}"/>
    <cellStyle name="Note 10 2 2 3 2 2 2" xfId="12220" xr:uid="{00000000-0005-0000-0000-0000CD030000}"/>
    <cellStyle name="Note 10 2 2 3 2 3" xfId="9381" xr:uid="{00000000-0005-0000-0000-0000CD030000}"/>
    <cellStyle name="Note 10 2 2 3 3" xfId="3644" xr:uid="{00000000-0005-0000-0000-000053070000}"/>
    <cellStyle name="Note 10 2 2 3 3 2" xfId="10801" xr:uid="{00000000-0005-0000-0000-0000CD030000}"/>
    <cellStyle name="Note 10 2 2 3 4" xfId="6566" xr:uid="{00000000-0005-0000-0000-0000E1030000}"/>
    <cellStyle name="Note 10 2 2 3 4 2" xfId="13695" xr:uid="{00000000-0005-0000-0000-0000E1030000}"/>
    <cellStyle name="Note 10 2 2 3 5" xfId="7962" xr:uid="{00000000-0005-0000-0000-0000CD030000}"/>
    <cellStyle name="Note 10 2 2 4" xfId="1260" xr:uid="{00000000-0005-0000-0000-000056070000}"/>
    <cellStyle name="Note 10 2 2 4 2" xfId="2687" xr:uid="{00000000-0005-0000-0000-000057070000}"/>
    <cellStyle name="Note 10 2 2 4 2 2" xfId="5527" xr:uid="{00000000-0005-0000-0000-000056070000}"/>
    <cellStyle name="Note 10 2 2 4 2 2 2" xfId="12684" xr:uid="{00000000-0005-0000-0000-0000CE030000}"/>
    <cellStyle name="Note 10 2 2 4 2 3" xfId="9845" xr:uid="{00000000-0005-0000-0000-0000CE030000}"/>
    <cellStyle name="Note 10 2 2 4 3" xfId="4108" xr:uid="{00000000-0005-0000-0000-000055070000}"/>
    <cellStyle name="Note 10 2 2 4 3 2" xfId="11265" xr:uid="{00000000-0005-0000-0000-0000CE030000}"/>
    <cellStyle name="Note 10 2 2 4 4" xfId="7029" xr:uid="{00000000-0005-0000-0000-0000E2030000}"/>
    <cellStyle name="Note 10 2 2 4 4 2" xfId="14158" xr:uid="{00000000-0005-0000-0000-0000E2030000}"/>
    <cellStyle name="Note 10 2 2 4 5" xfId="8426" xr:uid="{00000000-0005-0000-0000-0000CE030000}"/>
    <cellStyle name="Note 10 2 2 5" xfId="1757" xr:uid="{00000000-0005-0000-0000-000058070000}"/>
    <cellStyle name="Note 10 2 2 5 2" xfId="4597" xr:uid="{00000000-0005-0000-0000-000057070000}"/>
    <cellStyle name="Note 10 2 2 5 2 2" xfId="11754" xr:uid="{00000000-0005-0000-0000-0000C9030000}"/>
    <cellStyle name="Note 10 2 2 5 3" xfId="8915" xr:uid="{00000000-0005-0000-0000-0000C9030000}"/>
    <cellStyle name="Note 10 2 2 6" xfId="3178" xr:uid="{00000000-0005-0000-0000-00004C070000}"/>
    <cellStyle name="Note 10 2 2 6 2" xfId="10335" xr:uid="{00000000-0005-0000-0000-0000C9030000}"/>
    <cellStyle name="Note 10 2 2 7" xfId="6050" xr:uid="{00000000-0005-0000-0000-000097010000}"/>
    <cellStyle name="Note 10 2 2 7 2" xfId="13219" xr:uid="{00000000-0005-0000-0000-000097010000}"/>
    <cellStyle name="Note 10 2 2 8" xfId="7496" xr:uid="{00000000-0005-0000-0000-0000C9030000}"/>
    <cellStyle name="Note 10 2 3" xfId="426" xr:uid="{00000000-0005-0000-0000-000059070000}"/>
    <cellStyle name="Note 10 2 3 2" xfId="892" xr:uid="{00000000-0005-0000-0000-00005A070000}"/>
    <cellStyle name="Note 10 2 3 2 2" xfId="2319" xr:uid="{00000000-0005-0000-0000-00005B070000}"/>
    <cellStyle name="Note 10 2 3 2 2 2" xfId="5159" xr:uid="{00000000-0005-0000-0000-00005A070000}"/>
    <cellStyle name="Note 10 2 3 2 2 2 2" xfId="12316" xr:uid="{00000000-0005-0000-0000-0000D0030000}"/>
    <cellStyle name="Note 10 2 3 2 2 3" xfId="9477" xr:uid="{00000000-0005-0000-0000-0000D0030000}"/>
    <cellStyle name="Note 10 2 3 2 3" xfId="3740" xr:uid="{00000000-0005-0000-0000-000059070000}"/>
    <cellStyle name="Note 10 2 3 2 3 2" xfId="10897" xr:uid="{00000000-0005-0000-0000-0000D0030000}"/>
    <cellStyle name="Note 10 2 3 2 4" xfId="6662" xr:uid="{00000000-0005-0000-0000-0000E4030000}"/>
    <cellStyle name="Note 10 2 3 2 4 2" xfId="13791" xr:uid="{00000000-0005-0000-0000-0000E4030000}"/>
    <cellStyle name="Note 10 2 3 2 5" xfId="8058" xr:uid="{00000000-0005-0000-0000-0000D0030000}"/>
    <cellStyle name="Note 10 2 3 3" xfId="1356" xr:uid="{00000000-0005-0000-0000-00005C070000}"/>
    <cellStyle name="Note 10 2 3 3 2" xfId="2783" xr:uid="{00000000-0005-0000-0000-00005D070000}"/>
    <cellStyle name="Note 10 2 3 3 2 2" xfId="5623" xr:uid="{00000000-0005-0000-0000-00005C070000}"/>
    <cellStyle name="Note 10 2 3 3 2 2 2" xfId="12780" xr:uid="{00000000-0005-0000-0000-0000D1030000}"/>
    <cellStyle name="Note 10 2 3 3 2 3" xfId="9941" xr:uid="{00000000-0005-0000-0000-0000D1030000}"/>
    <cellStyle name="Note 10 2 3 3 3" xfId="4204" xr:uid="{00000000-0005-0000-0000-00005B070000}"/>
    <cellStyle name="Note 10 2 3 3 3 2" xfId="11361" xr:uid="{00000000-0005-0000-0000-0000D1030000}"/>
    <cellStyle name="Note 10 2 3 3 4" xfId="7125" xr:uid="{00000000-0005-0000-0000-0000E5030000}"/>
    <cellStyle name="Note 10 2 3 3 4 2" xfId="14254" xr:uid="{00000000-0005-0000-0000-0000E5030000}"/>
    <cellStyle name="Note 10 2 3 3 5" xfId="8522" xr:uid="{00000000-0005-0000-0000-0000D1030000}"/>
    <cellStyle name="Note 10 2 3 4" xfId="1853" xr:uid="{00000000-0005-0000-0000-00005E070000}"/>
    <cellStyle name="Note 10 2 3 4 2" xfId="4693" xr:uid="{00000000-0005-0000-0000-00005D070000}"/>
    <cellStyle name="Note 10 2 3 4 2 2" xfId="11850" xr:uid="{00000000-0005-0000-0000-0000CF030000}"/>
    <cellStyle name="Note 10 2 3 4 3" xfId="9011" xr:uid="{00000000-0005-0000-0000-0000CF030000}"/>
    <cellStyle name="Note 10 2 3 5" xfId="3274" xr:uid="{00000000-0005-0000-0000-000058070000}"/>
    <cellStyle name="Note 10 2 3 5 2" xfId="10431" xr:uid="{00000000-0005-0000-0000-0000CF030000}"/>
    <cellStyle name="Note 10 2 3 6" xfId="6146" xr:uid="{00000000-0005-0000-0000-000099010000}"/>
    <cellStyle name="Note 10 2 3 6 2" xfId="13315" xr:uid="{00000000-0005-0000-0000-000099010000}"/>
    <cellStyle name="Note 10 2 3 7" xfId="7592" xr:uid="{00000000-0005-0000-0000-0000CF030000}"/>
    <cellStyle name="Note 10 2 4" xfId="659" xr:uid="{00000000-0005-0000-0000-00005F070000}"/>
    <cellStyle name="Note 10 2 4 2" xfId="2086" xr:uid="{00000000-0005-0000-0000-000060070000}"/>
    <cellStyle name="Note 10 2 4 2 2" xfId="4926" xr:uid="{00000000-0005-0000-0000-00005F070000}"/>
    <cellStyle name="Note 10 2 4 2 2 2" xfId="12083" xr:uid="{00000000-0005-0000-0000-0000D2030000}"/>
    <cellStyle name="Note 10 2 4 2 3" xfId="9244" xr:uid="{00000000-0005-0000-0000-0000D2030000}"/>
    <cellStyle name="Note 10 2 4 3" xfId="3507" xr:uid="{00000000-0005-0000-0000-00005E070000}"/>
    <cellStyle name="Note 10 2 4 3 2" xfId="10664" xr:uid="{00000000-0005-0000-0000-0000D2030000}"/>
    <cellStyle name="Note 10 2 4 4" xfId="6429" xr:uid="{00000000-0005-0000-0000-0000E6030000}"/>
    <cellStyle name="Note 10 2 4 4 2" xfId="13558" xr:uid="{00000000-0005-0000-0000-0000E6030000}"/>
    <cellStyle name="Note 10 2 4 5" xfId="7825" xr:uid="{00000000-0005-0000-0000-0000D2030000}"/>
    <cellStyle name="Note 10 2 5" xfId="1123" xr:uid="{00000000-0005-0000-0000-000061070000}"/>
    <cellStyle name="Note 10 2 5 2" xfId="2550" xr:uid="{00000000-0005-0000-0000-000062070000}"/>
    <cellStyle name="Note 10 2 5 2 2" xfId="5390" xr:uid="{00000000-0005-0000-0000-000061070000}"/>
    <cellStyle name="Note 10 2 5 2 2 2" xfId="12547" xr:uid="{00000000-0005-0000-0000-0000D3030000}"/>
    <cellStyle name="Note 10 2 5 2 3" xfId="9708" xr:uid="{00000000-0005-0000-0000-0000D3030000}"/>
    <cellStyle name="Note 10 2 5 3" xfId="3971" xr:uid="{00000000-0005-0000-0000-000060070000}"/>
    <cellStyle name="Note 10 2 5 3 2" xfId="11128" xr:uid="{00000000-0005-0000-0000-0000D3030000}"/>
    <cellStyle name="Note 10 2 5 4" xfId="6892" xr:uid="{00000000-0005-0000-0000-0000E7030000}"/>
    <cellStyle name="Note 10 2 5 4 2" xfId="14021" xr:uid="{00000000-0005-0000-0000-0000E7030000}"/>
    <cellStyle name="Note 10 2 5 5" xfId="8289" xr:uid="{00000000-0005-0000-0000-0000D3030000}"/>
    <cellStyle name="Note 10 2 6" xfId="1619" xr:uid="{00000000-0005-0000-0000-000063070000}"/>
    <cellStyle name="Note 10 2 6 2" xfId="4459" xr:uid="{00000000-0005-0000-0000-000062070000}"/>
    <cellStyle name="Note 10 2 6 2 2" xfId="11616" xr:uid="{00000000-0005-0000-0000-0000C8030000}"/>
    <cellStyle name="Note 10 2 6 3" xfId="8777" xr:uid="{00000000-0005-0000-0000-0000C8030000}"/>
    <cellStyle name="Note 10 2 7" xfId="3041" xr:uid="{00000000-0005-0000-0000-00004B070000}"/>
    <cellStyle name="Note 10 2 7 2" xfId="10198" xr:uid="{00000000-0005-0000-0000-0000C8030000}"/>
    <cellStyle name="Note 10 2 8" xfId="5913" xr:uid="{00000000-0005-0000-0000-000096010000}"/>
    <cellStyle name="Note 10 2 8 2" xfId="13082" xr:uid="{00000000-0005-0000-0000-000096010000}"/>
    <cellStyle name="Note 10 2 9" xfId="7358" xr:uid="{00000000-0005-0000-0000-0000C8030000}"/>
    <cellStyle name="Note 10 3" xfId="127" xr:uid="{00000000-0005-0000-0000-000064070000}"/>
    <cellStyle name="Note 10 3 2" xfId="296" xr:uid="{00000000-0005-0000-0000-000065070000}"/>
    <cellStyle name="Note 10 3 2 2" xfId="564" xr:uid="{00000000-0005-0000-0000-000066070000}"/>
    <cellStyle name="Note 10 3 2 2 2" xfId="1030" xr:uid="{00000000-0005-0000-0000-000067070000}"/>
    <cellStyle name="Note 10 3 2 2 2 2" xfId="2457" xr:uid="{00000000-0005-0000-0000-000068070000}"/>
    <cellStyle name="Note 10 3 2 2 2 2 2" xfId="5297" xr:uid="{00000000-0005-0000-0000-000067070000}"/>
    <cellStyle name="Note 10 3 2 2 2 2 2 2" xfId="12454" xr:uid="{00000000-0005-0000-0000-0000D7030000}"/>
    <cellStyle name="Note 10 3 2 2 2 2 3" xfId="9615" xr:uid="{00000000-0005-0000-0000-0000D7030000}"/>
    <cellStyle name="Note 10 3 2 2 2 3" xfId="3878" xr:uid="{00000000-0005-0000-0000-000066070000}"/>
    <cellStyle name="Note 10 3 2 2 2 3 2" xfId="11035" xr:uid="{00000000-0005-0000-0000-0000D7030000}"/>
    <cellStyle name="Note 10 3 2 2 2 4" xfId="6799" xr:uid="{00000000-0005-0000-0000-0000EB030000}"/>
    <cellStyle name="Note 10 3 2 2 2 4 2" xfId="13928" xr:uid="{00000000-0005-0000-0000-0000EB030000}"/>
    <cellStyle name="Note 10 3 2 2 2 5" xfId="8196" xr:uid="{00000000-0005-0000-0000-0000D7030000}"/>
    <cellStyle name="Note 10 3 2 2 3" xfId="1494" xr:uid="{00000000-0005-0000-0000-000069070000}"/>
    <cellStyle name="Note 10 3 2 2 3 2" xfId="2921" xr:uid="{00000000-0005-0000-0000-00006A070000}"/>
    <cellStyle name="Note 10 3 2 2 3 2 2" xfId="5761" xr:uid="{00000000-0005-0000-0000-000069070000}"/>
    <cellStyle name="Note 10 3 2 2 3 2 2 2" xfId="12918" xr:uid="{00000000-0005-0000-0000-0000D8030000}"/>
    <cellStyle name="Note 10 3 2 2 3 2 3" xfId="10079" xr:uid="{00000000-0005-0000-0000-0000D8030000}"/>
    <cellStyle name="Note 10 3 2 2 3 3" xfId="4342" xr:uid="{00000000-0005-0000-0000-000068070000}"/>
    <cellStyle name="Note 10 3 2 2 3 3 2" xfId="11499" xr:uid="{00000000-0005-0000-0000-0000D8030000}"/>
    <cellStyle name="Note 10 3 2 2 3 4" xfId="7263" xr:uid="{00000000-0005-0000-0000-0000EC030000}"/>
    <cellStyle name="Note 10 3 2 2 3 4 2" xfId="14392" xr:uid="{00000000-0005-0000-0000-0000EC030000}"/>
    <cellStyle name="Note 10 3 2 2 3 5" xfId="8660" xr:uid="{00000000-0005-0000-0000-0000D8030000}"/>
    <cellStyle name="Note 10 3 2 2 4" xfId="1991" xr:uid="{00000000-0005-0000-0000-00006B070000}"/>
    <cellStyle name="Note 10 3 2 2 4 2" xfId="4831" xr:uid="{00000000-0005-0000-0000-00006A070000}"/>
    <cellStyle name="Note 10 3 2 2 4 2 2" xfId="11988" xr:uid="{00000000-0005-0000-0000-0000D6030000}"/>
    <cellStyle name="Note 10 3 2 2 4 3" xfId="9149" xr:uid="{00000000-0005-0000-0000-0000D6030000}"/>
    <cellStyle name="Note 10 3 2 2 5" xfId="3412" xr:uid="{00000000-0005-0000-0000-000065070000}"/>
    <cellStyle name="Note 10 3 2 2 5 2" xfId="10569" xr:uid="{00000000-0005-0000-0000-0000D6030000}"/>
    <cellStyle name="Note 10 3 2 2 6" xfId="6284" xr:uid="{00000000-0005-0000-0000-00009C010000}"/>
    <cellStyle name="Note 10 3 2 2 6 2" xfId="13453" xr:uid="{00000000-0005-0000-0000-00009C010000}"/>
    <cellStyle name="Note 10 3 2 2 7" xfId="7730" xr:uid="{00000000-0005-0000-0000-0000D6030000}"/>
    <cellStyle name="Note 10 3 2 3" xfId="797" xr:uid="{00000000-0005-0000-0000-00006C070000}"/>
    <cellStyle name="Note 10 3 2 3 2" xfId="2224" xr:uid="{00000000-0005-0000-0000-00006D070000}"/>
    <cellStyle name="Note 10 3 2 3 2 2" xfId="5064" xr:uid="{00000000-0005-0000-0000-00006C070000}"/>
    <cellStyle name="Note 10 3 2 3 2 2 2" xfId="12221" xr:uid="{00000000-0005-0000-0000-0000D9030000}"/>
    <cellStyle name="Note 10 3 2 3 2 3" xfId="9382" xr:uid="{00000000-0005-0000-0000-0000D9030000}"/>
    <cellStyle name="Note 10 3 2 3 3" xfId="3645" xr:uid="{00000000-0005-0000-0000-00006B070000}"/>
    <cellStyle name="Note 10 3 2 3 3 2" xfId="10802" xr:uid="{00000000-0005-0000-0000-0000D9030000}"/>
    <cellStyle name="Note 10 3 2 3 4" xfId="6567" xr:uid="{00000000-0005-0000-0000-0000ED030000}"/>
    <cellStyle name="Note 10 3 2 3 4 2" xfId="13696" xr:uid="{00000000-0005-0000-0000-0000ED030000}"/>
    <cellStyle name="Note 10 3 2 3 5" xfId="7963" xr:uid="{00000000-0005-0000-0000-0000D9030000}"/>
    <cellStyle name="Note 10 3 2 4" xfId="1261" xr:uid="{00000000-0005-0000-0000-00006E070000}"/>
    <cellStyle name="Note 10 3 2 4 2" xfId="2688" xr:uid="{00000000-0005-0000-0000-00006F070000}"/>
    <cellStyle name="Note 10 3 2 4 2 2" xfId="5528" xr:uid="{00000000-0005-0000-0000-00006E070000}"/>
    <cellStyle name="Note 10 3 2 4 2 2 2" xfId="12685" xr:uid="{00000000-0005-0000-0000-0000DA030000}"/>
    <cellStyle name="Note 10 3 2 4 2 3" xfId="9846" xr:uid="{00000000-0005-0000-0000-0000DA030000}"/>
    <cellStyle name="Note 10 3 2 4 3" xfId="4109" xr:uid="{00000000-0005-0000-0000-00006D070000}"/>
    <cellStyle name="Note 10 3 2 4 3 2" xfId="11266" xr:uid="{00000000-0005-0000-0000-0000DA030000}"/>
    <cellStyle name="Note 10 3 2 4 4" xfId="7030" xr:uid="{00000000-0005-0000-0000-0000EE030000}"/>
    <cellStyle name="Note 10 3 2 4 4 2" xfId="14159" xr:uid="{00000000-0005-0000-0000-0000EE030000}"/>
    <cellStyle name="Note 10 3 2 4 5" xfId="8427" xr:uid="{00000000-0005-0000-0000-0000DA030000}"/>
    <cellStyle name="Note 10 3 2 5" xfId="1758" xr:uid="{00000000-0005-0000-0000-000070070000}"/>
    <cellStyle name="Note 10 3 2 5 2" xfId="4598" xr:uid="{00000000-0005-0000-0000-00006F070000}"/>
    <cellStyle name="Note 10 3 2 5 2 2" xfId="11755" xr:uid="{00000000-0005-0000-0000-0000D5030000}"/>
    <cellStyle name="Note 10 3 2 5 3" xfId="8916" xr:uid="{00000000-0005-0000-0000-0000D5030000}"/>
    <cellStyle name="Note 10 3 2 6" xfId="3179" xr:uid="{00000000-0005-0000-0000-000064070000}"/>
    <cellStyle name="Note 10 3 2 6 2" xfId="10336" xr:uid="{00000000-0005-0000-0000-0000D5030000}"/>
    <cellStyle name="Note 10 3 2 7" xfId="6051" xr:uid="{00000000-0005-0000-0000-00009B010000}"/>
    <cellStyle name="Note 10 3 2 7 2" xfId="13220" xr:uid="{00000000-0005-0000-0000-00009B010000}"/>
    <cellStyle name="Note 10 3 2 8" xfId="7497" xr:uid="{00000000-0005-0000-0000-0000D5030000}"/>
    <cellStyle name="Note 10 3 3" xfId="463" xr:uid="{00000000-0005-0000-0000-000071070000}"/>
    <cellStyle name="Note 10 3 3 2" xfId="929" xr:uid="{00000000-0005-0000-0000-000072070000}"/>
    <cellStyle name="Note 10 3 3 2 2" xfId="2356" xr:uid="{00000000-0005-0000-0000-000073070000}"/>
    <cellStyle name="Note 10 3 3 2 2 2" xfId="5196" xr:uid="{00000000-0005-0000-0000-000072070000}"/>
    <cellStyle name="Note 10 3 3 2 2 2 2" xfId="12353" xr:uid="{00000000-0005-0000-0000-0000DC030000}"/>
    <cellStyle name="Note 10 3 3 2 2 3" xfId="9514" xr:uid="{00000000-0005-0000-0000-0000DC030000}"/>
    <cellStyle name="Note 10 3 3 2 3" xfId="3777" xr:uid="{00000000-0005-0000-0000-000071070000}"/>
    <cellStyle name="Note 10 3 3 2 3 2" xfId="10934" xr:uid="{00000000-0005-0000-0000-0000DC030000}"/>
    <cellStyle name="Note 10 3 3 2 4" xfId="6699" xr:uid="{00000000-0005-0000-0000-0000F0030000}"/>
    <cellStyle name="Note 10 3 3 2 4 2" xfId="13828" xr:uid="{00000000-0005-0000-0000-0000F0030000}"/>
    <cellStyle name="Note 10 3 3 2 5" xfId="8095" xr:uid="{00000000-0005-0000-0000-0000DC030000}"/>
    <cellStyle name="Note 10 3 3 3" xfId="1393" xr:uid="{00000000-0005-0000-0000-000074070000}"/>
    <cellStyle name="Note 10 3 3 3 2" xfId="2820" xr:uid="{00000000-0005-0000-0000-000075070000}"/>
    <cellStyle name="Note 10 3 3 3 2 2" xfId="5660" xr:uid="{00000000-0005-0000-0000-000074070000}"/>
    <cellStyle name="Note 10 3 3 3 2 2 2" xfId="12817" xr:uid="{00000000-0005-0000-0000-0000DD030000}"/>
    <cellStyle name="Note 10 3 3 3 2 3" xfId="9978" xr:uid="{00000000-0005-0000-0000-0000DD030000}"/>
    <cellStyle name="Note 10 3 3 3 3" xfId="4241" xr:uid="{00000000-0005-0000-0000-000073070000}"/>
    <cellStyle name="Note 10 3 3 3 3 2" xfId="11398" xr:uid="{00000000-0005-0000-0000-0000DD030000}"/>
    <cellStyle name="Note 10 3 3 3 4" xfId="7162" xr:uid="{00000000-0005-0000-0000-0000F1030000}"/>
    <cellStyle name="Note 10 3 3 3 4 2" xfId="14291" xr:uid="{00000000-0005-0000-0000-0000F1030000}"/>
    <cellStyle name="Note 10 3 3 3 5" xfId="8559" xr:uid="{00000000-0005-0000-0000-0000DD030000}"/>
    <cellStyle name="Note 10 3 3 4" xfId="1890" xr:uid="{00000000-0005-0000-0000-000076070000}"/>
    <cellStyle name="Note 10 3 3 4 2" xfId="4730" xr:uid="{00000000-0005-0000-0000-000075070000}"/>
    <cellStyle name="Note 10 3 3 4 2 2" xfId="11887" xr:uid="{00000000-0005-0000-0000-0000DB030000}"/>
    <cellStyle name="Note 10 3 3 4 3" xfId="9048" xr:uid="{00000000-0005-0000-0000-0000DB030000}"/>
    <cellStyle name="Note 10 3 3 5" xfId="3311" xr:uid="{00000000-0005-0000-0000-000070070000}"/>
    <cellStyle name="Note 10 3 3 5 2" xfId="10468" xr:uid="{00000000-0005-0000-0000-0000DB030000}"/>
    <cellStyle name="Note 10 3 3 6" xfId="6183" xr:uid="{00000000-0005-0000-0000-00009D010000}"/>
    <cellStyle name="Note 10 3 3 6 2" xfId="13352" xr:uid="{00000000-0005-0000-0000-00009D010000}"/>
    <cellStyle name="Note 10 3 3 7" xfId="7629" xr:uid="{00000000-0005-0000-0000-0000DB030000}"/>
    <cellStyle name="Note 10 3 4" xfId="696" xr:uid="{00000000-0005-0000-0000-000077070000}"/>
    <cellStyle name="Note 10 3 4 2" xfId="2123" xr:uid="{00000000-0005-0000-0000-000078070000}"/>
    <cellStyle name="Note 10 3 4 2 2" xfId="4963" xr:uid="{00000000-0005-0000-0000-000077070000}"/>
    <cellStyle name="Note 10 3 4 2 2 2" xfId="12120" xr:uid="{00000000-0005-0000-0000-0000DE030000}"/>
    <cellStyle name="Note 10 3 4 2 3" xfId="9281" xr:uid="{00000000-0005-0000-0000-0000DE030000}"/>
    <cellStyle name="Note 10 3 4 3" xfId="3544" xr:uid="{00000000-0005-0000-0000-000076070000}"/>
    <cellStyle name="Note 10 3 4 3 2" xfId="10701" xr:uid="{00000000-0005-0000-0000-0000DE030000}"/>
    <cellStyle name="Note 10 3 4 4" xfId="6466" xr:uid="{00000000-0005-0000-0000-0000F2030000}"/>
    <cellStyle name="Note 10 3 4 4 2" xfId="13595" xr:uid="{00000000-0005-0000-0000-0000F2030000}"/>
    <cellStyle name="Note 10 3 4 5" xfId="7862" xr:uid="{00000000-0005-0000-0000-0000DE030000}"/>
    <cellStyle name="Note 10 3 5" xfId="1160" xr:uid="{00000000-0005-0000-0000-000079070000}"/>
    <cellStyle name="Note 10 3 5 2" xfId="2587" xr:uid="{00000000-0005-0000-0000-00007A070000}"/>
    <cellStyle name="Note 10 3 5 2 2" xfId="5427" xr:uid="{00000000-0005-0000-0000-000079070000}"/>
    <cellStyle name="Note 10 3 5 2 2 2" xfId="12584" xr:uid="{00000000-0005-0000-0000-0000DF030000}"/>
    <cellStyle name="Note 10 3 5 2 3" xfId="9745" xr:uid="{00000000-0005-0000-0000-0000DF030000}"/>
    <cellStyle name="Note 10 3 5 3" xfId="4008" xr:uid="{00000000-0005-0000-0000-000078070000}"/>
    <cellStyle name="Note 10 3 5 3 2" xfId="11165" xr:uid="{00000000-0005-0000-0000-0000DF030000}"/>
    <cellStyle name="Note 10 3 5 4" xfId="6929" xr:uid="{00000000-0005-0000-0000-0000F3030000}"/>
    <cellStyle name="Note 10 3 5 4 2" xfId="14058" xr:uid="{00000000-0005-0000-0000-0000F3030000}"/>
    <cellStyle name="Note 10 3 5 5" xfId="8326" xr:uid="{00000000-0005-0000-0000-0000DF030000}"/>
    <cellStyle name="Note 10 3 6" xfId="1657" xr:uid="{00000000-0005-0000-0000-00007B070000}"/>
    <cellStyle name="Note 10 3 6 2" xfId="4497" xr:uid="{00000000-0005-0000-0000-00007A070000}"/>
    <cellStyle name="Note 10 3 6 2 2" xfId="11654" xr:uid="{00000000-0005-0000-0000-0000D4030000}"/>
    <cellStyle name="Note 10 3 6 3" xfId="8815" xr:uid="{00000000-0005-0000-0000-0000D4030000}"/>
    <cellStyle name="Note 10 3 7" xfId="3078" xr:uid="{00000000-0005-0000-0000-000063070000}"/>
    <cellStyle name="Note 10 3 7 2" xfId="10235" xr:uid="{00000000-0005-0000-0000-0000D4030000}"/>
    <cellStyle name="Note 10 3 8" xfId="5950" xr:uid="{00000000-0005-0000-0000-00009A010000}"/>
    <cellStyle name="Note 10 3 8 2" xfId="13119" xr:uid="{00000000-0005-0000-0000-00009A010000}"/>
    <cellStyle name="Note 10 3 9" xfId="7395" xr:uid="{00000000-0005-0000-0000-0000D4030000}"/>
    <cellStyle name="Note 10 4" xfId="294" xr:uid="{00000000-0005-0000-0000-00007C070000}"/>
    <cellStyle name="Note 10 4 2" xfId="562" xr:uid="{00000000-0005-0000-0000-00007D070000}"/>
    <cellStyle name="Note 10 4 2 2" xfId="1028" xr:uid="{00000000-0005-0000-0000-00007E070000}"/>
    <cellStyle name="Note 10 4 2 2 2" xfId="2455" xr:uid="{00000000-0005-0000-0000-00007F070000}"/>
    <cellStyle name="Note 10 4 2 2 2 2" xfId="5295" xr:uid="{00000000-0005-0000-0000-00007E070000}"/>
    <cellStyle name="Note 10 4 2 2 2 2 2" xfId="12452" xr:uid="{00000000-0005-0000-0000-0000E2030000}"/>
    <cellStyle name="Note 10 4 2 2 2 3" xfId="9613" xr:uid="{00000000-0005-0000-0000-0000E2030000}"/>
    <cellStyle name="Note 10 4 2 2 3" xfId="3876" xr:uid="{00000000-0005-0000-0000-00007D070000}"/>
    <cellStyle name="Note 10 4 2 2 3 2" xfId="11033" xr:uid="{00000000-0005-0000-0000-0000E2030000}"/>
    <cellStyle name="Note 10 4 2 2 4" xfId="6797" xr:uid="{00000000-0005-0000-0000-0000F6030000}"/>
    <cellStyle name="Note 10 4 2 2 4 2" xfId="13926" xr:uid="{00000000-0005-0000-0000-0000F6030000}"/>
    <cellStyle name="Note 10 4 2 2 5" xfId="8194" xr:uid="{00000000-0005-0000-0000-0000E2030000}"/>
    <cellStyle name="Note 10 4 2 3" xfId="1492" xr:uid="{00000000-0005-0000-0000-000080070000}"/>
    <cellStyle name="Note 10 4 2 3 2" xfId="2919" xr:uid="{00000000-0005-0000-0000-000081070000}"/>
    <cellStyle name="Note 10 4 2 3 2 2" xfId="5759" xr:uid="{00000000-0005-0000-0000-000080070000}"/>
    <cellStyle name="Note 10 4 2 3 2 2 2" xfId="12916" xr:uid="{00000000-0005-0000-0000-0000E3030000}"/>
    <cellStyle name="Note 10 4 2 3 2 3" xfId="10077" xr:uid="{00000000-0005-0000-0000-0000E3030000}"/>
    <cellStyle name="Note 10 4 2 3 3" xfId="4340" xr:uid="{00000000-0005-0000-0000-00007F070000}"/>
    <cellStyle name="Note 10 4 2 3 3 2" xfId="11497" xr:uid="{00000000-0005-0000-0000-0000E3030000}"/>
    <cellStyle name="Note 10 4 2 3 4" xfId="7261" xr:uid="{00000000-0005-0000-0000-0000F7030000}"/>
    <cellStyle name="Note 10 4 2 3 4 2" xfId="14390" xr:uid="{00000000-0005-0000-0000-0000F7030000}"/>
    <cellStyle name="Note 10 4 2 3 5" xfId="8658" xr:uid="{00000000-0005-0000-0000-0000E3030000}"/>
    <cellStyle name="Note 10 4 2 4" xfId="1989" xr:uid="{00000000-0005-0000-0000-000082070000}"/>
    <cellStyle name="Note 10 4 2 4 2" xfId="4829" xr:uid="{00000000-0005-0000-0000-000081070000}"/>
    <cellStyle name="Note 10 4 2 4 2 2" xfId="11986" xr:uid="{00000000-0005-0000-0000-0000E1030000}"/>
    <cellStyle name="Note 10 4 2 4 3" xfId="9147" xr:uid="{00000000-0005-0000-0000-0000E1030000}"/>
    <cellStyle name="Note 10 4 2 5" xfId="3410" xr:uid="{00000000-0005-0000-0000-00007C070000}"/>
    <cellStyle name="Note 10 4 2 5 2" xfId="10567" xr:uid="{00000000-0005-0000-0000-0000E1030000}"/>
    <cellStyle name="Note 10 4 2 6" xfId="6282" xr:uid="{00000000-0005-0000-0000-00009F010000}"/>
    <cellStyle name="Note 10 4 2 6 2" xfId="13451" xr:uid="{00000000-0005-0000-0000-00009F010000}"/>
    <cellStyle name="Note 10 4 2 7" xfId="7728" xr:uid="{00000000-0005-0000-0000-0000E1030000}"/>
    <cellStyle name="Note 10 4 3" xfId="795" xr:uid="{00000000-0005-0000-0000-000083070000}"/>
    <cellStyle name="Note 10 4 3 2" xfId="2222" xr:uid="{00000000-0005-0000-0000-000084070000}"/>
    <cellStyle name="Note 10 4 3 2 2" xfId="5062" xr:uid="{00000000-0005-0000-0000-000083070000}"/>
    <cellStyle name="Note 10 4 3 2 2 2" xfId="12219" xr:uid="{00000000-0005-0000-0000-0000E4030000}"/>
    <cellStyle name="Note 10 4 3 2 3" xfId="9380" xr:uid="{00000000-0005-0000-0000-0000E4030000}"/>
    <cellStyle name="Note 10 4 3 3" xfId="3643" xr:uid="{00000000-0005-0000-0000-000082070000}"/>
    <cellStyle name="Note 10 4 3 3 2" xfId="10800" xr:uid="{00000000-0005-0000-0000-0000E4030000}"/>
    <cellStyle name="Note 10 4 3 4" xfId="6565" xr:uid="{00000000-0005-0000-0000-0000F8030000}"/>
    <cellStyle name="Note 10 4 3 4 2" xfId="13694" xr:uid="{00000000-0005-0000-0000-0000F8030000}"/>
    <cellStyle name="Note 10 4 3 5" xfId="7961" xr:uid="{00000000-0005-0000-0000-0000E4030000}"/>
    <cellStyle name="Note 10 4 4" xfId="1259" xr:uid="{00000000-0005-0000-0000-000085070000}"/>
    <cellStyle name="Note 10 4 4 2" xfId="2686" xr:uid="{00000000-0005-0000-0000-000086070000}"/>
    <cellStyle name="Note 10 4 4 2 2" xfId="5526" xr:uid="{00000000-0005-0000-0000-000085070000}"/>
    <cellStyle name="Note 10 4 4 2 2 2" xfId="12683" xr:uid="{00000000-0005-0000-0000-0000E5030000}"/>
    <cellStyle name="Note 10 4 4 2 3" xfId="9844" xr:uid="{00000000-0005-0000-0000-0000E5030000}"/>
    <cellStyle name="Note 10 4 4 3" xfId="4107" xr:uid="{00000000-0005-0000-0000-000084070000}"/>
    <cellStyle name="Note 10 4 4 3 2" xfId="11264" xr:uid="{00000000-0005-0000-0000-0000E5030000}"/>
    <cellStyle name="Note 10 4 4 4" xfId="7028" xr:uid="{00000000-0005-0000-0000-0000F9030000}"/>
    <cellStyle name="Note 10 4 4 4 2" xfId="14157" xr:uid="{00000000-0005-0000-0000-0000F9030000}"/>
    <cellStyle name="Note 10 4 4 5" xfId="8425" xr:uid="{00000000-0005-0000-0000-0000E5030000}"/>
    <cellStyle name="Note 10 4 5" xfId="1756" xr:uid="{00000000-0005-0000-0000-000087070000}"/>
    <cellStyle name="Note 10 4 5 2" xfId="4596" xr:uid="{00000000-0005-0000-0000-000086070000}"/>
    <cellStyle name="Note 10 4 5 2 2" xfId="11753" xr:uid="{00000000-0005-0000-0000-0000E0030000}"/>
    <cellStyle name="Note 10 4 5 3" xfId="8914" xr:uid="{00000000-0005-0000-0000-0000E0030000}"/>
    <cellStyle name="Note 10 4 6" xfId="3177" xr:uid="{00000000-0005-0000-0000-00007B070000}"/>
    <cellStyle name="Note 10 4 6 2" xfId="10334" xr:uid="{00000000-0005-0000-0000-0000E0030000}"/>
    <cellStyle name="Note 10 4 7" xfId="6049" xr:uid="{00000000-0005-0000-0000-00009E010000}"/>
    <cellStyle name="Note 10 4 7 2" xfId="13218" xr:uid="{00000000-0005-0000-0000-00009E010000}"/>
    <cellStyle name="Note 10 4 8" xfId="7495" xr:uid="{00000000-0005-0000-0000-0000E0030000}"/>
    <cellStyle name="Note 10 5" xfId="385" xr:uid="{00000000-0005-0000-0000-000088070000}"/>
    <cellStyle name="Note 10 5 2" xfId="856" xr:uid="{00000000-0005-0000-0000-000089070000}"/>
    <cellStyle name="Note 10 5 2 2" xfId="2283" xr:uid="{00000000-0005-0000-0000-00008A070000}"/>
    <cellStyle name="Note 10 5 2 2 2" xfId="5123" xr:uid="{00000000-0005-0000-0000-000089070000}"/>
    <cellStyle name="Note 10 5 2 2 2 2" xfId="12280" xr:uid="{00000000-0005-0000-0000-0000E7030000}"/>
    <cellStyle name="Note 10 5 2 2 3" xfId="9441" xr:uid="{00000000-0005-0000-0000-0000E7030000}"/>
    <cellStyle name="Note 10 5 2 3" xfId="3704" xr:uid="{00000000-0005-0000-0000-000088070000}"/>
    <cellStyle name="Note 10 5 2 3 2" xfId="10861" xr:uid="{00000000-0005-0000-0000-0000E7030000}"/>
    <cellStyle name="Note 10 5 2 4" xfId="6626" xr:uid="{00000000-0005-0000-0000-0000FB030000}"/>
    <cellStyle name="Note 10 5 2 4 2" xfId="13755" xr:uid="{00000000-0005-0000-0000-0000FB030000}"/>
    <cellStyle name="Note 10 5 2 5" xfId="8022" xr:uid="{00000000-0005-0000-0000-0000E7030000}"/>
    <cellStyle name="Note 10 5 3" xfId="1320" xr:uid="{00000000-0005-0000-0000-00008B070000}"/>
    <cellStyle name="Note 10 5 3 2" xfId="2747" xr:uid="{00000000-0005-0000-0000-00008C070000}"/>
    <cellStyle name="Note 10 5 3 2 2" xfId="5587" xr:uid="{00000000-0005-0000-0000-00008B070000}"/>
    <cellStyle name="Note 10 5 3 2 2 2" xfId="12744" xr:uid="{00000000-0005-0000-0000-0000E8030000}"/>
    <cellStyle name="Note 10 5 3 2 3" xfId="9905" xr:uid="{00000000-0005-0000-0000-0000E8030000}"/>
    <cellStyle name="Note 10 5 3 3" xfId="4168" xr:uid="{00000000-0005-0000-0000-00008A070000}"/>
    <cellStyle name="Note 10 5 3 3 2" xfId="11325" xr:uid="{00000000-0005-0000-0000-0000E8030000}"/>
    <cellStyle name="Note 10 5 3 4" xfId="7089" xr:uid="{00000000-0005-0000-0000-0000FC030000}"/>
    <cellStyle name="Note 10 5 3 4 2" xfId="14218" xr:uid="{00000000-0005-0000-0000-0000FC030000}"/>
    <cellStyle name="Note 10 5 3 5" xfId="8486" xr:uid="{00000000-0005-0000-0000-0000E8030000}"/>
    <cellStyle name="Note 10 5 4" xfId="1817" xr:uid="{00000000-0005-0000-0000-00008D070000}"/>
    <cellStyle name="Note 10 5 4 2" xfId="4657" xr:uid="{00000000-0005-0000-0000-00008C070000}"/>
    <cellStyle name="Note 10 5 4 2 2" xfId="11814" xr:uid="{00000000-0005-0000-0000-0000E6030000}"/>
    <cellStyle name="Note 10 5 4 3" xfId="8975" xr:uid="{00000000-0005-0000-0000-0000E6030000}"/>
    <cellStyle name="Note 10 5 5" xfId="3238" xr:uid="{00000000-0005-0000-0000-000087070000}"/>
    <cellStyle name="Note 10 5 5 2" xfId="10395" xr:uid="{00000000-0005-0000-0000-0000E6030000}"/>
    <cellStyle name="Note 10 5 6" xfId="6110" xr:uid="{00000000-0005-0000-0000-0000A0010000}"/>
    <cellStyle name="Note 10 5 6 2" xfId="13279" xr:uid="{00000000-0005-0000-0000-0000A0010000}"/>
    <cellStyle name="Note 10 5 7" xfId="7556" xr:uid="{00000000-0005-0000-0000-0000E6030000}"/>
    <cellStyle name="Note 10 6" xfId="623" xr:uid="{00000000-0005-0000-0000-00008E070000}"/>
    <cellStyle name="Note 10 6 2" xfId="2050" xr:uid="{00000000-0005-0000-0000-00008F070000}"/>
    <cellStyle name="Note 10 6 2 2" xfId="4890" xr:uid="{00000000-0005-0000-0000-00008E070000}"/>
    <cellStyle name="Note 10 6 2 2 2" xfId="12047" xr:uid="{00000000-0005-0000-0000-0000E9030000}"/>
    <cellStyle name="Note 10 6 2 3" xfId="9208" xr:uid="{00000000-0005-0000-0000-0000E9030000}"/>
    <cellStyle name="Note 10 6 3" xfId="3471" xr:uid="{00000000-0005-0000-0000-00008D070000}"/>
    <cellStyle name="Note 10 6 3 2" xfId="10628" xr:uid="{00000000-0005-0000-0000-0000E9030000}"/>
    <cellStyle name="Note 10 6 4" xfId="6393" xr:uid="{00000000-0005-0000-0000-0000FD030000}"/>
    <cellStyle name="Note 10 6 4 2" xfId="13522" xr:uid="{00000000-0005-0000-0000-0000FD030000}"/>
    <cellStyle name="Note 10 6 5" xfId="7789" xr:uid="{00000000-0005-0000-0000-0000E9030000}"/>
    <cellStyle name="Note 10 7" xfId="1087" xr:uid="{00000000-0005-0000-0000-000090070000}"/>
    <cellStyle name="Note 10 7 2" xfId="2514" xr:uid="{00000000-0005-0000-0000-000091070000}"/>
    <cellStyle name="Note 10 7 2 2" xfId="5354" xr:uid="{00000000-0005-0000-0000-000090070000}"/>
    <cellStyle name="Note 10 7 2 2 2" xfId="12511" xr:uid="{00000000-0005-0000-0000-0000EA030000}"/>
    <cellStyle name="Note 10 7 2 3" xfId="9672" xr:uid="{00000000-0005-0000-0000-0000EA030000}"/>
    <cellStyle name="Note 10 7 3" xfId="3935" xr:uid="{00000000-0005-0000-0000-00008F070000}"/>
    <cellStyle name="Note 10 7 3 2" xfId="11092" xr:uid="{00000000-0005-0000-0000-0000EA030000}"/>
    <cellStyle name="Note 10 7 4" xfId="6856" xr:uid="{00000000-0005-0000-0000-0000FE030000}"/>
    <cellStyle name="Note 10 7 4 2" xfId="13985" xr:uid="{00000000-0005-0000-0000-0000FE030000}"/>
    <cellStyle name="Note 10 7 5" xfId="8253" xr:uid="{00000000-0005-0000-0000-0000EA030000}"/>
    <cellStyle name="Note 10 8" xfId="1583" xr:uid="{00000000-0005-0000-0000-000092070000}"/>
    <cellStyle name="Note 10 8 2" xfId="4423" xr:uid="{00000000-0005-0000-0000-000091070000}"/>
    <cellStyle name="Note 10 8 2 2" xfId="11580" xr:uid="{00000000-0005-0000-0000-0000C7030000}"/>
    <cellStyle name="Note 10 8 3" xfId="8741" xr:uid="{00000000-0005-0000-0000-0000C7030000}"/>
    <cellStyle name="Note 10 9" xfId="3005" xr:uid="{00000000-0005-0000-0000-00004A070000}"/>
    <cellStyle name="Note 10 9 2" xfId="10162" xr:uid="{00000000-0005-0000-0000-0000C7030000}"/>
    <cellStyle name="Note 11" xfId="40" xr:uid="{00000000-0005-0000-0000-000093070000}"/>
    <cellStyle name="Note 11 10" xfId="5873" xr:uid="{00000000-0005-0000-0000-0000A1010000}"/>
    <cellStyle name="Note 11 10 2" xfId="13047" xr:uid="{00000000-0005-0000-0000-0000A1010000}"/>
    <cellStyle name="Note 11 11" xfId="7323" xr:uid="{00000000-0005-0000-0000-0000EB030000}"/>
    <cellStyle name="Note 11 2" xfId="81" xr:uid="{00000000-0005-0000-0000-000094070000}"/>
    <cellStyle name="Note 11 2 2" xfId="298" xr:uid="{00000000-0005-0000-0000-000095070000}"/>
    <cellStyle name="Note 11 2 2 2" xfId="566" xr:uid="{00000000-0005-0000-0000-000096070000}"/>
    <cellStyle name="Note 11 2 2 2 2" xfId="1032" xr:uid="{00000000-0005-0000-0000-000097070000}"/>
    <cellStyle name="Note 11 2 2 2 2 2" xfId="2459" xr:uid="{00000000-0005-0000-0000-000098070000}"/>
    <cellStyle name="Note 11 2 2 2 2 2 2" xfId="5299" xr:uid="{00000000-0005-0000-0000-000097070000}"/>
    <cellStyle name="Note 11 2 2 2 2 2 2 2" xfId="12456" xr:uid="{00000000-0005-0000-0000-0000EF030000}"/>
    <cellStyle name="Note 11 2 2 2 2 2 3" xfId="9617" xr:uid="{00000000-0005-0000-0000-0000EF030000}"/>
    <cellStyle name="Note 11 2 2 2 2 3" xfId="3880" xr:uid="{00000000-0005-0000-0000-000096070000}"/>
    <cellStyle name="Note 11 2 2 2 2 3 2" xfId="11037" xr:uid="{00000000-0005-0000-0000-0000EF030000}"/>
    <cellStyle name="Note 11 2 2 2 2 4" xfId="6801" xr:uid="{00000000-0005-0000-0000-000003040000}"/>
    <cellStyle name="Note 11 2 2 2 2 4 2" xfId="13930" xr:uid="{00000000-0005-0000-0000-000003040000}"/>
    <cellStyle name="Note 11 2 2 2 2 5" xfId="8198" xr:uid="{00000000-0005-0000-0000-0000EF030000}"/>
    <cellStyle name="Note 11 2 2 2 3" xfId="1496" xr:uid="{00000000-0005-0000-0000-000099070000}"/>
    <cellStyle name="Note 11 2 2 2 3 2" xfId="2923" xr:uid="{00000000-0005-0000-0000-00009A070000}"/>
    <cellStyle name="Note 11 2 2 2 3 2 2" xfId="5763" xr:uid="{00000000-0005-0000-0000-000099070000}"/>
    <cellStyle name="Note 11 2 2 2 3 2 2 2" xfId="12920" xr:uid="{00000000-0005-0000-0000-0000F0030000}"/>
    <cellStyle name="Note 11 2 2 2 3 2 3" xfId="10081" xr:uid="{00000000-0005-0000-0000-0000F0030000}"/>
    <cellStyle name="Note 11 2 2 2 3 3" xfId="4344" xr:uid="{00000000-0005-0000-0000-000098070000}"/>
    <cellStyle name="Note 11 2 2 2 3 3 2" xfId="11501" xr:uid="{00000000-0005-0000-0000-0000F0030000}"/>
    <cellStyle name="Note 11 2 2 2 3 4" xfId="7265" xr:uid="{00000000-0005-0000-0000-000004040000}"/>
    <cellStyle name="Note 11 2 2 2 3 4 2" xfId="14394" xr:uid="{00000000-0005-0000-0000-000004040000}"/>
    <cellStyle name="Note 11 2 2 2 3 5" xfId="8662" xr:uid="{00000000-0005-0000-0000-0000F0030000}"/>
    <cellStyle name="Note 11 2 2 2 4" xfId="1993" xr:uid="{00000000-0005-0000-0000-00009B070000}"/>
    <cellStyle name="Note 11 2 2 2 4 2" xfId="4833" xr:uid="{00000000-0005-0000-0000-00009A070000}"/>
    <cellStyle name="Note 11 2 2 2 4 2 2" xfId="11990" xr:uid="{00000000-0005-0000-0000-0000EE030000}"/>
    <cellStyle name="Note 11 2 2 2 4 3" xfId="9151" xr:uid="{00000000-0005-0000-0000-0000EE030000}"/>
    <cellStyle name="Note 11 2 2 2 5" xfId="3414" xr:uid="{00000000-0005-0000-0000-000095070000}"/>
    <cellStyle name="Note 11 2 2 2 5 2" xfId="10571" xr:uid="{00000000-0005-0000-0000-0000EE030000}"/>
    <cellStyle name="Note 11 2 2 2 6" xfId="6286" xr:uid="{00000000-0005-0000-0000-0000A4010000}"/>
    <cellStyle name="Note 11 2 2 2 6 2" xfId="13455" xr:uid="{00000000-0005-0000-0000-0000A4010000}"/>
    <cellStyle name="Note 11 2 2 2 7" xfId="7732" xr:uid="{00000000-0005-0000-0000-0000EE030000}"/>
    <cellStyle name="Note 11 2 2 3" xfId="799" xr:uid="{00000000-0005-0000-0000-00009C070000}"/>
    <cellStyle name="Note 11 2 2 3 2" xfId="2226" xr:uid="{00000000-0005-0000-0000-00009D070000}"/>
    <cellStyle name="Note 11 2 2 3 2 2" xfId="5066" xr:uid="{00000000-0005-0000-0000-00009C070000}"/>
    <cellStyle name="Note 11 2 2 3 2 2 2" xfId="12223" xr:uid="{00000000-0005-0000-0000-0000F1030000}"/>
    <cellStyle name="Note 11 2 2 3 2 3" xfId="9384" xr:uid="{00000000-0005-0000-0000-0000F1030000}"/>
    <cellStyle name="Note 11 2 2 3 3" xfId="3647" xr:uid="{00000000-0005-0000-0000-00009B070000}"/>
    <cellStyle name="Note 11 2 2 3 3 2" xfId="10804" xr:uid="{00000000-0005-0000-0000-0000F1030000}"/>
    <cellStyle name="Note 11 2 2 3 4" xfId="6569" xr:uid="{00000000-0005-0000-0000-000005040000}"/>
    <cellStyle name="Note 11 2 2 3 4 2" xfId="13698" xr:uid="{00000000-0005-0000-0000-000005040000}"/>
    <cellStyle name="Note 11 2 2 3 5" xfId="7965" xr:uid="{00000000-0005-0000-0000-0000F1030000}"/>
    <cellStyle name="Note 11 2 2 4" xfId="1263" xr:uid="{00000000-0005-0000-0000-00009E070000}"/>
    <cellStyle name="Note 11 2 2 4 2" xfId="2690" xr:uid="{00000000-0005-0000-0000-00009F070000}"/>
    <cellStyle name="Note 11 2 2 4 2 2" xfId="5530" xr:uid="{00000000-0005-0000-0000-00009E070000}"/>
    <cellStyle name="Note 11 2 2 4 2 2 2" xfId="12687" xr:uid="{00000000-0005-0000-0000-0000F2030000}"/>
    <cellStyle name="Note 11 2 2 4 2 3" xfId="9848" xr:uid="{00000000-0005-0000-0000-0000F2030000}"/>
    <cellStyle name="Note 11 2 2 4 3" xfId="4111" xr:uid="{00000000-0005-0000-0000-00009D070000}"/>
    <cellStyle name="Note 11 2 2 4 3 2" xfId="11268" xr:uid="{00000000-0005-0000-0000-0000F2030000}"/>
    <cellStyle name="Note 11 2 2 4 4" xfId="7032" xr:uid="{00000000-0005-0000-0000-000006040000}"/>
    <cellStyle name="Note 11 2 2 4 4 2" xfId="14161" xr:uid="{00000000-0005-0000-0000-000006040000}"/>
    <cellStyle name="Note 11 2 2 4 5" xfId="8429" xr:uid="{00000000-0005-0000-0000-0000F2030000}"/>
    <cellStyle name="Note 11 2 2 5" xfId="1760" xr:uid="{00000000-0005-0000-0000-0000A0070000}"/>
    <cellStyle name="Note 11 2 2 5 2" xfId="4600" xr:uid="{00000000-0005-0000-0000-00009F070000}"/>
    <cellStyle name="Note 11 2 2 5 2 2" xfId="11757" xr:uid="{00000000-0005-0000-0000-0000ED030000}"/>
    <cellStyle name="Note 11 2 2 5 3" xfId="8918" xr:uid="{00000000-0005-0000-0000-0000ED030000}"/>
    <cellStyle name="Note 11 2 2 6" xfId="3181" xr:uid="{00000000-0005-0000-0000-000094070000}"/>
    <cellStyle name="Note 11 2 2 6 2" xfId="10338" xr:uid="{00000000-0005-0000-0000-0000ED030000}"/>
    <cellStyle name="Note 11 2 2 7" xfId="6053" xr:uid="{00000000-0005-0000-0000-0000A3010000}"/>
    <cellStyle name="Note 11 2 2 7 2" xfId="13222" xr:uid="{00000000-0005-0000-0000-0000A3010000}"/>
    <cellStyle name="Note 11 2 2 8" xfId="7499" xr:uid="{00000000-0005-0000-0000-0000ED030000}"/>
    <cellStyle name="Note 11 2 3" xfId="427" xr:uid="{00000000-0005-0000-0000-0000A1070000}"/>
    <cellStyle name="Note 11 2 3 2" xfId="893" xr:uid="{00000000-0005-0000-0000-0000A2070000}"/>
    <cellStyle name="Note 11 2 3 2 2" xfId="2320" xr:uid="{00000000-0005-0000-0000-0000A3070000}"/>
    <cellStyle name="Note 11 2 3 2 2 2" xfId="5160" xr:uid="{00000000-0005-0000-0000-0000A2070000}"/>
    <cellStyle name="Note 11 2 3 2 2 2 2" xfId="12317" xr:uid="{00000000-0005-0000-0000-0000F4030000}"/>
    <cellStyle name="Note 11 2 3 2 2 3" xfId="9478" xr:uid="{00000000-0005-0000-0000-0000F4030000}"/>
    <cellStyle name="Note 11 2 3 2 3" xfId="3741" xr:uid="{00000000-0005-0000-0000-0000A1070000}"/>
    <cellStyle name="Note 11 2 3 2 3 2" xfId="10898" xr:uid="{00000000-0005-0000-0000-0000F4030000}"/>
    <cellStyle name="Note 11 2 3 2 4" xfId="6663" xr:uid="{00000000-0005-0000-0000-000008040000}"/>
    <cellStyle name="Note 11 2 3 2 4 2" xfId="13792" xr:uid="{00000000-0005-0000-0000-000008040000}"/>
    <cellStyle name="Note 11 2 3 2 5" xfId="8059" xr:uid="{00000000-0005-0000-0000-0000F4030000}"/>
    <cellStyle name="Note 11 2 3 3" xfId="1357" xr:uid="{00000000-0005-0000-0000-0000A4070000}"/>
    <cellStyle name="Note 11 2 3 3 2" xfId="2784" xr:uid="{00000000-0005-0000-0000-0000A5070000}"/>
    <cellStyle name="Note 11 2 3 3 2 2" xfId="5624" xr:uid="{00000000-0005-0000-0000-0000A4070000}"/>
    <cellStyle name="Note 11 2 3 3 2 2 2" xfId="12781" xr:uid="{00000000-0005-0000-0000-0000F5030000}"/>
    <cellStyle name="Note 11 2 3 3 2 3" xfId="9942" xr:uid="{00000000-0005-0000-0000-0000F5030000}"/>
    <cellStyle name="Note 11 2 3 3 3" xfId="4205" xr:uid="{00000000-0005-0000-0000-0000A3070000}"/>
    <cellStyle name="Note 11 2 3 3 3 2" xfId="11362" xr:uid="{00000000-0005-0000-0000-0000F5030000}"/>
    <cellStyle name="Note 11 2 3 3 4" xfId="7126" xr:uid="{00000000-0005-0000-0000-000009040000}"/>
    <cellStyle name="Note 11 2 3 3 4 2" xfId="14255" xr:uid="{00000000-0005-0000-0000-000009040000}"/>
    <cellStyle name="Note 11 2 3 3 5" xfId="8523" xr:uid="{00000000-0005-0000-0000-0000F5030000}"/>
    <cellStyle name="Note 11 2 3 4" xfId="1854" xr:uid="{00000000-0005-0000-0000-0000A6070000}"/>
    <cellStyle name="Note 11 2 3 4 2" xfId="4694" xr:uid="{00000000-0005-0000-0000-0000A5070000}"/>
    <cellStyle name="Note 11 2 3 4 2 2" xfId="11851" xr:uid="{00000000-0005-0000-0000-0000F3030000}"/>
    <cellStyle name="Note 11 2 3 4 3" xfId="9012" xr:uid="{00000000-0005-0000-0000-0000F3030000}"/>
    <cellStyle name="Note 11 2 3 5" xfId="3275" xr:uid="{00000000-0005-0000-0000-0000A0070000}"/>
    <cellStyle name="Note 11 2 3 5 2" xfId="10432" xr:uid="{00000000-0005-0000-0000-0000F3030000}"/>
    <cellStyle name="Note 11 2 3 6" xfId="6147" xr:uid="{00000000-0005-0000-0000-0000A5010000}"/>
    <cellStyle name="Note 11 2 3 6 2" xfId="13316" xr:uid="{00000000-0005-0000-0000-0000A5010000}"/>
    <cellStyle name="Note 11 2 3 7" xfId="7593" xr:uid="{00000000-0005-0000-0000-0000F3030000}"/>
    <cellStyle name="Note 11 2 4" xfId="660" xr:uid="{00000000-0005-0000-0000-0000A7070000}"/>
    <cellStyle name="Note 11 2 4 2" xfId="2087" xr:uid="{00000000-0005-0000-0000-0000A8070000}"/>
    <cellStyle name="Note 11 2 4 2 2" xfId="4927" xr:uid="{00000000-0005-0000-0000-0000A7070000}"/>
    <cellStyle name="Note 11 2 4 2 2 2" xfId="12084" xr:uid="{00000000-0005-0000-0000-0000F6030000}"/>
    <cellStyle name="Note 11 2 4 2 3" xfId="9245" xr:uid="{00000000-0005-0000-0000-0000F6030000}"/>
    <cellStyle name="Note 11 2 4 3" xfId="3508" xr:uid="{00000000-0005-0000-0000-0000A6070000}"/>
    <cellStyle name="Note 11 2 4 3 2" xfId="10665" xr:uid="{00000000-0005-0000-0000-0000F6030000}"/>
    <cellStyle name="Note 11 2 4 4" xfId="6430" xr:uid="{00000000-0005-0000-0000-00000A040000}"/>
    <cellStyle name="Note 11 2 4 4 2" xfId="13559" xr:uid="{00000000-0005-0000-0000-00000A040000}"/>
    <cellStyle name="Note 11 2 4 5" xfId="7826" xr:uid="{00000000-0005-0000-0000-0000F6030000}"/>
    <cellStyle name="Note 11 2 5" xfId="1124" xr:uid="{00000000-0005-0000-0000-0000A9070000}"/>
    <cellStyle name="Note 11 2 5 2" xfId="2551" xr:uid="{00000000-0005-0000-0000-0000AA070000}"/>
    <cellStyle name="Note 11 2 5 2 2" xfId="5391" xr:uid="{00000000-0005-0000-0000-0000A9070000}"/>
    <cellStyle name="Note 11 2 5 2 2 2" xfId="12548" xr:uid="{00000000-0005-0000-0000-0000F7030000}"/>
    <cellStyle name="Note 11 2 5 2 3" xfId="9709" xr:uid="{00000000-0005-0000-0000-0000F7030000}"/>
    <cellStyle name="Note 11 2 5 3" xfId="3972" xr:uid="{00000000-0005-0000-0000-0000A8070000}"/>
    <cellStyle name="Note 11 2 5 3 2" xfId="11129" xr:uid="{00000000-0005-0000-0000-0000F7030000}"/>
    <cellStyle name="Note 11 2 5 4" xfId="6893" xr:uid="{00000000-0005-0000-0000-00000B040000}"/>
    <cellStyle name="Note 11 2 5 4 2" xfId="14022" xr:uid="{00000000-0005-0000-0000-00000B040000}"/>
    <cellStyle name="Note 11 2 5 5" xfId="8290" xr:uid="{00000000-0005-0000-0000-0000F7030000}"/>
    <cellStyle name="Note 11 2 6" xfId="1620" xr:uid="{00000000-0005-0000-0000-0000AB070000}"/>
    <cellStyle name="Note 11 2 6 2" xfId="4460" xr:uid="{00000000-0005-0000-0000-0000AA070000}"/>
    <cellStyle name="Note 11 2 6 2 2" xfId="11617" xr:uid="{00000000-0005-0000-0000-0000EC030000}"/>
    <cellStyle name="Note 11 2 6 3" xfId="8778" xr:uid="{00000000-0005-0000-0000-0000EC030000}"/>
    <cellStyle name="Note 11 2 7" xfId="3042" xr:uid="{00000000-0005-0000-0000-000093070000}"/>
    <cellStyle name="Note 11 2 7 2" xfId="10199" xr:uid="{00000000-0005-0000-0000-0000EC030000}"/>
    <cellStyle name="Note 11 2 8" xfId="5914" xr:uid="{00000000-0005-0000-0000-0000A2010000}"/>
    <cellStyle name="Note 11 2 8 2" xfId="13083" xr:uid="{00000000-0005-0000-0000-0000A2010000}"/>
    <cellStyle name="Note 11 2 9" xfId="7359" xr:uid="{00000000-0005-0000-0000-0000EC030000}"/>
    <cellStyle name="Note 11 3" xfId="128" xr:uid="{00000000-0005-0000-0000-0000AC070000}"/>
    <cellStyle name="Note 11 3 2" xfId="299" xr:uid="{00000000-0005-0000-0000-0000AD070000}"/>
    <cellStyle name="Note 11 3 2 2" xfId="567" xr:uid="{00000000-0005-0000-0000-0000AE070000}"/>
    <cellStyle name="Note 11 3 2 2 2" xfId="1033" xr:uid="{00000000-0005-0000-0000-0000AF070000}"/>
    <cellStyle name="Note 11 3 2 2 2 2" xfId="2460" xr:uid="{00000000-0005-0000-0000-0000B0070000}"/>
    <cellStyle name="Note 11 3 2 2 2 2 2" xfId="5300" xr:uid="{00000000-0005-0000-0000-0000AF070000}"/>
    <cellStyle name="Note 11 3 2 2 2 2 2 2" xfId="12457" xr:uid="{00000000-0005-0000-0000-0000FB030000}"/>
    <cellStyle name="Note 11 3 2 2 2 2 3" xfId="9618" xr:uid="{00000000-0005-0000-0000-0000FB030000}"/>
    <cellStyle name="Note 11 3 2 2 2 3" xfId="3881" xr:uid="{00000000-0005-0000-0000-0000AE070000}"/>
    <cellStyle name="Note 11 3 2 2 2 3 2" xfId="11038" xr:uid="{00000000-0005-0000-0000-0000FB030000}"/>
    <cellStyle name="Note 11 3 2 2 2 4" xfId="6802" xr:uid="{00000000-0005-0000-0000-00000F040000}"/>
    <cellStyle name="Note 11 3 2 2 2 4 2" xfId="13931" xr:uid="{00000000-0005-0000-0000-00000F040000}"/>
    <cellStyle name="Note 11 3 2 2 2 5" xfId="8199" xr:uid="{00000000-0005-0000-0000-0000FB030000}"/>
    <cellStyle name="Note 11 3 2 2 3" xfId="1497" xr:uid="{00000000-0005-0000-0000-0000B1070000}"/>
    <cellStyle name="Note 11 3 2 2 3 2" xfId="2924" xr:uid="{00000000-0005-0000-0000-0000B2070000}"/>
    <cellStyle name="Note 11 3 2 2 3 2 2" xfId="5764" xr:uid="{00000000-0005-0000-0000-0000B1070000}"/>
    <cellStyle name="Note 11 3 2 2 3 2 2 2" xfId="12921" xr:uid="{00000000-0005-0000-0000-0000FC030000}"/>
    <cellStyle name="Note 11 3 2 2 3 2 3" xfId="10082" xr:uid="{00000000-0005-0000-0000-0000FC030000}"/>
    <cellStyle name="Note 11 3 2 2 3 3" xfId="4345" xr:uid="{00000000-0005-0000-0000-0000B0070000}"/>
    <cellStyle name="Note 11 3 2 2 3 3 2" xfId="11502" xr:uid="{00000000-0005-0000-0000-0000FC030000}"/>
    <cellStyle name="Note 11 3 2 2 3 4" xfId="7266" xr:uid="{00000000-0005-0000-0000-000010040000}"/>
    <cellStyle name="Note 11 3 2 2 3 4 2" xfId="14395" xr:uid="{00000000-0005-0000-0000-000010040000}"/>
    <cellStyle name="Note 11 3 2 2 3 5" xfId="8663" xr:uid="{00000000-0005-0000-0000-0000FC030000}"/>
    <cellStyle name="Note 11 3 2 2 4" xfId="1994" xr:uid="{00000000-0005-0000-0000-0000B3070000}"/>
    <cellStyle name="Note 11 3 2 2 4 2" xfId="4834" xr:uid="{00000000-0005-0000-0000-0000B2070000}"/>
    <cellStyle name="Note 11 3 2 2 4 2 2" xfId="11991" xr:uid="{00000000-0005-0000-0000-0000FA030000}"/>
    <cellStyle name="Note 11 3 2 2 4 3" xfId="9152" xr:uid="{00000000-0005-0000-0000-0000FA030000}"/>
    <cellStyle name="Note 11 3 2 2 5" xfId="3415" xr:uid="{00000000-0005-0000-0000-0000AD070000}"/>
    <cellStyle name="Note 11 3 2 2 5 2" xfId="10572" xr:uid="{00000000-0005-0000-0000-0000FA030000}"/>
    <cellStyle name="Note 11 3 2 2 6" xfId="6287" xr:uid="{00000000-0005-0000-0000-0000A8010000}"/>
    <cellStyle name="Note 11 3 2 2 6 2" xfId="13456" xr:uid="{00000000-0005-0000-0000-0000A8010000}"/>
    <cellStyle name="Note 11 3 2 2 7" xfId="7733" xr:uid="{00000000-0005-0000-0000-0000FA030000}"/>
    <cellStyle name="Note 11 3 2 3" xfId="800" xr:uid="{00000000-0005-0000-0000-0000B4070000}"/>
    <cellStyle name="Note 11 3 2 3 2" xfId="2227" xr:uid="{00000000-0005-0000-0000-0000B5070000}"/>
    <cellStyle name="Note 11 3 2 3 2 2" xfId="5067" xr:uid="{00000000-0005-0000-0000-0000B4070000}"/>
    <cellStyle name="Note 11 3 2 3 2 2 2" xfId="12224" xr:uid="{00000000-0005-0000-0000-0000FD030000}"/>
    <cellStyle name="Note 11 3 2 3 2 3" xfId="9385" xr:uid="{00000000-0005-0000-0000-0000FD030000}"/>
    <cellStyle name="Note 11 3 2 3 3" xfId="3648" xr:uid="{00000000-0005-0000-0000-0000B3070000}"/>
    <cellStyle name="Note 11 3 2 3 3 2" xfId="10805" xr:uid="{00000000-0005-0000-0000-0000FD030000}"/>
    <cellStyle name="Note 11 3 2 3 4" xfId="6570" xr:uid="{00000000-0005-0000-0000-000011040000}"/>
    <cellStyle name="Note 11 3 2 3 4 2" xfId="13699" xr:uid="{00000000-0005-0000-0000-000011040000}"/>
    <cellStyle name="Note 11 3 2 3 5" xfId="7966" xr:uid="{00000000-0005-0000-0000-0000FD030000}"/>
    <cellStyle name="Note 11 3 2 4" xfId="1264" xr:uid="{00000000-0005-0000-0000-0000B6070000}"/>
    <cellStyle name="Note 11 3 2 4 2" xfId="2691" xr:uid="{00000000-0005-0000-0000-0000B7070000}"/>
    <cellStyle name="Note 11 3 2 4 2 2" xfId="5531" xr:uid="{00000000-0005-0000-0000-0000B6070000}"/>
    <cellStyle name="Note 11 3 2 4 2 2 2" xfId="12688" xr:uid="{00000000-0005-0000-0000-0000FE030000}"/>
    <cellStyle name="Note 11 3 2 4 2 3" xfId="9849" xr:uid="{00000000-0005-0000-0000-0000FE030000}"/>
    <cellStyle name="Note 11 3 2 4 3" xfId="4112" xr:uid="{00000000-0005-0000-0000-0000B5070000}"/>
    <cellStyle name="Note 11 3 2 4 3 2" xfId="11269" xr:uid="{00000000-0005-0000-0000-0000FE030000}"/>
    <cellStyle name="Note 11 3 2 4 4" xfId="7033" xr:uid="{00000000-0005-0000-0000-000012040000}"/>
    <cellStyle name="Note 11 3 2 4 4 2" xfId="14162" xr:uid="{00000000-0005-0000-0000-000012040000}"/>
    <cellStyle name="Note 11 3 2 4 5" xfId="8430" xr:uid="{00000000-0005-0000-0000-0000FE030000}"/>
    <cellStyle name="Note 11 3 2 5" xfId="1761" xr:uid="{00000000-0005-0000-0000-0000B8070000}"/>
    <cellStyle name="Note 11 3 2 5 2" xfId="4601" xr:uid="{00000000-0005-0000-0000-0000B7070000}"/>
    <cellStyle name="Note 11 3 2 5 2 2" xfId="11758" xr:uid="{00000000-0005-0000-0000-0000F9030000}"/>
    <cellStyle name="Note 11 3 2 5 3" xfId="8919" xr:uid="{00000000-0005-0000-0000-0000F9030000}"/>
    <cellStyle name="Note 11 3 2 6" xfId="3182" xr:uid="{00000000-0005-0000-0000-0000AC070000}"/>
    <cellStyle name="Note 11 3 2 6 2" xfId="10339" xr:uid="{00000000-0005-0000-0000-0000F9030000}"/>
    <cellStyle name="Note 11 3 2 7" xfId="6054" xr:uid="{00000000-0005-0000-0000-0000A7010000}"/>
    <cellStyle name="Note 11 3 2 7 2" xfId="13223" xr:uid="{00000000-0005-0000-0000-0000A7010000}"/>
    <cellStyle name="Note 11 3 2 8" xfId="7500" xr:uid="{00000000-0005-0000-0000-0000F9030000}"/>
    <cellStyle name="Note 11 3 3" xfId="464" xr:uid="{00000000-0005-0000-0000-0000B9070000}"/>
    <cellStyle name="Note 11 3 3 2" xfId="930" xr:uid="{00000000-0005-0000-0000-0000BA070000}"/>
    <cellStyle name="Note 11 3 3 2 2" xfId="2357" xr:uid="{00000000-0005-0000-0000-0000BB070000}"/>
    <cellStyle name="Note 11 3 3 2 2 2" xfId="5197" xr:uid="{00000000-0005-0000-0000-0000BA070000}"/>
    <cellStyle name="Note 11 3 3 2 2 2 2" xfId="12354" xr:uid="{00000000-0005-0000-0000-000000040000}"/>
    <cellStyle name="Note 11 3 3 2 2 3" xfId="9515" xr:uid="{00000000-0005-0000-0000-000000040000}"/>
    <cellStyle name="Note 11 3 3 2 3" xfId="3778" xr:uid="{00000000-0005-0000-0000-0000B9070000}"/>
    <cellStyle name="Note 11 3 3 2 3 2" xfId="10935" xr:uid="{00000000-0005-0000-0000-000000040000}"/>
    <cellStyle name="Note 11 3 3 2 4" xfId="6700" xr:uid="{00000000-0005-0000-0000-000014040000}"/>
    <cellStyle name="Note 11 3 3 2 4 2" xfId="13829" xr:uid="{00000000-0005-0000-0000-000014040000}"/>
    <cellStyle name="Note 11 3 3 2 5" xfId="8096" xr:uid="{00000000-0005-0000-0000-000000040000}"/>
    <cellStyle name="Note 11 3 3 3" xfId="1394" xr:uid="{00000000-0005-0000-0000-0000BC070000}"/>
    <cellStyle name="Note 11 3 3 3 2" xfId="2821" xr:uid="{00000000-0005-0000-0000-0000BD070000}"/>
    <cellStyle name="Note 11 3 3 3 2 2" xfId="5661" xr:uid="{00000000-0005-0000-0000-0000BC070000}"/>
    <cellStyle name="Note 11 3 3 3 2 2 2" xfId="12818" xr:uid="{00000000-0005-0000-0000-000001040000}"/>
    <cellStyle name="Note 11 3 3 3 2 3" xfId="9979" xr:uid="{00000000-0005-0000-0000-000001040000}"/>
    <cellStyle name="Note 11 3 3 3 3" xfId="4242" xr:uid="{00000000-0005-0000-0000-0000BB070000}"/>
    <cellStyle name="Note 11 3 3 3 3 2" xfId="11399" xr:uid="{00000000-0005-0000-0000-000001040000}"/>
    <cellStyle name="Note 11 3 3 3 4" xfId="7163" xr:uid="{00000000-0005-0000-0000-000015040000}"/>
    <cellStyle name="Note 11 3 3 3 4 2" xfId="14292" xr:uid="{00000000-0005-0000-0000-000015040000}"/>
    <cellStyle name="Note 11 3 3 3 5" xfId="8560" xr:uid="{00000000-0005-0000-0000-000001040000}"/>
    <cellStyle name="Note 11 3 3 4" xfId="1891" xr:uid="{00000000-0005-0000-0000-0000BE070000}"/>
    <cellStyle name="Note 11 3 3 4 2" xfId="4731" xr:uid="{00000000-0005-0000-0000-0000BD070000}"/>
    <cellStyle name="Note 11 3 3 4 2 2" xfId="11888" xr:uid="{00000000-0005-0000-0000-0000FF030000}"/>
    <cellStyle name="Note 11 3 3 4 3" xfId="9049" xr:uid="{00000000-0005-0000-0000-0000FF030000}"/>
    <cellStyle name="Note 11 3 3 5" xfId="3312" xr:uid="{00000000-0005-0000-0000-0000B8070000}"/>
    <cellStyle name="Note 11 3 3 5 2" xfId="10469" xr:uid="{00000000-0005-0000-0000-0000FF030000}"/>
    <cellStyle name="Note 11 3 3 6" xfId="6184" xr:uid="{00000000-0005-0000-0000-0000A9010000}"/>
    <cellStyle name="Note 11 3 3 6 2" xfId="13353" xr:uid="{00000000-0005-0000-0000-0000A9010000}"/>
    <cellStyle name="Note 11 3 3 7" xfId="7630" xr:uid="{00000000-0005-0000-0000-0000FF030000}"/>
    <cellStyle name="Note 11 3 4" xfId="697" xr:uid="{00000000-0005-0000-0000-0000BF070000}"/>
    <cellStyle name="Note 11 3 4 2" xfId="2124" xr:uid="{00000000-0005-0000-0000-0000C0070000}"/>
    <cellStyle name="Note 11 3 4 2 2" xfId="4964" xr:uid="{00000000-0005-0000-0000-0000BF070000}"/>
    <cellStyle name="Note 11 3 4 2 2 2" xfId="12121" xr:uid="{00000000-0005-0000-0000-000002040000}"/>
    <cellStyle name="Note 11 3 4 2 3" xfId="9282" xr:uid="{00000000-0005-0000-0000-000002040000}"/>
    <cellStyle name="Note 11 3 4 3" xfId="3545" xr:uid="{00000000-0005-0000-0000-0000BE070000}"/>
    <cellStyle name="Note 11 3 4 3 2" xfId="10702" xr:uid="{00000000-0005-0000-0000-000002040000}"/>
    <cellStyle name="Note 11 3 4 4" xfId="6467" xr:uid="{00000000-0005-0000-0000-000016040000}"/>
    <cellStyle name="Note 11 3 4 4 2" xfId="13596" xr:uid="{00000000-0005-0000-0000-000016040000}"/>
    <cellStyle name="Note 11 3 4 5" xfId="7863" xr:uid="{00000000-0005-0000-0000-000002040000}"/>
    <cellStyle name="Note 11 3 5" xfId="1161" xr:uid="{00000000-0005-0000-0000-0000C1070000}"/>
    <cellStyle name="Note 11 3 5 2" xfId="2588" xr:uid="{00000000-0005-0000-0000-0000C2070000}"/>
    <cellStyle name="Note 11 3 5 2 2" xfId="5428" xr:uid="{00000000-0005-0000-0000-0000C1070000}"/>
    <cellStyle name="Note 11 3 5 2 2 2" xfId="12585" xr:uid="{00000000-0005-0000-0000-000003040000}"/>
    <cellStyle name="Note 11 3 5 2 3" xfId="9746" xr:uid="{00000000-0005-0000-0000-000003040000}"/>
    <cellStyle name="Note 11 3 5 3" xfId="4009" xr:uid="{00000000-0005-0000-0000-0000C0070000}"/>
    <cellStyle name="Note 11 3 5 3 2" xfId="11166" xr:uid="{00000000-0005-0000-0000-000003040000}"/>
    <cellStyle name="Note 11 3 5 4" xfId="6930" xr:uid="{00000000-0005-0000-0000-000017040000}"/>
    <cellStyle name="Note 11 3 5 4 2" xfId="14059" xr:uid="{00000000-0005-0000-0000-000017040000}"/>
    <cellStyle name="Note 11 3 5 5" xfId="8327" xr:uid="{00000000-0005-0000-0000-000003040000}"/>
    <cellStyle name="Note 11 3 6" xfId="1658" xr:uid="{00000000-0005-0000-0000-0000C3070000}"/>
    <cellStyle name="Note 11 3 6 2" xfId="4498" xr:uid="{00000000-0005-0000-0000-0000C2070000}"/>
    <cellStyle name="Note 11 3 6 2 2" xfId="11655" xr:uid="{00000000-0005-0000-0000-0000F8030000}"/>
    <cellStyle name="Note 11 3 6 3" xfId="8816" xr:uid="{00000000-0005-0000-0000-0000F8030000}"/>
    <cellStyle name="Note 11 3 7" xfId="3079" xr:uid="{00000000-0005-0000-0000-0000AB070000}"/>
    <cellStyle name="Note 11 3 7 2" xfId="10236" xr:uid="{00000000-0005-0000-0000-0000F8030000}"/>
    <cellStyle name="Note 11 3 8" xfId="5951" xr:uid="{00000000-0005-0000-0000-0000A6010000}"/>
    <cellStyle name="Note 11 3 8 2" xfId="13120" xr:uid="{00000000-0005-0000-0000-0000A6010000}"/>
    <cellStyle name="Note 11 3 9" xfId="7396" xr:uid="{00000000-0005-0000-0000-0000F8030000}"/>
    <cellStyle name="Note 11 4" xfId="297" xr:uid="{00000000-0005-0000-0000-0000C4070000}"/>
    <cellStyle name="Note 11 4 2" xfId="565" xr:uid="{00000000-0005-0000-0000-0000C5070000}"/>
    <cellStyle name="Note 11 4 2 2" xfId="1031" xr:uid="{00000000-0005-0000-0000-0000C6070000}"/>
    <cellStyle name="Note 11 4 2 2 2" xfId="2458" xr:uid="{00000000-0005-0000-0000-0000C7070000}"/>
    <cellStyle name="Note 11 4 2 2 2 2" xfId="5298" xr:uid="{00000000-0005-0000-0000-0000C6070000}"/>
    <cellStyle name="Note 11 4 2 2 2 2 2" xfId="12455" xr:uid="{00000000-0005-0000-0000-000006040000}"/>
    <cellStyle name="Note 11 4 2 2 2 3" xfId="9616" xr:uid="{00000000-0005-0000-0000-000006040000}"/>
    <cellStyle name="Note 11 4 2 2 3" xfId="3879" xr:uid="{00000000-0005-0000-0000-0000C5070000}"/>
    <cellStyle name="Note 11 4 2 2 3 2" xfId="11036" xr:uid="{00000000-0005-0000-0000-000006040000}"/>
    <cellStyle name="Note 11 4 2 2 4" xfId="6800" xr:uid="{00000000-0005-0000-0000-00001A040000}"/>
    <cellStyle name="Note 11 4 2 2 4 2" xfId="13929" xr:uid="{00000000-0005-0000-0000-00001A040000}"/>
    <cellStyle name="Note 11 4 2 2 5" xfId="8197" xr:uid="{00000000-0005-0000-0000-000006040000}"/>
    <cellStyle name="Note 11 4 2 3" xfId="1495" xr:uid="{00000000-0005-0000-0000-0000C8070000}"/>
    <cellStyle name="Note 11 4 2 3 2" xfId="2922" xr:uid="{00000000-0005-0000-0000-0000C9070000}"/>
    <cellStyle name="Note 11 4 2 3 2 2" xfId="5762" xr:uid="{00000000-0005-0000-0000-0000C8070000}"/>
    <cellStyle name="Note 11 4 2 3 2 2 2" xfId="12919" xr:uid="{00000000-0005-0000-0000-000007040000}"/>
    <cellStyle name="Note 11 4 2 3 2 3" xfId="10080" xr:uid="{00000000-0005-0000-0000-000007040000}"/>
    <cellStyle name="Note 11 4 2 3 3" xfId="4343" xr:uid="{00000000-0005-0000-0000-0000C7070000}"/>
    <cellStyle name="Note 11 4 2 3 3 2" xfId="11500" xr:uid="{00000000-0005-0000-0000-000007040000}"/>
    <cellStyle name="Note 11 4 2 3 4" xfId="7264" xr:uid="{00000000-0005-0000-0000-00001B040000}"/>
    <cellStyle name="Note 11 4 2 3 4 2" xfId="14393" xr:uid="{00000000-0005-0000-0000-00001B040000}"/>
    <cellStyle name="Note 11 4 2 3 5" xfId="8661" xr:uid="{00000000-0005-0000-0000-000007040000}"/>
    <cellStyle name="Note 11 4 2 4" xfId="1992" xr:uid="{00000000-0005-0000-0000-0000CA070000}"/>
    <cellStyle name="Note 11 4 2 4 2" xfId="4832" xr:uid="{00000000-0005-0000-0000-0000C9070000}"/>
    <cellStyle name="Note 11 4 2 4 2 2" xfId="11989" xr:uid="{00000000-0005-0000-0000-000005040000}"/>
    <cellStyle name="Note 11 4 2 4 3" xfId="9150" xr:uid="{00000000-0005-0000-0000-000005040000}"/>
    <cellStyle name="Note 11 4 2 5" xfId="3413" xr:uid="{00000000-0005-0000-0000-0000C4070000}"/>
    <cellStyle name="Note 11 4 2 5 2" xfId="10570" xr:uid="{00000000-0005-0000-0000-000005040000}"/>
    <cellStyle name="Note 11 4 2 6" xfId="6285" xr:uid="{00000000-0005-0000-0000-0000AB010000}"/>
    <cellStyle name="Note 11 4 2 6 2" xfId="13454" xr:uid="{00000000-0005-0000-0000-0000AB010000}"/>
    <cellStyle name="Note 11 4 2 7" xfId="7731" xr:uid="{00000000-0005-0000-0000-000005040000}"/>
    <cellStyle name="Note 11 4 3" xfId="798" xr:uid="{00000000-0005-0000-0000-0000CB070000}"/>
    <cellStyle name="Note 11 4 3 2" xfId="2225" xr:uid="{00000000-0005-0000-0000-0000CC070000}"/>
    <cellStyle name="Note 11 4 3 2 2" xfId="5065" xr:uid="{00000000-0005-0000-0000-0000CB070000}"/>
    <cellStyle name="Note 11 4 3 2 2 2" xfId="12222" xr:uid="{00000000-0005-0000-0000-000008040000}"/>
    <cellStyle name="Note 11 4 3 2 3" xfId="9383" xr:uid="{00000000-0005-0000-0000-000008040000}"/>
    <cellStyle name="Note 11 4 3 3" xfId="3646" xr:uid="{00000000-0005-0000-0000-0000CA070000}"/>
    <cellStyle name="Note 11 4 3 3 2" xfId="10803" xr:uid="{00000000-0005-0000-0000-000008040000}"/>
    <cellStyle name="Note 11 4 3 4" xfId="6568" xr:uid="{00000000-0005-0000-0000-00001C040000}"/>
    <cellStyle name="Note 11 4 3 4 2" xfId="13697" xr:uid="{00000000-0005-0000-0000-00001C040000}"/>
    <cellStyle name="Note 11 4 3 5" xfId="7964" xr:uid="{00000000-0005-0000-0000-000008040000}"/>
    <cellStyle name="Note 11 4 4" xfId="1262" xr:uid="{00000000-0005-0000-0000-0000CD070000}"/>
    <cellStyle name="Note 11 4 4 2" xfId="2689" xr:uid="{00000000-0005-0000-0000-0000CE070000}"/>
    <cellStyle name="Note 11 4 4 2 2" xfId="5529" xr:uid="{00000000-0005-0000-0000-0000CD070000}"/>
    <cellStyle name="Note 11 4 4 2 2 2" xfId="12686" xr:uid="{00000000-0005-0000-0000-000009040000}"/>
    <cellStyle name="Note 11 4 4 2 3" xfId="9847" xr:uid="{00000000-0005-0000-0000-000009040000}"/>
    <cellStyle name="Note 11 4 4 3" xfId="4110" xr:uid="{00000000-0005-0000-0000-0000CC070000}"/>
    <cellStyle name="Note 11 4 4 3 2" xfId="11267" xr:uid="{00000000-0005-0000-0000-000009040000}"/>
    <cellStyle name="Note 11 4 4 4" xfId="7031" xr:uid="{00000000-0005-0000-0000-00001D040000}"/>
    <cellStyle name="Note 11 4 4 4 2" xfId="14160" xr:uid="{00000000-0005-0000-0000-00001D040000}"/>
    <cellStyle name="Note 11 4 4 5" xfId="8428" xr:uid="{00000000-0005-0000-0000-000009040000}"/>
    <cellStyle name="Note 11 4 5" xfId="1759" xr:uid="{00000000-0005-0000-0000-0000CF070000}"/>
    <cellStyle name="Note 11 4 5 2" xfId="4599" xr:uid="{00000000-0005-0000-0000-0000CE070000}"/>
    <cellStyle name="Note 11 4 5 2 2" xfId="11756" xr:uid="{00000000-0005-0000-0000-000004040000}"/>
    <cellStyle name="Note 11 4 5 3" xfId="8917" xr:uid="{00000000-0005-0000-0000-000004040000}"/>
    <cellStyle name="Note 11 4 6" xfId="3180" xr:uid="{00000000-0005-0000-0000-0000C3070000}"/>
    <cellStyle name="Note 11 4 6 2" xfId="10337" xr:uid="{00000000-0005-0000-0000-000004040000}"/>
    <cellStyle name="Note 11 4 7" xfId="6052" xr:uid="{00000000-0005-0000-0000-0000AA010000}"/>
    <cellStyle name="Note 11 4 7 2" xfId="13221" xr:uid="{00000000-0005-0000-0000-0000AA010000}"/>
    <cellStyle name="Note 11 4 8" xfId="7498" xr:uid="{00000000-0005-0000-0000-000004040000}"/>
    <cellStyle name="Note 11 5" xfId="386" xr:uid="{00000000-0005-0000-0000-0000D0070000}"/>
    <cellStyle name="Note 11 5 2" xfId="857" xr:uid="{00000000-0005-0000-0000-0000D1070000}"/>
    <cellStyle name="Note 11 5 2 2" xfId="2284" xr:uid="{00000000-0005-0000-0000-0000D2070000}"/>
    <cellStyle name="Note 11 5 2 2 2" xfId="5124" xr:uid="{00000000-0005-0000-0000-0000D1070000}"/>
    <cellStyle name="Note 11 5 2 2 2 2" xfId="12281" xr:uid="{00000000-0005-0000-0000-00000B040000}"/>
    <cellStyle name="Note 11 5 2 2 3" xfId="9442" xr:uid="{00000000-0005-0000-0000-00000B040000}"/>
    <cellStyle name="Note 11 5 2 3" xfId="3705" xr:uid="{00000000-0005-0000-0000-0000D0070000}"/>
    <cellStyle name="Note 11 5 2 3 2" xfId="10862" xr:uid="{00000000-0005-0000-0000-00000B040000}"/>
    <cellStyle name="Note 11 5 2 4" xfId="6627" xr:uid="{00000000-0005-0000-0000-00001F040000}"/>
    <cellStyle name="Note 11 5 2 4 2" xfId="13756" xr:uid="{00000000-0005-0000-0000-00001F040000}"/>
    <cellStyle name="Note 11 5 2 5" xfId="8023" xr:uid="{00000000-0005-0000-0000-00000B040000}"/>
    <cellStyle name="Note 11 5 3" xfId="1321" xr:uid="{00000000-0005-0000-0000-0000D3070000}"/>
    <cellStyle name="Note 11 5 3 2" xfId="2748" xr:uid="{00000000-0005-0000-0000-0000D4070000}"/>
    <cellStyle name="Note 11 5 3 2 2" xfId="5588" xr:uid="{00000000-0005-0000-0000-0000D3070000}"/>
    <cellStyle name="Note 11 5 3 2 2 2" xfId="12745" xr:uid="{00000000-0005-0000-0000-00000C040000}"/>
    <cellStyle name="Note 11 5 3 2 3" xfId="9906" xr:uid="{00000000-0005-0000-0000-00000C040000}"/>
    <cellStyle name="Note 11 5 3 3" xfId="4169" xr:uid="{00000000-0005-0000-0000-0000D2070000}"/>
    <cellStyle name="Note 11 5 3 3 2" xfId="11326" xr:uid="{00000000-0005-0000-0000-00000C040000}"/>
    <cellStyle name="Note 11 5 3 4" xfId="7090" xr:uid="{00000000-0005-0000-0000-000020040000}"/>
    <cellStyle name="Note 11 5 3 4 2" xfId="14219" xr:uid="{00000000-0005-0000-0000-000020040000}"/>
    <cellStyle name="Note 11 5 3 5" xfId="8487" xr:uid="{00000000-0005-0000-0000-00000C040000}"/>
    <cellStyle name="Note 11 5 4" xfId="1818" xr:uid="{00000000-0005-0000-0000-0000D5070000}"/>
    <cellStyle name="Note 11 5 4 2" xfId="4658" xr:uid="{00000000-0005-0000-0000-0000D4070000}"/>
    <cellStyle name="Note 11 5 4 2 2" xfId="11815" xr:uid="{00000000-0005-0000-0000-00000A040000}"/>
    <cellStyle name="Note 11 5 4 3" xfId="8976" xr:uid="{00000000-0005-0000-0000-00000A040000}"/>
    <cellStyle name="Note 11 5 5" xfId="3239" xr:uid="{00000000-0005-0000-0000-0000CF070000}"/>
    <cellStyle name="Note 11 5 5 2" xfId="10396" xr:uid="{00000000-0005-0000-0000-00000A040000}"/>
    <cellStyle name="Note 11 5 6" xfId="6111" xr:uid="{00000000-0005-0000-0000-0000AC010000}"/>
    <cellStyle name="Note 11 5 6 2" xfId="13280" xr:uid="{00000000-0005-0000-0000-0000AC010000}"/>
    <cellStyle name="Note 11 5 7" xfId="7557" xr:uid="{00000000-0005-0000-0000-00000A040000}"/>
    <cellStyle name="Note 11 6" xfId="624" xr:uid="{00000000-0005-0000-0000-0000D6070000}"/>
    <cellStyle name="Note 11 6 2" xfId="2051" xr:uid="{00000000-0005-0000-0000-0000D7070000}"/>
    <cellStyle name="Note 11 6 2 2" xfId="4891" xr:uid="{00000000-0005-0000-0000-0000D6070000}"/>
    <cellStyle name="Note 11 6 2 2 2" xfId="12048" xr:uid="{00000000-0005-0000-0000-00000D040000}"/>
    <cellStyle name="Note 11 6 2 3" xfId="9209" xr:uid="{00000000-0005-0000-0000-00000D040000}"/>
    <cellStyle name="Note 11 6 3" xfId="3472" xr:uid="{00000000-0005-0000-0000-0000D5070000}"/>
    <cellStyle name="Note 11 6 3 2" xfId="10629" xr:uid="{00000000-0005-0000-0000-00000D040000}"/>
    <cellStyle name="Note 11 6 4" xfId="6394" xr:uid="{00000000-0005-0000-0000-000021040000}"/>
    <cellStyle name="Note 11 6 4 2" xfId="13523" xr:uid="{00000000-0005-0000-0000-000021040000}"/>
    <cellStyle name="Note 11 6 5" xfId="7790" xr:uid="{00000000-0005-0000-0000-00000D040000}"/>
    <cellStyle name="Note 11 7" xfId="1088" xr:uid="{00000000-0005-0000-0000-0000D8070000}"/>
    <cellStyle name="Note 11 7 2" xfId="2515" xr:uid="{00000000-0005-0000-0000-0000D9070000}"/>
    <cellStyle name="Note 11 7 2 2" xfId="5355" xr:uid="{00000000-0005-0000-0000-0000D8070000}"/>
    <cellStyle name="Note 11 7 2 2 2" xfId="12512" xr:uid="{00000000-0005-0000-0000-00000E040000}"/>
    <cellStyle name="Note 11 7 2 3" xfId="9673" xr:uid="{00000000-0005-0000-0000-00000E040000}"/>
    <cellStyle name="Note 11 7 3" xfId="3936" xr:uid="{00000000-0005-0000-0000-0000D7070000}"/>
    <cellStyle name="Note 11 7 3 2" xfId="11093" xr:uid="{00000000-0005-0000-0000-00000E040000}"/>
    <cellStyle name="Note 11 7 4" xfId="6857" xr:uid="{00000000-0005-0000-0000-000022040000}"/>
    <cellStyle name="Note 11 7 4 2" xfId="13986" xr:uid="{00000000-0005-0000-0000-000022040000}"/>
    <cellStyle name="Note 11 7 5" xfId="8254" xr:uid="{00000000-0005-0000-0000-00000E040000}"/>
    <cellStyle name="Note 11 8" xfId="1584" xr:uid="{00000000-0005-0000-0000-0000DA070000}"/>
    <cellStyle name="Note 11 8 2" xfId="4424" xr:uid="{00000000-0005-0000-0000-0000D9070000}"/>
    <cellStyle name="Note 11 8 2 2" xfId="11581" xr:uid="{00000000-0005-0000-0000-0000EB030000}"/>
    <cellStyle name="Note 11 8 3" xfId="8742" xr:uid="{00000000-0005-0000-0000-0000EB030000}"/>
    <cellStyle name="Note 11 9" xfId="3006" xr:uid="{00000000-0005-0000-0000-000092070000}"/>
    <cellStyle name="Note 11 9 2" xfId="10163" xr:uid="{00000000-0005-0000-0000-0000EB030000}"/>
    <cellStyle name="Note 12" xfId="41" xr:uid="{00000000-0005-0000-0000-0000DB070000}"/>
    <cellStyle name="Note 12 10" xfId="5874" xr:uid="{00000000-0005-0000-0000-0000AD010000}"/>
    <cellStyle name="Note 12 10 2" xfId="13048" xr:uid="{00000000-0005-0000-0000-0000AD010000}"/>
    <cellStyle name="Note 12 11" xfId="7324" xr:uid="{00000000-0005-0000-0000-00000F040000}"/>
    <cellStyle name="Note 12 2" xfId="82" xr:uid="{00000000-0005-0000-0000-0000DC070000}"/>
    <cellStyle name="Note 12 2 2" xfId="301" xr:uid="{00000000-0005-0000-0000-0000DD070000}"/>
    <cellStyle name="Note 12 2 2 2" xfId="569" xr:uid="{00000000-0005-0000-0000-0000DE070000}"/>
    <cellStyle name="Note 12 2 2 2 2" xfId="1035" xr:uid="{00000000-0005-0000-0000-0000DF070000}"/>
    <cellStyle name="Note 12 2 2 2 2 2" xfId="2462" xr:uid="{00000000-0005-0000-0000-0000E0070000}"/>
    <cellStyle name="Note 12 2 2 2 2 2 2" xfId="5302" xr:uid="{00000000-0005-0000-0000-0000DF070000}"/>
    <cellStyle name="Note 12 2 2 2 2 2 2 2" xfId="12459" xr:uid="{00000000-0005-0000-0000-000013040000}"/>
    <cellStyle name="Note 12 2 2 2 2 2 3" xfId="9620" xr:uid="{00000000-0005-0000-0000-000013040000}"/>
    <cellStyle name="Note 12 2 2 2 2 3" xfId="3883" xr:uid="{00000000-0005-0000-0000-0000DE070000}"/>
    <cellStyle name="Note 12 2 2 2 2 3 2" xfId="11040" xr:uid="{00000000-0005-0000-0000-000013040000}"/>
    <cellStyle name="Note 12 2 2 2 2 4" xfId="6804" xr:uid="{00000000-0005-0000-0000-000027040000}"/>
    <cellStyle name="Note 12 2 2 2 2 4 2" xfId="13933" xr:uid="{00000000-0005-0000-0000-000027040000}"/>
    <cellStyle name="Note 12 2 2 2 2 5" xfId="8201" xr:uid="{00000000-0005-0000-0000-000013040000}"/>
    <cellStyle name="Note 12 2 2 2 3" xfId="1499" xr:uid="{00000000-0005-0000-0000-0000E1070000}"/>
    <cellStyle name="Note 12 2 2 2 3 2" xfId="2926" xr:uid="{00000000-0005-0000-0000-0000E2070000}"/>
    <cellStyle name="Note 12 2 2 2 3 2 2" xfId="5766" xr:uid="{00000000-0005-0000-0000-0000E1070000}"/>
    <cellStyle name="Note 12 2 2 2 3 2 2 2" xfId="12923" xr:uid="{00000000-0005-0000-0000-000014040000}"/>
    <cellStyle name="Note 12 2 2 2 3 2 3" xfId="10084" xr:uid="{00000000-0005-0000-0000-000014040000}"/>
    <cellStyle name="Note 12 2 2 2 3 3" xfId="4347" xr:uid="{00000000-0005-0000-0000-0000E0070000}"/>
    <cellStyle name="Note 12 2 2 2 3 3 2" xfId="11504" xr:uid="{00000000-0005-0000-0000-000014040000}"/>
    <cellStyle name="Note 12 2 2 2 3 4" xfId="7268" xr:uid="{00000000-0005-0000-0000-000028040000}"/>
    <cellStyle name="Note 12 2 2 2 3 4 2" xfId="14397" xr:uid="{00000000-0005-0000-0000-000028040000}"/>
    <cellStyle name="Note 12 2 2 2 3 5" xfId="8665" xr:uid="{00000000-0005-0000-0000-000014040000}"/>
    <cellStyle name="Note 12 2 2 2 4" xfId="1996" xr:uid="{00000000-0005-0000-0000-0000E3070000}"/>
    <cellStyle name="Note 12 2 2 2 4 2" xfId="4836" xr:uid="{00000000-0005-0000-0000-0000E2070000}"/>
    <cellStyle name="Note 12 2 2 2 4 2 2" xfId="11993" xr:uid="{00000000-0005-0000-0000-000012040000}"/>
    <cellStyle name="Note 12 2 2 2 4 3" xfId="9154" xr:uid="{00000000-0005-0000-0000-000012040000}"/>
    <cellStyle name="Note 12 2 2 2 5" xfId="3417" xr:uid="{00000000-0005-0000-0000-0000DD070000}"/>
    <cellStyle name="Note 12 2 2 2 5 2" xfId="10574" xr:uid="{00000000-0005-0000-0000-000012040000}"/>
    <cellStyle name="Note 12 2 2 2 6" xfId="6289" xr:uid="{00000000-0005-0000-0000-0000B0010000}"/>
    <cellStyle name="Note 12 2 2 2 6 2" xfId="13458" xr:uid="{00000000-0005-0000-0000-0000B0010000}"/>
    <cellStyle name="Note 12 2 2 2 7" xfId="7735" xr:uid="{00000000-0005-0000-0000-000012040000}"/>
    <cellStyle name="Note 12 2 2 3" xfId="802" xr:uid="{00000000-0005-0000-0000-0000E4070000}"/>
    <cellStyle name="Note 12 2 2 3 2" xfId="2229" xr:uid="{00000000-0005-0000-0000-0000E5070000}"/>
    <cellStyle name="Note 12 2 2 3 2 2" xfId="5069" xr:uid="{00000000-0005-0000-0000-0000E4070000}"/>
    <cellStyle name="Note 12 2 2 3 2 2 2" xfId="12226" xr:uid="{00000000-0005-0000-0000-000015040000}"/>
    <cellStyle name="Note 12 2 2 3 2 3" xfId="9387" xr:uid="{00000000-0005-0000-0000-000015040000}"/>
    <cellStyle name="Note 12 2 2 3 3" xfId="3650" xr:uid="{00000000-0005-0000-0000-0000E3070000}"/>
    <cellStyle name="Note 12 2 2 3 3 2" xfId="10807" xr:uid="{00000000-0005-0000-0000-000015040000}"/>
    <cellStyle name="Note 12 2 2 3 4" xfId="6572" xr:uid="{00000000-0005-0000-0000-000029040000}"/>
    <cellStyle name="Note 12 2 2 3 4 2" xfId="13701" xr:uid="{00000000-0005-0000-0000-000029040000}"/>
    <cellStyle name="Note 12 2 2 3 5" xfId="7968" xr:uid="{00000000-0005-0000-0000-000015040000}"/>
    <cellStyle name="Note 12 2 2 4" xfId="1266" xr:uid="{00000000-0005-0000-0000-0000E6070000}"/>
    <cellStyle name="Note 12 2 2 4 2" xfId="2693" xr:uid="{00000000-0005-0000-0000-0000E7070000}"/>
    <cellStyle name="Note 12 2 2 4 2 2" xfId="5533" xr:uid="{00000000-0005-0000-0000-0000E6070000}"/>
    <cellStyle name="Note 12 2 2 4 2 2 2" xfId="12690" xr:uid="{00000000-0005-0000-0000-000016040000}"/>
    <cellStyle name="Note 12 2 2 4 2 3" xfId="9851" xr:uid="{00000000-0005-0000-0000-000016040000}"/>
    <cellStyle name="Note 12 2 2 4 3" xfId="4114" xr:uid="{00000000-0005-0000-0000-0000E5070000}"/>
    <cellStyle name="Note 12 2 2 4 3 2" xfId="11271" xr:uid="{00000000-0005-0000-0000-000016040000}"/>
    <cellStyle name="Note 12 2 2 4 4" xfId="7035" xr:uid="{00000000-0005-0000-0000-00002A040000}"/>
    <cellStyle name="Note 12 2 2 4 4 2" xfId="14164" xr:uid="{00000000-0005-0000-0000-00002A040000}"/>
    <cellStyle name="Note 12 2 2 4 5" xfId="8432" xr:uid="{00000000-0005-0000-0000-000016040000}"/>
    <cellStyle name="Note 12 2 2 5" xfId="1763" xr:uid="{00000000-0005-0000-0000-0000E8070000}"/>
    <cellStyle name="Note 12 2 2 5 2" xfId="4603" xr:uid="{00000000-0005-0000-0000-0000E7070000}"/>
    <cellStyle name="Note 12 2 2 5 2 2" xfId="11760" xr:uid="{00000000-0005-0000-0000-000011040000}"/>
    <cellStyle name="Note 12 2 2 5 3" xfId="8921" xr:uid="{00000000-0005-0000-0000-000011040000}"/>
    <cellStyle name="Note 12 2 2 6" xfId="3184" xr:uid="{00000000-0005-0000-0000-0000DC070000}"/>
    <cellStyle name="Note 12 2 2 6 2" xfId="10341" xr:uid="{00000000-0005-0000-0000-000011040000}"/>
    <cellStyle name="Note 12 2 2 7" xfId="6056" xr:uid="{00000000-0005-0000-0000-0000AF010000}"/>
    <cellStyle name="Note 12 2 2 7 2" xfId="13225" xr:uid="{00000000-0005-0000-0000-0000AF010000}"/>
    <cellStyle name="Note 12 2 2 8" xfId="7502" xr:uid="{00000000-0005-0000-0000-000011040000}"/>
    <cellStyle name="Note 12 2 3" xfId="428" xr:uid="{00000000-0005-0000-0000-0000E9070000}"/>
    <cellStyle name="Note 12 2 3 2" xfId="894" xr:uid="{00000000-0005-0000-0000-0000EA070000}"/>
    <cellStyle name="Note 12 2 3 2 2" xfId="2321" xr:uid="{00000000-0005-0000-0000-0000EB070000}"/>
    <cellStyle name="Note 12 2 3 2 2 2" xfId="5161" xr:uid="{00000000-0005-0000-0000-0000EA070000}"/>
    <cellStyle name="Note 12 2 3 2 2 2 2" xfId="12318" xr:uid="{00000000-0005-0000-0000-000018040000}"/>
    <cellStyle name="Note 12 2 3 2 2 3" xfId="9479" xr:uid="{00000000-0005-0000-0000-000018040000}"/>
    <cellStyle name="Note 12 2 3 2 3" xfId="3742" xr:uid="{00000000-0005-0000-0000-0000E9070000}"/>
    <cellStyle name="Note 12 2 3 2 3 2" xfId="10899" xr:uid="{00000000-0005-0000-0000-000018040000}"/>
    <cellStyle name="Note 12 2 3 2 4" xfId="6664" xr:uid="{00000000-0005-0000-0000-00002C040000}"/>
    <cellStyle name="Note 12 2 3 2 4 2" xfId="13793" xr:uid="{00000000-0005-0000-0000-00002C040000}"/>
    <cellStyle name="Note 12 2 3 2 5" xfId="8060" xr:uid="{00000000-0005-0000-0000-000018040000}"/>
    <cellStyle name="Note 12 2 3 3" xfId="1358" xr:uid="{00000000-0005-0000-0000-0000EC070000}"/>
    <cellStyle name="Note 12 2 3 3 2" xfId="2785" xr:uid="{00000000-0005-0000-0000-0000ED070000}"/>
    <cellStyle name="Note 12 2 3 3 2 2" xfId="5625" xr:uid="{00000000-0005-0000-0000-0000EC070000}"/>
    <cellStyle name="Note 12 2 3 3 2 2 2" xfId="12782" xr:uid="{00000000-0005-0000-0000-000019040000}"/>
    <cellStyle name="Note 12 2 3 3 2 3" xfId="9943" xr:uid="{00000000-0005-0000-0000-000019040000}"/>
    <cellStyle name="Note 12 2 3 3 3" xfId="4206" xr:uid="{00000000-0005-0000-0000-0000EB070000}"/>
    <cellStyle name="Note 12 2 3 3 3 2" xfId="11363" xr:uid="{00000000-0005-0000-0000-000019040000}"/>
    <cellStyle name="Note 12 2 3 3 4" xfId="7127" xr:uid="{00000000-0005-0000-0000-00002D040000}"/>
    <cellStyle name="Note 12 2 3 3 4 2" xfId="14256" xr:uid="{00000000-0005-0000-0000-00002D040000}"/>
    <cellStyle name="Note 12 2 3 3 5" xfId="8524" xr:uid="{00000000-0005-0000-0000-000019040000}"/>
    <cellStyle name="Note 12 2 3 4" xfId="1855" xr:uid="{00000000-0005-0000-0000-0000EE070000}"/>
    <cellStyle name="Note 12 2 3 4 2" xfId="4695" xr:uid="{00000000-0005-0000-0000-0000ED070000}"/>
    <cellStyle name="Note 12 2 3 4 2 2" xfId="11852" xr:uid="{00000000-0005-0000-0000-000017040000}"/>
    <cellStyle name="Note 12 2 3 4 3" xfId="9013" xr:uid="{00000000-0005-0000-0000-000017040000}"/>
    <cellStyle name="Note 12 2 3 5" xfId="3276" xr:uid="{00000000-0005-0000-0000-0000E8070000}"/>
    <cellStyle name="Note 12 2 3 5 2" xfId="10433" xr:uid="{00000000-0005-0000-0000-000017040000}"/>
    <cellStyle name="Note 12 2 3 6" xfId="6148" xr:uid="{00000000-0005-0000-0000-0000B1010000}"/>
    <cellStyle name="Note 12 2 3 6 2" xfId="13317" xr:uid="{00000000-0005-0000-0000-0000B1010000}"/>
    <cellStyle name="Note 12 2 3 7" xfId="7594" xr:uid="{00000000-0005-0000-0000-000017040000}"/>
    <cellStyle name="Note 12 2 4" xfId="661" xr:uid="{00000000-0005-0000-0000-0000EF070000}"/>
    <cellStyle name="Note 12 2 4 2" xfId="2088" xr:uid="{00000000-0005-0000-0000-0000F0070000}"/>
    <cellStyle name="Note 12 2 4 2 2" xfId="4928" xr:uid="{00000000-0005-0000-0000-0000EF070000}"/>
    <cellStyle name="Note 12 2 4 2 2 2" xfId="12085" xr:uid="{00000000-0005-0000-0000-00001A040000}"/>
    <cellStyle name="Note 12 2 4 2 3" xfId="9246" xr:uid="{00000000-0005-0000-0000-00001A040000}"/>
    <cellStyle name="Note 12 2 4 3" xfId="3509" xr:uid="{00000000-0005-0000-0000-0000EE070000}"/>
    <cellStyle name="Note 12 2 4 3 2" xfId="10666" xr:uid="{00000000-0005-0000-0000-00001A040000}"/>
    <cellStyle name="Note 12 2 4 4" xfId="6431" xr:uid="{00000000-0005-0000-0000-00002E040000}"/>
    <cellStyle name="Note 12 2 4 4 2" xfId="13560" xr:uid="{00000000-0005-0000-0000-00002E040000}"/>
    <cellStyle name="Note 12 2 4 5" xfId="7827" xr:uid="{00000000-0005-0000-0000-00001A040000}"/>
    <cellStyle name="Note 12 2 5" xfId="1125" xr:uid="{00000000-0005-0000-0000-0000F1070000}"/>
    <cellStyle name="Note 12 2 5 2" xfId="2552" xr:uid="{00000000-0005-0000-0000-0000F2070000}"/>
    <cellStyle name="Note 12 2 5 2 2" xfId="5392" xr:uid="{00000000-0005-0000-0000-0000F1070000}"/>
    <cellStyle name="Note 12 2 5 2 2 2" xfId="12549" xr:uid="{00000000-0005-0000-0000-00001B040000}"/>
    <cellStyle name="Note 12 2 5 2 3" xfId="9710" xr:uid="{00000000-0005-0000-0000-00001B040000}"/>
    <cellStyle name="Note 12 2 5 3" xfId="3973" xr:uid="{00000000-0005-0000-0000-0000F0070000}"/>
    <cellStyle name="Note 12 2 5 3 2" xfId="11130" xr:uid="{00000000-0005-0000-0000-00001B040000}"/>
    <cellStyle name="Note 12 2 5 4" xfId="6894" xr:uid="{00000000-0005-0000-0000-00002F040000}"/>
    <cellStyle name="Note 12 2 5 4 2" xfId="14023" xr:uid="{00000000-0005-0000-0000-00002F040000}"/>
    <cellStyle name="Note 12 2 5 5" xfId="8291" xr:uid="{00000000-0005-0000-0000-00001B040000}"/>
    <cellStyle name="Note 12 2 6" xfId="1621" xr:uid="{00000000-0005-0000-0000-0000F3070000}"/>
    <cellStyle name="Note 12 2 6 2" xfId="4461" xr:uid="{00000000-0005-0000-0000-0000F2070000}"/>
    <cellStyle name="Note 12 2 6 2 2" xfId="11618" xr:uid="{00000000-0005-0000-0000-000010040000}"/>
    <cellStyle name="Note 12 2 6 3" xfId="8779" xr:uid="{00000000-0005-0000-0000-000010040000}"/>
    <cellStyle name="Note 12 2 7" xfId="3043" xr:uid="{00000000-0005-0000-0000-0000DB070000}"/>
    <cellStyle name="Note 12 2 7 2" xfId="10200" xr:uid="{00000000-0005-0000-0000-000010040000}"/>
    <cellStyle name="Note 12 2 8" xfId="5915" xr:uid="{00000000-0005-0000-0000-0000AE010000}"/>
    <cellStyle name="Note 12 2 8 2" xfId="13084" xr:uid="{00000000-0005-0000-0000-0000AE010000}"/>
    <cellStyle name="Note 12 2 9" xfId="7360" xr:uid="{00000000-0005-0000-0000-000010040000}"/>
    <cellStyle name="Note 12 3" xfId="129" xr:uid="{00000000-0005-0000-0000-0000F4070000}"/>
    <cellStyle name="Note 12 3 2" xfId="302" xr:uid="{00000000-0005-0000-0000-0000F5070000}"/>
    <cellStyle name="Note 12 3 2 2" xfId="570" xr:uid="{00000000-0005-0000-0000-0000F6070000}"/>
    <cellStyle name="Note 12 3 2 2 2" xfId="1036" xr:uid="{00000000-0005-0000-0000-0000F7070000}"/>
    <cellStyle name="Note 12 3 2 2 2 2" xfId="2463" xr:uid="{00000000-0005-0000-0000-0000F8070000}"/>
    <cellStyle name="Note 12 3 2 2 2 2 2" xfId="5303" xr:uid="{00000000-0005-0000-0000-0000F7070000}"/>
    <cellStyle name="Note 12 3 2 2 2 2 2 2" xfId="12460" xr:uid="{00000000-0005-0000-0000-00001F040000}"/>
    <cellStyle name="Note 12 3 2 2 2 2 3" xfId="9621" xr:uid="{00000000-0005-0000-0000-00001F040000}"/>
    <cellStyle name="Note 12 3 2 2 2 3" xfId="3884" xr:uid="{00000000-0005-0000-0000-0000F6070000}"/>
    <cellStyle name="Note 12 3 2 2 2 3 2" xfId="11041" xr:uid="{00000000-0005-0000-0000-00001F040000}"/>
    <cellStyle name="Note 12 3 2 2 2 4" xfId="6805" xr:uid="{00000000-0005-0000-0000-000033040000}"/>
    <cellStyle name="Note 12 3 2 2 2 4 2" xfId="13934" xr:uid="{00000000-0005-0000-0000-000033040000}"/>
    <cellStyle name="Note 12 3 2 2 2 5" xfId="8202" xr:uid="{00000000-0005-0000-0000-00001F040000}"/>
    <cellStyle name="Note 12 3 2 2 3" xfId="1500" xr:uid="{00000000-0005-0000-0000-0000F9070000}"/>
    <cellStyle name="Note 12 3 2 2 3 2" xfId="2927" xr:uid="{00000000-0005-0000-0000-0000FA070000}"/>
    <cellStyle name="Note 12 3 2 2 3 2 2" xfId="5767" xr:uid="{00000000-0005-0000-0000-0000F9070000}"/>
    <cellStyle name="Note 12 3 2 2 3 2 2 2" xfId="12924" xr:uid="{00000000-0005-0000-0000-000020040000}"/>
    <cellStyle name="Note 12 3 2 2 3 2 3" xfId="10085" xr:uid="{00000000-0005-0000-0000-000020040000}"/>
    <cellStyle name="Note 12 3 2 2 3 3" xfId="4348" xr:uid="{00000000-0005-0000-0000-0000F8070000}"/>
    <cellStyle name="Note 12 3 2 2 3 3 2" xfId="11505" xr:uid="{00000000-0005-0000-0000-000020040000}"/>
    <cellStyle name="Note 12 3 2 2 3 4" xfId="7269" xr:uid="{00000000-0005-0000-0000-000034040000}"/>
    <cellStyle name="Note 12 3 2 2 3 4 2" xfId="14398" xr:uid="{00000000-0005-0000-0000-000034040000}"/>
    <cellStyle name="Note 12 3 2 2 3 5" xfId="8666" xr:uid="{00000000-0005-0000-0000-000020040000}"/>
    <cellStyle name="Note 12 3 2 2 4" xfId="1997" xr:uid="{00000000-0005-0000-0000-0000FB070000}"/>
    <cellStyle name="Note 12 3 2 2 4 2" xfId="4837" xr:uid="{00000000-0005-0000-0000-0000FA070000}"/>
    <cellStyle name="Note 12 3 2 2 4 2 2" xfId="11994" xr:uid="{00000000-0005-0000-0000-00001E040000}"/>
    <cellStyle name="Note 12 3 2 2 4 3" xfId="9155" xr:uid="{00000000-0005-0000-0000-00001E040000}"/>
    <cellStyle name="Note 12 3 2 2 5" xfId="3418" xr:uid="{00000000-0005-0000-0000-0000F5070000}"/>
    <cellStyle name="Note 12 3 2 2 5 2" xfId="10575" xr:uid="{00000000-0005-0000-0000-00001E040000}"/>
    <cellStyle name="Note 12 3 2 2 6" xfId="6290" xr:uid="{00000000-0005-0000-0000-0000B4010000}"/>
    <cellStyle name="Note 12 3 2 2 6 2" xfId="13459" xr:uid="{00000000-0005-0000-0000-0000B4010000}"/>
    <cellStyle name="Note 12 3 2 2 7" xfId="7736" xr:uid="{00000000-0005-0000-0000-00001E040000}"/>
    <cellStyle name="Note 12 3 2 3" xfId="803" xr:uid="{00000000-0005-0000-0000-0000FC070000}"/>
    <cellStyle name="Note 12 3 2 3 2" xfId="2230" xr:uid="{00000000-0005-0000-0000-0000FD070000}"/>
    <cellStyle name="Note 12 3 2 3 2 2" xfId="5070" xr:uid="{00000000-0005-0000-0000-0000FC070000}"/>
    <cellStyle name="Note 12 3 2 3 2 2 2" xfId="12227" xr:uid="{00000000-0005-0000-0000-000021040000}"/>
    <cellStyle name="Note 12 3 2 3 2 3" xfId="9388" xr:uid="{00000000-0005-0000-0000-000021040000}"/>
    <cellStyle name="Note 12 3 2 3 3" xfId="3651" xr:uid="{00000000-0005-0000-0000-0000FB070000}"/>
    <cellStyle name="Note 12 3 2 3 3 2" xfId="10808" xr:uid="{00000000-0005-0000-0000-000021040000}"/>
    <cellStyle name="Note 12 3 2 3 4" xfId="6573" xr:uid="{00000000-0005-0000-0000-000035040000}"/>
    <cellStyle name="Note 12 3 2 3 4 2" xfId="13702" xr:uid="{00000000-0005-0000-0000-000035040000}"/>
    <cellStyle name="Note 12 3 2 3 5" xfId="7969" xr:uid="{00000000-0005-0000-0000-000021040000}"/>
    <cellStyle name="Note 12 3 2 4" xfId="1267" xr:uid="{00000000-0005-0000-0000-0000FE070000}"/>
    <cellStyle name="Note 12 3 2 4 2" xfId="2694" xr:uid="{00000000-0005-0000-0000-0000FF070000}"/>
    <cellStyle name="Note 12 3 2 4 2 2" xfId="5534" xr:uid="{00000000-0005-0000-0000-0000FE070000}"/>
    <cellStyle name="Note 12 3 2 4 2 2 2" xfId="12691" xr:uid="{00000000-0005-0000-0000-000022040000}"/>
    <cellStyle name="Note 12 3 2 4 2 3" xfId="9852" xr:uid="{00000000-0005-0000-0000-000022040000}"/>
    <cellStyle name="Note 12 3 2 4 3" xfId="4115" xr:uid="{00000000-0005-0000-0000-0000FD070000}"/>
    <cellStyle name="Note 12 3 2 4 3 2" xfId="11272" xr:uid="{00000000-0005-0000-0000-000022040000}"/>
    <cellStyle name="Note 12 3 2 4 4" xfId="7036" xr:uid="{00000000-0005-0000-0000-000036040000}"/>
    <cellStyle name="Note 12 3 2 4 4 2" xfId="14165" xr:uid="{00000000-0005-0000-0000-000036040000}"/>
    <cellStyle name="Note 12 3 2 4 5" xfId="8433" xr:uid="{00000000-0005-0000-0000-000022040000}"/>
    <cellStyle name="Note 12 3 2 5" xfId="1764" xr:uid="{00000000-0005-0000-0000-000000080000}"/>
    <cellStyle name="Note 12 3 2 5 2" xfId="4604" xr:uid="{00000000-0005-0000-0000-0000FF070000}"/>
    <cellStyle name="Note 12 3 2 5 2 2" xfId="11761" xr:uid="{00000000-0005-0000-0000-00001D040000}"/>
    <cellStyle name="Note 12 3 2 5 3" xfId="8922" xr:uid="{00000000-0005-0000-0000-00001D040000}"/>
    <cellStyle name="Note 12 3 2 6" xfId="3185" xr:uid="{00000000-0005-0000-0000-0000F4070000}"/>
    <cellStyle name="Note 12 3 2 6 2" xfId="10342" xr:uid="{00000000-0005-0000-0000-00001D040000}"/>
    <cellStyle name="Note 12 3 2 7" xfId="6057" xr:uid="{00000000-0005-0000-0000-0000B3010000}"/>
    <cellStyle name="Note 12 3 2 7 2" xfId="13226" xr:uid="{00000000-0005-0000-0000-0000B3010000}"/>
    <cellStyle name="Note 12 3 2 8" xfId="7503" xr:uid="{00000000-0005-0000-0000-00001D040000}"/>
    <cellStyle name="Note 12 3 3" xfId="465" xr:uid="{00000000-0005-0000-0000-000001080000}"/>
    <cellStyle name="Note 12 3 3 2" xfId="931" xr:uid="{00000000-0005-0000-0000-000002080000}"/>
    <cellStyle name="Note 12 3 3 2 2" xfId="2358" xr:uid="{00000000-0005-0000-0000-000003080000}"/>
    <cellStyle name="Note 12 3 3 2 2 2" xfId="5198" xr:uid="{00000000-0005-0000-0000-000002080000}"/>
    <cellStyle name="Note 12 3 3 2 2 2 2" xfId="12355" xr:uid="{00000000-0005-0000-0000-000024040000}"/>
    <cellStyle name="Note 12 3 3 2 2 3" xfId="9516" xr:uid="{00000000-0005-0000-0000-000024040000}"/>
    <cellStyle name="Note 12 3 3 2 3" xfId="3779" xr:uid="{00000000-0005-0000-0000-000001080000}"/>
    <cellStyle name="Note 12 3 3 2 3 2" xfId="10936" xr:uid="{00000000-0005-0000-0000-000024040000}"/>
    <cellStyle name="Note 12 3 3 2 4" xfId="6701" xr:uid="{00000000-0005-0000-0000-000038040000}"/>
    <cellStyle name="Note 12 3 3 2 4 2" xfId="13830" xr:uid="{00000000-0005-0000-0000-000038040000}"/>
    <cellStyle name="Note 12 3 3 2 5" xfId="8097" xr:uid="{00000000-0005-0000-0000-000024040000}"/>
    <cellStyle name="Note 12 3 3 3" xfId="1395" xr:uid="{00000000-0005-0000-0000-000004080000}"/>
    <cellStyle name="Note 12 3 3 3 2" xfId="2822" xr:uid="{00000000-0005-0000-0000-000005080000}"/>
    <cellStyle name="Note 12 3 3 3 2 2" xfId="5662" xr:uid="{00000000-0005-0000-0000-000004080000}"/>
    <cellStyle name="Note 12 3 3 3 2 2 2" xfId="12819" xr:uid="{00000000-0005-0000-0000-000025040000}"/>
    <cellStyle name="Note 12 3 3 3 2 3" xfId="9980" xr:uid="{00000000-0005-0000-0000-000025040000}"/>
    <cellStyle name="Note 12 3 3 3 3" xfId="4243" xr:uid="{00000000-0005-0000-0000-000003080000}"/>
    <cellStyle name="Note 12 3 3 3 3 2" xfId="11400" xr:uid="{00000000-0005-0000-0000-000025040000}"/>
    <cellStyle name="Note 12 3 3 3 4" xfId="7164" xr:uid="{00000000-0005-0000-0000-000039040000}"/>
    <cellStyle name="Note 12 3 3 3 4 2" xfId="14293" xr:uid="{00000000-0005-0000-0000-000039040000}"/>
    <cellStyle name="Note 12 3 3 3 5" xfId="8561" xr:uid="{00000000-0005-0000-0000-000025040000}"/>
    <cellStyle name="Note 12 3 3 4" xfId="1892" xr:uid="{00000000-0005-0000-0000-000006080000}"/>
    <cellStyle name="Note 12 3 3 4 2" xfId="4732" xr:uid="{00000000-0005-0000-0000-000005080000}"/>
    <cellStyle name="Note 12 3 3 4 2 2" xfId="11889" xr:uid="{00000000-0005-0000-0000-000023040000}"/>
    <cellStyle name="Note 12 3 3 4 3" xfId="9050" xr:uid="{00000000-0005-0000-0000-000023040000}"/>
    <cellStyle name="Note 12 3 3 5" xfId="3313" xr:uid="{00000000-0005-0000-0000-000000080000}"/>
    <cellStyle name="Note 12 3 3 5 2" xfId="10470" xr:uid="{00000000-0005-0000-0000-000023040000}"/>
    <cellStyle name="Note 12 3 3 6" xfId="6185" xr:uid="{00000000-0005-0000-0000-0000B5010000}"/>
    <cellStyle name="Note 12 3 3 6 2" xfId="13354" xr:uid="{00000000-0005-0000-0000-0000B5010000}"/>
    <cellStyle name="Note 12 3 3 7" xfId="7631" xr:uid="{00000000-0005-0000-0000-000023040000}"/>
    <cellStyle name="Note 12 3 4" xfId="698" xr:uid="{00000000-0005-0000-0000-000007080000}"/>
    <cellStyle name="Note 12 3 4 2" xfId="2125" xr:uid="{00000000-0005-0000-0000-000008080000}"/>
    <cellStyle name="Note 12 3 4 2 2" xfId="4965" xr:uid="{00000000-0005-0000-0000-000007080000}"/>
    <cellStyle name="Note 12 3 4 2 2 2" xfId="12122" xr:uid="{00000000-0005-0000-0000-000026040000}"/>
    <cellStyle name="Note 12 3 4 2 3" xfId="9283" xr:uid="{00000000-0005-0000-0000-000026040000}"/>
    <cellStyle name="Note 12 3 4 3" xfId="3546" xr:uid="{00000000-0005-0000-0000-000006080000}"/>
    <cellStyle name="Note 12 3 4 3 2" xfId="10703" xr:uid="{00000000-0005-0000-0000-000026040000}"/>
    <cellStyle name="Note 12 3 4 4" xfId="6468" xr:uid="{00000000-0005-0000-0000-00003A040000}"/>
    <cellStyle name="Note 12 3 4 4 2" xfId="13597" xr:uid="{00000000-0005-0000-0000-00003A040000}"/>
    <cellStyle name="Note 12 3 4 5" xfId="7864" xr:uid="{00000000-0005-0000-0000-000026040000}"/>
    <cellStyle name="Note 12 3 5" xfId="1162" xr:uid="{00000000-0005-0000-0000-000009080000}"/>
    <cellStyle name="Note 12 3 5 2" xfId="2589" xr:uid="{00000000-0005-0000-0000-00000A080000}"/>
    <cellStyle name="Note 12 3 5 2 2" xfId="5429" xr:uid="{00000000-0005-0000-0000-000009080000}"/>
    <cellStyle name="Note 12 3 5 2 2 2" xfId="12586" xr:uid="{00000000-0005-0000-0000-000027040000}"/>
    <cellStyle name="Note 12 3 5 2 3" xfId="9747" xr:uid="{00000000-0005-0000-0000-000027040000}"/>
    <cellStyle name="Note 12 3 5 3" xfId="4010" xr:uid="{00000000-0005-0000-0000-000008080000}"/>
    <cellStyle name="Note 12 3 5 3 2" xfId="11167" xr:uid="{00000000-0005-0000-0000-000027040000}"/>
    <cellStyle name="Note 12 3 5 4" xfId="6931" xr:uid="{00000000-0005-0000-0000-00003B040000}"/>
    <cellStyle name="Note 12 3 5 4 2" xfId="14060" xr:uid="{00000000-0005-0000-0000-00003B040000}"/>
    <cellStyle name="Note 12 3 5 5" xfId="8328" xr:uid="{00000000-0005-0000-0000-000027040000}"/>
    <cellStyle name="Note 12 3 6" xfId="1659" xr:uid="{00000000-0005-0000-0000-00000B080000}"/>
    <cellStyle name="Note 12 3 6 2" xfId="4499" xr:uid="{00000000-0005-0000-0000-00000A080000}"/>
    <cellStyle name="Note 12 3 6 2 2" xfId="11656" xr:uid="{00000000-0005-0000-0000-00001C040000}"/>
    <cellStyle name="Note 12 3 6 3" xfId="8817" xr:uid="{00000000-0005-0000-0000-00001C040000}"/>
    <cellStyle name="Note 12 3 7" xfId="3080" xr:uid="{00000000-0005-0000-0000-0000F3070000}"/>
    <cellStyle name="Note 12 3 7 2" xfId="10237" xr:uid="{00000000-0005-0000-0000-00001C040000}"/>
    <cellStyle name="Note 12 3 8" xfId="5952" xr:uid="{00000000-0005-0000-0000-0000B2010000}"/>
    <cellStyle name="Note 12 3 8 2" xfId="13121" xr:uid="{00000000-0005-0000-0000-0000B2010000}"/>
    <cellStyle name="Note 12 3 9" xfId="7397" xr:uid="{00000000-0005-0000-0000-00001C040000}"/>
    <cellStyle name="Note 12 4" xfId="300" xr:uid="{00000000-0005-0000-0000-00000C080000}"/>
    <cellStyle name="Note 12 4 2" xfId="568" xr:uid="{00000000-0005-0000-0000-00000D080000}"/>
    <cellStyle name="Note 12 4 2 2" xfId="1034" xr:uid="{00000000-0005-0000-0000-00000E080000}"/>
    <cellStyle name="Note 12 4 2 2 2" xfId="2461" xr:uid="{00000000-0005-0000-0000-00000F080000}"/>
    <cellStyle name="Note 12 4 2 2 2 2" xfId="5301" xr:uid="{00000000-0005-0000-0000-00000E080000}"/>
    <cellStyle name="Note 12 4 2 2 2 2 2" xfId="12458" xr:uid="{00000000-0005-0000-0000-00002A040000}"/>
    <cellStyle name="Note 12 4 2 2 2 3" xfId="9619" xr:uid="{00000000-0005-0000-0000-00002A040000}"/>
    <cellStyle name="Note 12 4 2 2 3" xfId="3882" xr:uid="{00000000-0005-0000-0000-00000D080000}"/>
    <cellStyle name="Note 12 4 2 2 3 2" xfId="11039" xr:uid="{00000000-0005-0000-0000-00002A040000}"/>
    <cellStyle name="Note 12 4 2 2 4" xfId="6803" xr:uid="{00000000-0005-0000-0000-00003E040000}"/>
    <cellStyle name="Note 12 4 2 2 4 2" xfId="13932" xr:uid="{00000000-0005-0000-0000-00003E040000}"/>
    <cellStyle name="Note 12 4 2 2 5" xfId="8200" xr:uid="{00000000-0005-0000-0000-00002A040000}"/>
    <cellStyle name="Note 12 4 2 3" xfId="1498" xr:uid="{00000000-0005-0000-0000-000010080000}"/>
    <cellStyle name="Note 12 4 2 3 2" xfId="2925" xr:uid="{00000000-0005-0000-0000-000011080000}"/>
    <cellStyle name="Note 12 4 2 3 2 2" xfId="5765" xr:uid="{00000000-0005-0000-0000-000010080000}"/>
    <cellStyle name="Note 12 4 2 3 2 2 2" xfId="12922" xr:uid="{00000000-0005-0000-0000-00002B040000}"/>
    <cellStyle name="Note 12 4 2 3 2 3" xfId="10083" xr:uid="{00000000-0005-0000-0000-00002B040000}"/>
    <cellStyle name="Note 12 4 2 3 3" xfId="4346" xr:uid="{00000000-0005-0000-0000-00000F080000}"/>
    <cellStyle name="Note 12 4 2 3 3 2" xfId="11503" xr:uid="{00000000-0005-0000-0000-00002B040000}"/>
    <cellStyle name="Note 12 4 2 3 4" xfId="7267" xr:uid="{00000000-0005-0000-0000-00003F040000}"/>
    <cellStyle name="Note 12 4 2 3 4 2" xfId="14396" xr:uid="{00000000-0005-0000-0000-00003F040000}"/>
    <cellStyle name="Note 12 4 2 3 5" xfId="8664" xr:uid="{00000000-0005-0000-0000-00002B040000}"/>
    <cellStyle name="Note 12 4 2 4" xfId="1995" xr:uid="{00000000-0005-0000-0000-000012080000}"/>
    <cellStyle name="Note 12 4 2 4 2" xfId="4835" xr:uid="{00000000-0005-0000-0000-000011080000}"/>
    <cellStyle name="Note 12 4 2 4 2 2" xfId="11992" xr:uid="{00000000-0005-0000-0000-000029040000}"/>
    <cellStyle name="Note 12 4 2 4 3" xfId="9153" xr:uid="{00000000-0005-0000-0000-000029040000}"/>
    <cellStyle name="Note 12 4 2 5" xfId="3416" xr:uid="{00000000-0005-0000-0000-00000C080000}"/>
    <cellStyle name="Note 12 4 2 5 2" xfId="10573" xr:uid="{00000000-0005-0000-0000-000029040000}"/>
    <cellStyle name="Note 12 4 2 6" xfId="6288" xr:uid="{00000000-0005-0000-0000-0000B7010000}"/>
    <cellStyle name="Note 12 4 2 6 2" xfId="13457" xr:uid="{00000000-0005-0000-0000-0000B7010000}"/>
    <cellStyle name="Note 12 4 2 7" xfId="7734" xr:uid="{00000000-0005-0000-0000-000029040000}"/>
    <cellStyle name="Note 12 4 3" xfId="801" xr:uid="{00000000-0005-0000-0000-000013080000}"/>
    <cellStyle name="Note 12 4 3 2" xfId="2228" xr:uid="{00000000-0005-0000-0000-000014080000}"/>
    <cellStyle name="Note 12 4 3 2 2" xfId="5068" xr:uid="{00000000-0005-0000-0000-000013080000}"/>
    <cellStyle name="Note 12 4 3 2 2 2" xfId="12225" xr:uid="{00000000-0005-0000-0000-00002C040000}"/>
    <cellStyle name="Note 12 4 3 2 3" xfId="9386" xr:uid="{00000000-0005-0000-0000-00002C040000}"/>
    <cellStyle name="Note 12 4 3 3" xfId="3649" xr:uid="{00000000-0005-0000-0000-000012080000}"/>
    <cellStyle name="Note 12 4 3 3 2" xfId="10806" xr:uid="{00000000-0005-0000-0000-00002C040000}"/>
    <cellStyle name="Note 12 4 3 4" xfId="6571" xr:uid="{00000000-0005-0000-0000-000040040000}"/>
    <cellStyle name="Note 12 4 3 4 2" xfId="13700" xr:uid="{00000000-0005-0000-0000-000040040000}"/>
    <cellStyle name="Note 12 4 3 5" xfId="7967" xr:uid="{00000000-0005-0000-0000-00002C040000}"/>
    <cellStyle name="Note 12 4 4" xfId="1265" xr:uid="{00000000-0005-0000-0000-000015080000}"/>
    <cellStyle name="Note 12 4 4 2" xfId="2692" xr:uid="{00000000-0005-0000-0000-000016080000}"/>
    <cellStyle name="Note 12 4 4 2 2" xfId="5532" xr:uid="{00000000-0005-0000-0000-000015080000}"/>
    <cellStyle name="Note 12 4 4 2 2 2" xfId="12689" xr:uid="{00000000-0005-0000-0000-00002D040000}"/>
    <cellStyle name="Note 12 4 4 2 3" xfId="9850" xr:uid="{00000000-0005-0000-0000-00002D040000}"/>
    <cellStyle name="Note 12 4 4 3" xfId="4113" xr:uid="{00000000-0005-0000-0000-000014080000}"/>
    <cellStyle name="Note 12 4 4 3 2" xfId="11270" xr:uid="{00000000-0005-0000-0000-00002D040000}"/>
    <cellStyle name="Note 12 4 4 4" xfId="7034" xr:uid="{00000000-0005-0000-0000-000041040000}"/>
    <cellStyle name="Note 12 4 4 4 2" xfId="14163" xr:uid="{00000000-0005-0000-0000-000041040000}"/>
    <cellStyle name="Note 12 4 4 5" xfId="8431" xr:uid="{00000000-0005-0000-0000-00002D040000}"/>
    <cellStyle name="Note 12 4 5" xfId="1762" xr:uid="{00000000-0005-0000-0000-000017080000}"/>
    <cellStyle name="Note 12 4 5 2" xfId="4602" xr:uid="{00000000-0005-0000-0000-000016080000}"/>
    <cellStyle name="Note 12 4 5 2 2" xfId="11759" xr:uid="{00000000-0005-0000-0000-000028040000}"/>
    <cellStyle name="Note 12 4 5 3" xfId="8920" xr:uid="{00000000-0005-0000-0000-000028040000}"/>
    <cellStyle name="Note 12 4 6" xfId="3183" xr:uid="{00000000-0005-0000-0000-00000B080000}"/>
    <cellStyle name="Note 12 4 6 2" xfId="10340" xr:uid="{00000000-0005-0000-0000-000028040000}"/>
    <cellStyle name="Note 12 4 7" xfId="6055" xr:uid="{00000000-0005-0000-0000-0000B6010000}"/>
    <cellStyle name="Note 12 4 7 2" xfId="13224" xr:uid="{00000000-0005-0000-0000-0000B6010000}"/>
    <cellStyle name="Note 12 4 8" xfId="7501" xr:uid="{00000000-0005-0000-0000-000028040000}"/>
    <cellStyle name="Note 12 5" xfId="387" xr:uid="{00000000-0005-0000-0000-000018080000}"/>
    <cellStyle name="Note 12 5 2" xfId="858" xr:uid="{00000000-0005-0000-0000-000019080000}"/>
    <cellStyle name="Note 12 5 2 2" xfId="2285" xr:uid="{00000000-0005-0000-0000-00001A080000}"/>
    <cellStyle name="Note 12 5 2 2 2" xfId="5125" xr:uid="{00000000-0005-0000-0000-000019080000}"/>
    <cellStyle name="Note 12 5 2 2 2 2" xfId="12282" xr:uid="{00000000-0005-0000-0000-00002F040000}"/>
    <cellStyle name="Note 12 5 2 2 3" xfId="9443" xr:uid="{00000000-0005-0000-0000-00002F040000}"/>
    <cellStyle name="Note 12 5 2 3" xfId="3706" xr:uid="{00000000-0005-0000-0000-000018080000}"/>
    <cellStyle name="Note 12 5 2 3 2" xfId="10863" xr:uid="{00000000-0005-0000-0000-00002F040000}"/>
    <cellStyle name="Note 12 5 2 4" xfId="6628" xr:uid="{00000000-0005-0000-0000-000043040000}"/>
    <cellStyle name="Note 12 5 2 4 2" xfId="13757" xr:uid="{00000000-0005-0000-0000-000043040000}"/>
    <cellStyle name="Note 12 5 2 5" xfId="8024" xr:uid="{00000000-0005-0000-0000-00002F040000}"/>
    <cellStyle name="Note 12 5 3" xfId="1322" xr:uid="{00000000-0005-0000-0000-00001B080000}"/>
    <cellStyle name="Note 12 5 3 2" xfId="2749" xr:uid="{00000000-0005-0000-0000-00001C080000}"/>
    <cellStyle name="Note 12 5 3 2 2" xfId="5589" xr:uid="{00000000-0005-0000-0000-00001B080000}"/>
    <cellStyle name="Note 12 5 3 2 2 2" xfId="12746" xr:uid="{00000000-0005-0000-0000-000030040000}"/>
    <cellStyle name="Note 12 5 3 2 3" xfId="9907" xr:uid="{00000000-0005-0000-0000-000030040000}"/>
    <cellStyle name="Note 12 5 3 3" xfId="4170" xr:uid="{00000000-0005-0000-0000-00001A080000}"/>
    <cellStyle name="Note 12 5 3 3 2" xfId="11327" xr:uid="{00000000-0005-0000-0000-000030040000}"/>
    <cellStyle name="Note 12 5 3 4" xfId="7091" xr:uid="{00000000-0005-0000-0000-000044040000}"/>
    <cellStyle name="Note 12 5 3 4 2" xfId="14220" xr:uid="{00000000-0005-0000-0000-000044040000}"/>
    <cellStyle name="Note 12 5 3 5" xfId="8488" xr:uid="{00000000-0005-0000-0000-000030040000}"/>
    <cellStyle name="Note 12 5 4" xfId="1819" xr:uid="{00000000-0005-0000-0000-00001D080000}"/>
    <cellStyle name="Note 12 5 4 2" xfId="4659" xr:uid="{00000000-0005-0000-0000-00001C080000}"/>
    <cellStyle name="Note 12 5 4 2 2" xfId="11816" xr:uid="{00000000-0005-0000-0000-00002E040000}"/>
    <cellStyle name="Note 12 5 4 3" xfId="8977" xr:uid="{00000000-0005-0000-0000-00002E040000}"/>
    <cellStyle name="Note 12 5 5" xfId="3240" xr:uid="{00000000-0005-0000-0000-000017080000}"/>
    <cellStyle name="Note 12 5 5 2" xfId="10397" xr:uid="{00000000-0005-0000-0000-00002E040000}"/>
    <cellStyle name="Note 12 5 6" xfId="6112" xr:uid="{00000000-0005-0000-0000-0000B8010000}"/>
    <cellStyle name="Note 12 5 6 2" xfId="13281" xr:uid="{00000000-0005-0000-0000-0000B8010000}"/>
    <cellStyle name="Note 12 5 7" xfId="7558" xr:uid="{00000000-0005-0000-0000-00002E040000}"/>
    <cellStyle name="Note 12 6" xfId="625" xr:uid="{00000000-0005-0000-0000-00001E080000}"/>
    <cellStyle name="Note 12 6 2" xfId="2052" xr:uid="{00000000-0005-0000-0000-00001F080000}"/>
    <cellStyle name="Note 12 6 2 2" xfId="4892" xr:uid="{00000000-0005-0000-0000-00001E080000}"/>
    <cellStyle name="Note 12 6 2 2 2" xfId="12049" xr:uid="{00000000-0005-0000-0000-000031040000}"/>
    <cellStyle name="Note 12 6 2 3" xfId="9210" xr:uid="{00000000-0005-0000-0000-000031040000}"/>
    <cellStyle name="Note 12 6 3" xfId="3473" xr:uid="{00000000-0005-0000-0000-00001D080000}"/>
    <cellStyle name="Note 12 6 3 2" xfId="10630" xr:uid="{00000000-0005-0000-0000-000031040000}"/>
    <cellStyle name="Note 12 6 4" xfId="6395" xr:uid="{00000000-0005-0000-0000-000045040000}"/>
    <cellStyle name="Note 12 6 4 2" xfId="13524" xr:uid="{00000000-0005-0000-0000-000045040000}"/>
    <cellStyle name="Note 12 6 5" xfId="7791" xr:uid="{00000000-0005-0000-0000-000031040000}"/>
    <cellStyle name="Note 12 7" xfId="1089" xr:uid="{00000000-0005-0000-0000-000020080000}"/>
    <cellStyle name="Note 12 7 2" xfId="2516" xr:uid="{00000000-0005-0000-0000-000021080000}"/>
    <cellStyle name="Note 12 7 2 2" xfId="5356" xr:uid="{00000000-0005-0000-0000-000020080000}"/>
    <cellStyle name="Note 12 7 2 2 2" xfId="12513" xr:uid="{00000000-0005-0000-0000-000032040000}"/>
    <cellStyle name="Note 12 7 2 3" xfId="9674" xr:uid="{00000000-0005-0000-0000-000032040000}"/>
    <cellStyle name="Note 12 7 3" xfId="3937" xr:uid="{00000000-0005-0000-0000-00001F080000}"/>
    <cellStyle name="Note 12 7 3 2" xfId="11094" xr:uid="{00000000-0005-0000-0000-000032040000}"/>
    <cellStyle name="Note 12 7 4" xfId="6858" xr:uid="{00000000-0005-0000-0000-000046040000}"/>
    <cellStyle name="Note 12 7 4 2" xfId="13987" xr:uid="{00000000-0005-0000-0000-000046040000}"/>
    <cellStyle name="Note 12 7 5" xfId="8255" xr:uid="{00000000-0005-0000-0000-000032040000}"/>
    <cellStyle name="Note 12 8" xfId="1585" xr:uid="{00000000-0005-0000-0000-000022080000}"/>
    <cellStyle name="Note 12 8 2" xfId="4425" xr:uid="{00000000-0005-0000-0000-000021080000}"/>
    <cellStyle name="Note 12 8 2 2" xfId="11582" xr:uid="{00000000-0005-0000-0000-00000F040000}"/>
    <cellStyle name="Note 12 8 3" xfId="8743" xr:uid="{00000000-0005-0000-0000-00000F040000}"/>
    <cellStyle name="Note 12 9" xfId="3007" xr:uid="{00000000-0005-0000-0000-0000DA070000}"/>
    <cellStyle name="Note 12 9 2" xfId="10164" xr:uid="{00000000-0005-0000-0000-00000F040000}"/>
    <cellStyle name="Note 13" xfId="42" xr:uid="{00000000-0005-0000-0000-000023080000}"/>
    <cellStyle name="Note 13 10" xfId="5875" xr:uid="{00000000-0005-0000-0000-0000B9010000}"/>
    <cellStyle name="Note 13 10 2" xfId="13049" xr:uid="{00000000-0005-0000-0000-0000B9010000}"/>
    <cellStyle name="Note 13 11" xfId="7325" xr:uid="{00000000-0005-0000-0000-000033040000}"/>
    <cellStyle name="Note 13 2" xfId="83" xr:uid="{00000000-0005-0000-0000-000024080000}"/>
    <cellStyle name="Note 13 2 2" xfId="304" xr:uid="{00000000-0005-0000-0000-000025080000}"/>
    <cellStyle name="Note 13 2 2 2" xfId="572" xr:uid="{00000000-0005-0000-0000-000026080000}"/>
    <cellStyle name="Note 13 2 2 2 2" xfId="1038" xr:uid="{00000000-0005-0000-0000-000027080000}"/>
    <cellStyle name="Note 13 2 2 2 2 2" xfId="2465" xr:uid="{00000000-0005-0000-0000-000028080000}"/>
    <cellStyle name="Note 13 2 2 2 2 2 2" xfId="5305" xr:uid="{00000000-0005-0000-0000-000027080000}"/>
    <cellStyle name="Note 13 2 2 2 2 2 2 2" xfId="12462" xr:uid="{00000000-0005-0000-0000-000037040000}"/>
    <cellStyle name="Note 13 2 2 2 2 2 3" xfId="9623" xr:uid="{00000000-0005-0000-0000-000037040000}"/>
    <cellStyle name="Note 13 2 2 2 2 3" xfId="3886" xr:uid="{00000000-0005-0000-0000-000026080000}"/>
    <cellStyle name="Note 13 2 2 2 2 3 2" xfId="11043" xr:uid="{00000000-0005-0000-0000-000037040000}"/>
    <cellStyle name="Note 13 2 2 2 2 4" xfId="6807" xr:uid="{00000000-0005-0000-0000-00004B040000}"/>
    <cellStyle name="Note 13 2 2 2 2 4 2" xfId="13936" xr:uid="{00000000-0005-0000-0000-00004B040000}"/>
    <cellStyle name="Note 13 2 2 2 2 5" xfId="8204" xr:uid="{00000000-0005-0000-0000-000037040000}"/>
    <cellStyle name="Note 13 2 2 2 3" xfId="1502" xr:uid="{00000000-0005-0000-0000-000029080000}"/>
    <cellStyle name="Note 13 2 2 2 3 2" xfId="2929" xr:uid="{00000000-0005-0000-0000-00002A080000}"/>
    <cellStyle name="Note 13 2 2 2 3 2 2" xfId="5769" xr:uid="{00000000-0005-0000-0000-000029080000}"/>
    <cellStyle name="Note 13 2 2 2 3 2 2 2" xfId="12926" xr:uid="{00000000-0005-0000-0000-000038040000}"/>
    <cellStyle name="Note 13 2 2 2 3 2 3" xfId="10087" xr:uid="{00000000-0005-0000-0000-000038040000}"/>
    <cellStyle name="Note 13 2 2 2 3 3" xfId="4350" xr:uid="{00000000-0005-0000-0000-000028080000}"/>
    <cellStyle name="Note 13 2 2 2 3 3 2" xfId="11507" xr:uid="{00000000-0005-0000-0000-000038040000}"/>
    <cellStyle name="Note 13 2 2 2 3 4" xfId="7271" xr:uid="{00000000-0005-0000-0000-00004C040000}"/>
    <cellStyle name="Note 13 2 2 2 3 4 2" xfId="14400" xr:uid="{00000000-0005-0000-0000-00004C040000}"/>
    <cellStyle name="Note 13 2 2 2 3 5" xfId="8668" xr:uid="{00000000-0005-0000-0000-000038040000}"/>
    <cellStyle name="Note 13 2 2 2 4" xfId="1999" xr:uid="{00000000-0005-0000-0000-00002B080000}"/>
    <cellStyle name="Note 13 2 2 2 4 2" xfId="4839" xr:uid="{00000000-0005-0000-0000-00002A080000}"/>
    <cellStyle name="Note 13 2 2 2 4 2 2" xfId="11996" xr:uid="{00000000-0005-0000-0000-000036040000}"/>
    <cellStyle name="Note 13 2 2 2 4 3" xfId="9157" xr:uid="{00000000-0005-0000-0000-000036040000}"/>
    <cellStyle name="Note 13 2 2 2 5" xfId="3420" xr:uid="{00000000-0005-0000-0000-000025080000}"/>
    <cellStyle name="Note 13 2 2 2 5 2" xfId="10577" xr:uid="{00000000-0005-0000-0000-000036040000}"/>
    <cellStyle name="Note 13 2 2 2 6" xfId="6292" xr:uid="{00000000-0005-0000-0000-0000BC010000}"/>
    <cellStyle name="Note 13 2 2 2 6 2" xfId="13461" xr:uid="{00000000-0005-0000-0000-0000BC010000}"/>
    <cellStyle name="Note 13 2 2 2 7" xfId="7738" xr:uid="{00000000-0005-0000-0000-000036040000}"/>
    <cellStyle name="Note 13 2 2 3" xfId="805" xr:uid="{00000000-0005-0000-0000-00002C080000}"/>
    <cellStyle name="Note 13 2 2 3 2" xfId="2232" xr:uid="{00000000-0005-0000-0000-00002D080000}"/>
    <cellStyle name="Note 13 2 2 3 2 2" xfId="5072" xr:uid="{00000000-0005-0000-0000-00002C080000}"/>
    <cellStyle name="Note 13 2 2 3 2 2 2" xfId="12229" xr:uid="{00000000-0005-0000-0000-000039040000}"/>
    <cellStyle name="Note 13 2 2 3 2 3" xfId="9390" xr:uid="{00000000-0005-0000-0000-000039040000}"/>
    <cellStyle name="Note 13 2 2 3 3" xfId="3653" xr:uid="{00000000-0005-0000-0000-00002B080000}"/>
    <cellStyle name="Note 13 2 2 3 3 2" xfId="10810" xr:uid="{00000000-0005-0000-0000-000039040000}"/>
    <cellStyle name="Note 13 2 2 3 4" xfId="6575" xr:uid="{00000000-0005-0000-0000-00004D040000}"/>
    <cellStyle name="Note 13 2 2 3 4 2" xfId="13704" xr:uid="{00000000-0005-0000-0000-00004D040000}"/>
    <cellStyle name="Note 13 2 2 3 5" xfId="7971" xr:uid="{00000000-0005-0000-0000-000039040000}"/>
    <cellStyle name="Note 13 2 2 4" xfId="1269" xr:uid="{00000000-0005-0000-0000-00002E080000}"/>
    <cellStyle name="Note 13 2 2 4 2" xfId="2696" xr:uid="{00000000-0005-0000-0000-00002F080000}"/>
    <cellStyle name="Note 13 2 2 4 2 2" xfId="5536" xr:uid="{00000000-0005-0000-0000-00002E080000}"/>
    <cellStyle name="Note 13 2 2 4 2 2 2" xfId="12693" xr:uid="{00000000-0005-0000-0000-00003A040000}"/>
    <cellStyle name="Note 13 2 2 4 2 3" xfId="9854" xr:uid="{00000000-0005-0000-0000-00003A040000}"/>
    <cellStyle name="Note 13 2 2 4 3" xfId="4117" xr:uid="{00000000-0005-0000-0000-00002D080000}"/>
    <cellStyle name="Note 13 2 2 4 3 2" xfId="11274" xr:uid="{00000000-0005-0000-0000-00003A040000}"/>
    <cellStyle name="Note 13 2 2 4 4" xfId="7038" xr:uid="{00000000-0005-0000-0000-00004E040000}"/>
    <cellStyle name="Note 13 2 2 4 4 2" xfId="14167" xr:uid="{00000000-0005-0000-0000-00004E040000}"/>
    <cellStyle name="Note 13 2 2 4 5" xfId="8435" xr:uid="{00000000-0005-0000-0000-00003A040000}"/>
    <cellStyle name="Note 13 2 2 5" xfId="1766" xr:uid="{00000000-0005-0000-0000-000030080000}"/>
    <cellStyle name="Note 13 2 2 5 2" xfId="4606" xr:uid="{00000000-0005-0000-0000-00002F080000}"/>
    <cellStyle name="Note 13 2 2 5 2 2" xfId="11763" xr:uid="{00000000-0005-0000-0000-000035040000}"/>
    <cellStyle name="Note 13 2 2 5 3" xfId="8924" xr:uid="{00000000-0005-0000-0000-000035040000}"/>
    <cellStyle name="Note 13 2 2 6" xfId="3187" xr:uid="{00000000-0005-0000-0000-000024080000}"/>
    <cellStyle name="Note 13 2 2 6 2" xfId="10344" xr:uid="{00000000-0005-0000-0000-000035040000}"/>
    <cellStyle name="Note 13 2 2 7" xfId="6059" xr:uid="{00000000-0005-0000-0000-0000BB010000}"/>
    <cellStyle name="Note 13 2 2 7 2" xfId="13228" xr:uid="{00000000-0005-0000-0000-0000BB010000}"/>
    <cellStyle name="Note 13 2 2 8" xfId="7505" xr:uid="{00000000-0005-0000-0000-000035040000}"/>
    <cellStyle name="Note 13 2 3" xfId="429" xr:uid="{00000000-0005-0000-0000-000031080000}"/>
    <cellStyle name="Note 13 2 3 2" xfId="895" xr:uid="{00000000-0005-0000-0000-000032080000}"/>
    <cellStyle name="Note 13 2 3 2 2" xfId="2322" xr:uid="{00000000-0005-0000-0000-000033080000}"/>
    <cellStyle name="Note 13 2 3 2 2 2" xfId="5162" xr:uid="{00000000-0005-0000-0000-000032080000}"/>
    <cellStyle name="Note 13 2 3 2 2 2 2" xfId="12319" xr:uid="{00000000-0005-0000-0000-00003C040000}"/>
    <cellStyle name="Note 13 2 3 2 2 3" xfId="9480" xr:uid="{00000000-0005-0000-0000-00003C040000}"/>
    <cellStyle name="Note 13 2 3 2 3" xfId="3743" xr:uid="{00000000-0005-0000-0000-000031080000}"/>
    <cellStyle name="Note 13 2 3 2 3 2" xfId="10900" xr:uid="{00000000-0005-0000-0000-00003C040000}"/>
    <cellStyle name="Note 13 2 3 2 4" xfId="6665" xr:uid="{00000000-0005-0000-0000-000050040000}"/>
    <cellStyle name="Note 13 2 3 2 4 2" xfId="13794" xr:uid="{00000000-0005-0000-0000-000050040000}"/>
    <cellStyle name="Note 13 2 3 2 5" xfId="8061" xr:uid="{00000000-0005-0000-0000-00003C040000}"/>
    <cellStyle name="Note 13 2 3 3" xfId="1359" xr:uid="{00000000-0005-0000-0000-000034080000}"/>
    <cellStyle name="Note 13 2 3 3 2" xfId="2786" xr:uid="{00000000-0005-0000-0000-000035080000}"/>
    <cellStyle name="Note 13 2 3 3 2 2" xfId="5626" xr:uid="{00000000-0005-0000-0000-000034080000}"/>
    <cellStyle name="Note 13 2 3 3 2 2 2" xfId="12783" xr:uid="{00000000-0005-0000-0000-00003D040000}"/>
    <cellStyle name="Note 13 2 3 3 2 3" xfId="9944" xr:uid="{00000000-0005-0000-0000-00003D040000}"/>
    <cellStyle name="Note 13 2 3 3 3" xfId="4207" xr:uid="{00000000-0005-0000-0000-000033080000}"/>
    <cellStyle name="Note 13 2 3 3 3 2" xfId="11364" xr:uid="{00000000-0005-0000-0000-00003D040000}"/>
    <cellStyle name="Note 13 2 3 3 4" xfId="7128" xr:uid="{00000000-0005-0000-0000-000051040000}"/>
    <cellStyle name="Note 13 2 3 3 4 2" xfId="14257" xr:uid="{00000000-0005-0000-0000-000051040000}"/>
    <cellStyle name="Note 13 2 3 3 5" xfId="8525" xr:uid="{00000000-0005-0000-0000-00003D040000}"/>
    <cellStyle name="Note 13 2 3 4" xfId="1856" xr:uid="{00000000-0005-0000-0000-000036080000}"/>
    <cellStyle name="Note 13 2 3 4 2" xfId="4696" xr:uid="{00000000-0005-0000-0000-000035080000}"/>
    <cellStyle name="Note 13 2 3 4 2 2" xfId="11853" xr:uid="{00000000-0005-0000-0000-00003B040000}"/>
    <cellStyle name="Note 13 2 3 4 3" xfId="9014" xr:uid="{00000000-0005-0000-0000-00003B040000}"/>
    <cellStyle name="Note 13 2 3 5" xfId="3277" xr:uid="{00000000-0005-0000-0000-000030080000}"/>
    <cellStyle name="Note 13 2 3 5 2" xfId="10434" xr:uid="{00000000-0005-0000-0000-00003B040000}"/>
    <cellStyle name="Note 13 2 3 6" xfId="6149" xr:uid="{00000000-0005-0000-0000-0000BD010000}"/>
    <cellStyle name="Note 13 2 3 6 2" xfId="13318" xr:uid="{00000000-0005-0000-0000-0000BD010000}"/>
    <cellStyle name="Note 13 2 3 7" xfId="7595" xr:uid="{00000000-0005-0000-0000-00003B040000}"/>
    <cellStyle name="Note 13 2 4" xfId="662" xr:uid="{00000000-0005-0000-0000-000037080000}"/>
    <cellStyle name="Note 13 2 4 2" xfId="2089" xr:uid="{00000000-0005-0000-0000-000038080000}"/>
    <cellStyle name="Note 13 2 4 2 2" xfId="4929" xr:uid="{00000000-0005-0000-0000-000037080000}"/>
    <cellStyle name="Note 13 2 4 2 2 2" xfId="12086" xr:uid="{00000000-0005-0000-0000-00003E040000}"/>
    <cellStyle name="Note 13 2 4 2 3" xfId="9247" xr:uid="{00000000-0005-0000-0000-00003E040000}"/>
    <cellStyle name="Note 13 2 4 3" xfId="3510" xr:uid="{00000000-0005-0000-0000-000036080000}"/>
    <cellStyle name="Note 13 2 4 3 2" xfId="10667" xr:uid="{00000000-0005-0000-0000-00003E040000}"/>
    <cellStyle name="Note 13 2 4 4" xfId="6432" xr:uid="{00000000-0005-0000-0000-000052040000}"/>
    <cellStyle name="Note 13 2 4 4 2" xfId="13561" xr:uid="{00000000-0005-0000-0000-000052040000}"/>
    <cellStyle name="Note 13 2 4 5" xfId="7828" xr:uid="{00000000-0005-0000-0000-00003E040000}"/>
    <cellStyle name="Note 13 2 5" xfId="1126" xr:uid="{00000000-0005-0000-0000-000039080000}"/>
    <cellStyle name="Note 13 2 5 2" xfId="2553" xr:uid="{00000000-0005-0000-0000-00003A080000}"/>
    <cellStyle name="Note 13 2 5 2 2" xfId="5393" xr:uid="{00000000-0005-0000-0000-000039080000}"/>
    <cellStyle name="Note 13 2 5 2 2 2" xfId="12550" xr:uid="{00000000-0005-0000-0000-00003F040000}"/>
    <cellStyle name="Note 13 2 5 2 3" xfId="9711" xr:uid="{00000000-0005-0000-0000-00003F040000}"/>
    <cellStyle name="Note 13 2 5 3" xfId="3974" xr:uid="{00000000-0005-0000-0000-000038080000}"/>
    <cellStyle name="Note 13 2 5 3 2" xfId="11131" xr:uid="{00000000-0005-0000-0000-00003F040000}"/>
    <cellStyle name="Note 13 2 5 4" xfId="6895" xr:uid="{00000000-0005-0000-0000-000053040000}"/>
    <cellStyle name="Note 13 2 5 4 2" xfId="14024" xr:uid="{00000000-0005-0000-0000-000053040000}"/>
    <cellStyle name="Note 13 2 5 5" xfId="8292" xr:uid="{00000000-0005-0000-0000-00003F040000}"/>
    <cellStyle name="Note 13 2 6" xfId="1622" xr:uid="{00000000-0005-0000-0000-00003B080000}"/>
    <cellStyle name="Note 13 2 6 2" xfId="4462" xr:uid="{00000000-0005-0000-0000-00003A080000}"/>
    <cellStyle name="Note 13 2 6 2 2" xfId="11619" xr:uid="{00000000-0005-0000-0000-000034040000}"/>
    <cellStyle name="Note 13 2 6 3" xfId="8780" xr:uid="{00000000-0005-0000-0000-000034040000}"/>
    <cellStyle name="Note 13 2 7" xfId="3044" xr:uid="{00000000-0005-0000-0000-000023080000}"/>
    <cellStyle name="Note 13 2 7 2" xfId="10201" xr:uid="{00000000-0005-0000-0000-000034040000}"/>
    <cellStyle name="Note 13 2 8" xfId="5916" xr:uid="{00000000-0005-0000-0000-0000BA010000}"/>
    <cellStyle name="Note 13 2 8 2" xfId="13085" xr:uid="{00000000-0005-0000-0000-0000BA010000}"/>
    <cellStyle name="Note 13 2 9" xfId="7361" xr:uid="{00000000-0005-0000-0000-000034040000}"/>
    <cellStyle name="Note 13 3" xfId="130" xr:uid="{00000000-0005-0000-0000-00003C080000}"/>
    <cellStyle name="Note 13 3 2" xfId="305" xr:uid="{00000000-0005-0000-0000-00003D080000}"/>
    <cellStyle name="Note 13 3 2 2" xfId="573" xr:uid="{00000000-0005-0000-0000-00003E080000}"/>
    <cellStyle name="Note 13 3 2 2 2" xfId="1039" xr:uid="{00000000-0005-0000-0000-00003F080000}"/>
    <cellStyle name="Note 13 3 2 2 2 2" xfId="2466" xr:uid="{00000000-0005-0000-0000-000040080000}"/>
    <cellStyle name="Note 13 3 2 2 2 2 2" xfId="5306" xr:uid="{00000000-0005-0000-0000-00003F080000}"/>
    <cellStyle name="Note 13 3 2 2 2 2 2 2" xfId="12463" xr:uid="{00000000-0005-0000-0000-000043040000}"/>
    <cellStyle name="Note 13 3 2 2 2 2 3" xfId="9624" xr:uid="{00000000-0005-0000-0000-000043040000}"/>
    <cellStyle name="Note 13 3 2 2 2 3" xfId="3887" xr:uid="{00000000-0005-0000-0000-00003E080000}"/>
    <cellStyle name="Note 13 3 2 2 2 3 2" xfId="11044" xr:uid="{00000000-0005-0000-0000-000043040000}"/>
    <cellStyle name="Note 13 3 2 2 2 4" xfId="6808" xr:uid="{00000000-0005-0000-0000-000057040000}"/>
    <cellStyle name="Note 13 3 2 2 2 4 2" xfId="13937" xr:uid="{00000000-0005-0000-0000-000057040000}"/>
    <cellStyle name="Note 13 3 2 2 2 5" xfId="8205" xr:uid="{00000000-0005-0000-0000-000043040000}"/>
    <cellStyle name="Note 13 3 2 2 3" xfId="1503" xr:uid="{00000000-0005-0000-0000-000041080000}"/>
    <cellStyle name="Note 13 3 2 2 3 2" xfId="2930" xr:uid="{00000000-0005-0000-0000-000042080000}"/>
    <cellStyle name="Note 13 3 2 2 3 2 2" xfId="5770" xr:uid="{00000000-0005-0000-0000-000041080000}"/>
    <cellStyle name="Note 13 3 2 2 3 2 2 2" xfId="12927" xr:uid="{00000000-0005-0000-0000-000044040000}"/>
    <cellStyle name="Note 13 3 2 2 3 2 3" xfId="10088" xr:uid="{00000000-0005-0000-0000-000044040000}"/>
    <cellStyle name="Note 13 3 2 2 3 3" xfId="4351" xr:uid="{00000000-0005-0000-0000-000040080000}"/>
    <cellStyle name="Note 13 3 2 2 3 3 2" xfId="11508" xr:uid="{00000000-0005-0000-0000-000044040000}"/>
    <cellStyle name="Note 13 3 2 2 3 4" xfId="7272" xr:uid="{00000000-0005-0000-0000-000058040000}"/>
    <cellStyle name="Note 13 3 2 2 3 4 2" xfId="14401" xr:uid="{00000000-0005-0000-0000-000058040000}"/>
    <cellStyle name="Note 13 3 2 2 3 5" xfId="8669" xr:uid="{00000000-0005-0000-0000-000044040000}"/>
    <cellStyle name="Note 13 3 2 2 4" xfId="2000" xr:uid="{00000000-0005-0000-0000-000043080000}"/>
    <cellStyle name="Note 13 3 2 2 4 2" xfId="4840" xr:uid="{00000000-0005-0000-0000-000042080000}"/>
    <cellStyle name="Note 13 3 2 2 4 2 2" xfId="11997" xr:uid="{00000000-0005-0000-0000-000042040000}"/>
    <cellStyle name="Note 13 3 2 2 4 3" xfId="9158" xr:uid="{00000000-0005-0000-0000-000042040000}"/>
    <cellStyle name="Note 13 3 2 2 5" xfId="3421" xr:uid="{00000000-0005-0000-0000-00003D080000}"/>
    <cellStyle name="Note 13 3 2 2 5 2" xfId="10578" xr:uid="{00000000-0005-0000-0000-000042040000}"/>
    <cellStyle name="Note 13 3 2 2 6" xfId="6293" xr:uid="{00000000-0005-0000-0000-0000C0010000}"/>
    <cellStyle name="Note 13 3 2 2 6 2" xfId="13462" xr:uid="{00000000-0005-0000-0000-0000C0010000}"/>
    <cellStyle name="Note 13 3 2 2 7" xfId="7739" xr:uid="{00000000-0005-0000-0000-000042040000}"/>
    <cellStyle name="Note 13 3 2 3" xfId="806" xr:uid="{00000000-0005-0000-0000-000044080000}"/>
    <cellStyle name="Note 13 3 2 3 2" xfId="2233" xr:uid="{00000000-0005-0000-0000-000045080000}"/>
    <cellStyle name="Note 13 3 2 3 2 2" xfId="5073" xr:uid="{00000000-0005-0000-0000-000044080000}"/>
    <cellStyle name="Note 13 3 2 3 2 2 2" xfId="12230" xr:uid="{00000000-0005-0000-0000-000045040000}"/>
    <cellStyle name="Note 13 3 2 3 2 3" xfId="9391" xr:uid="{00000000-0005-0000-0000-000045040000}"/>
    <cellStyle name="Note 13 3 2 3 3" xfId="3654" xr:uid="{00000000-0005-0000-0000-000043080000}"/>
    <cellStyle name="Note 13 3 2 3 3 2" xfId="10811" xr:uid="{00000000-0005-0000-0000-000045040000}"/>
    <cellStyle name="Note 13 3 2 3 4" xfId="6576" xr:uid="{00000000-0005-0000-0000-000059040000}"/>
    <cellStyle name="Note 13 3 2 3 4 2" xfId="13705" xr:uid="{00000000-0005-0000-0000-000059040000}"/>
    <cellStyle name="Note 13 3 2 3 5" xfId="7972" xr:uid="{00000000-0005-0000-0000-000045040000}"/>
    <cellStyle name="Note 13 3 2 4" xfId="1270" xr:uid="{00000000-0005-0000-0000-000046080000}"/>
    <cellStyle name="Note 13 3 2 4 2" xfId="2697" xr:uid="{00000000-0005-0000-0000-000047080000}"/>
    <cellStyle name="Note 13 3 2 4 2 2" xfId="5537" xr:uid="{00000000-0005-0000-0000-000046080000}"/>
    <cellStyle name="Note 13 3 2 4 2 2 2" xfId="12694" xr:uid="{00000000-0005-0000-0000-000046040000}"/>
    <cellStyle name="Note 13 3 2 4 2 3" xfId="9855" xr:uid="{00000000-0005-0000-0000-000046040000}"/>
    <cellStyle name="Note 13 3 2 4 3" xfId="4118" xr:uid="{00000000-0005-0000-0000-000045080000}"/>
    <cellStyle name="Note 13 3 2 4 3 2" xfId="11275" xr:uid="{00000000-0005-0000-0000-000046040000}"/>
    <cellStyle name="Note 13 3 2 4 4" xfId="7039" xr:uid="{00000000-0005-0000-0000-00005A040000}"/>
    <cellStyle name="Note 13 3 2 4 4 2" xfId="14168" xr:uid="{00000000-0005-0000-0000-00005A040000}"/>
    <cellStyle name="Note 13 3 2 4 5" xfId="8436" xr:uid="{00000000-0005-0000-0000-000046040000}"/>
    <cellStyle name="Note 13 3 2 5" xfId="1767" xr:uid="{00000000-0005-0000-0000-000048080000}"/>
    <cellStyle name="Note 13 3 2 5 2" xfId="4607" xr:uid="{00000000-0005-0000-0000-000047080000}"/>
    <cellStyle name="Note 13 3 2 5 2 2" xfId="11764" xr:uid="{00000000-0005-0000-0000-000041040000}"/>
    <cellStyle name="Note 13 3 2 5 3" xfId="8925" xr:uid="{00000000-0005-0000-0000-000041040000}"/>
    <cellStyle name="Note 13 3 2 6" xfId="3188" xr:uid="{00000000-0005-0000-0000-00003C080000}"/>
    <cellStyle name="Note 13 3 2 6 2" xfId="10345" xr:uid="{00000000-0005-0000-0000-000041040000}"/>
    <cellStyle name="Note 13 3 2 7" xfId="6060" xr:uid="{00000000-0005-0000-0000-0000BF010000}"/>
    <cellStyle name="Note 13 3 2 7 2" xfId="13229" xr:uid="{00000000-0005-0000-0000-0000BF010000}"/>
    <cellStyle name="Note 13 3 2 8" xfId="7506" xr:uid="{00000000-0005-0000-0000-000041040000}"/>
    <cellStyle name="Note 13 3 3" xfId="466" xr:uid="{00000000-0005-0000-0000-000049080000}"/>
    <cellStyle name="Note 13 3 3 2" xfId="932" xr:uid="{00000000-0005-0000-0000-00004A080000}"/>
    <cellStyle name="Note 13 3 3 2 2" xfId="2359" xr:uid="{00000000-0005-0000-0000-00004B080000}"/>
    <cellStyle name="Note 13 3 3 2 2 2" xfId="5199" xr:uid="{00000000-0005-0000-0000-00004A080000}"/>
    <cellStyle name="Note 13 3 3 2 2 2 2" xfId="12356" xr:uid="{00000000-0005-0000-0000-000048040000}"/>
    <cellStyle name="Note 13 3 3 2 2 3" xfId="9517" xr:uid="{00000000-0005-0000-0000-000048040000}"/>
    <cellStyle name="Note 13 3 3 2 3" xfId="3780" xr:uid="{00000000-0005-0000-0000-000049080000}"/>
    <cellStyle name="Note 13 3 3 2 3 2" xfId="10937" xr:uid="{00000000-0005-0000-0000-000048040000}"/>
    <cellStyle name="Note 13 3 3 2 4" xfId="6702" xr:uid="{00000000-0005-0000-0000-00005C040000}"/>
    <cellStyle name="Note 13 3 3 2 4 2" xfId="13831" xr:uid="{00000000-0005-0000-0000-00005C040000}"/>
    <cellStyle name="Note 13 3 3 2 5" xfId="8098" xr:uid="{00000000-0005-0000-0000-000048040000}"/>
    <cellStyle name="Note 13 3 3 3" xfId="1396" xr:uid="{00000000-0005-0000-0000-00004C080000}"/>
    <cellStyle name="Note 13 3 3 3 2" xfId="2823" xr:uid="{00000000-0005-0000-0000-00004D080000}"/>
    <cellStyle name="Note 13 3 3 3 2 2" xfId="5663" xr:uid="{00000000-0005-0000-0000-00004C080000}"/>
    <cellStyle name="Note 13 3 3 3 2 2 2" xfId="12820" xr:uid="{00000000-0005-0000-0000-000049040000}"/>
    <cellStyle name="Note 13 3 3 3 2 3" xfId="9981" xr:uid="{00000000-0005-0000-0000-000049040000}"/>
    <cellStyle name="Note 13 3 3 3 3" xfId="4244" xr:uid="{00000000-0005-0000-0000-00004B080000}"/>
    <cellStyle name="Note 13 3 3 3 3 2" xfId="11401" xr:uid="{00000000-0005-0000-0000-000049040000}"/>
    <cellStyle name="Note 13 3 3 3 4" xfId="7165" xr:uid="{00000000-0005-0000-0000-00005D040000}"/>
    <cellStyle name="Note 13 3 3 3 4 2" xfId="14294" xr:uid="{00000000-0005-0000-0000-00005D040000}"/>
    <cellStyle name="Note 13 3 3 3 5" xfId="8562" xr:uid="{00000000-0005-0000-0000-000049040000}"/>
    <cellStyle name="Note 13 3 3 4" xfId="1893" xr:uid="{00000000-0005-0000-0000-00004E080000}"/>
    <cellStyle name="Note 13 3 3 4 2" xfId="4733" xr:uid="{00000000-0005-0000-0000-00004D080000}"/>
    <cellStyle name="Note 13 3 3 4 2 2" xfId="11890" xr:uid="{00000000-0005-0000-0000-000047040000}"/>
    <cellStyle name="Note 13 3 3 4 3" xfId="9051" xr:uid="{00000000-0005-0000-0000-000047040000}"/>
    <cellStyle name="Note 13 3 3 5" xfId="3314" xr:uid="{00000000-0005-0000-0000-000048080000}"/>
    <cellStyle name="Note 13 3 3 5 2" xfId="10471" xr:uid="{00000000-0005-0000-0000-000047040000}"/>
    <cellStyle name="Note 13 3 3 6" xfId="6186" xr:uid="{00000000-0005-0000-0000-0000C1010000}"/>
    <cellStyle name="Note 13 3 3 6 2" xfId="13355" xr:uid="{00000000-0005-0000-0000-0000C1010000}"/>
    <cellStyle name="Note 13 3 3 7" xfId="7632" xr:uid="{00000000-0005-0000-0000-000047040000}"/>
    <cellStyle name="Note 13 3 4" xfId="699" xr:uid="{00000000-0005-0000-0000-00004F080000}"/>
    <cellStyle name="Note 13 3 4 2" xfId="2126" xr:uid="{00000000-0005-0000-0000-000050080000}"/>
    <cellStyle name="Note 13 3 4 2 2" xfId="4966" xr:uid="{00000000-0005-0000-0000-00004F080000}"/>
    <cellStyle name="Note 13 3 4 2 2 2" xfId="12123" xr:uid="{00000000-0005-0000-0000-00004A040000}"/>
    <cellStyle name="Note 13 3 4 2 3" xfId="9284" xr:uid="{00000000-0005-0000-0000-00004A040000}"/>
    <cellStyle name="Note 13 3 4 3" xfId="3547" xr:uid="{00000000-0005-0000-0000-00004E080000}"/>
    <cellStyle name="Note 13 3 4 3 2" xfId="10704" xr:uid="{00000000-0005-0000-0000-00004A040000}"/>
    <cellStyle name="Note 13 3 4 4" xfId="6469" xr:uid="{00000000-0005-0000-0000-00005E040000}"/>
    <cellStyle name="Note 13 3 4 4 2" xfId="13598" xr:uid="{00000000-0005-0000-0000-00005E040000}"/>
    <cellStyle name="Note 13 3 4 5" xfId="7865" xr:uid="{00000000-0005-0000-0000-00004A040000}"/>
    <cellStyle name="Note 13 3 5" xfId="1163" xr:uid="{00000000-0005-0000-0000-000051080000}"/>
    <cellStyle name="Note 13 3 5 2" xfId="2590" xr:uid="{00000000-0005-0000-0000-000052080000}"/>
    <cellStyle name="Note 13 3 5 2 2" xfId="5430" xr:uid="{00000000-0005-0000-0000-000051080000}"/>
    <cellStyle name="Note 13 3 5 2 2 2" xfId="12587" xr:uid="{00000000-0005-0000-0000-00004B040000}"/>
    <cellStyle name="Note 13 3 5 2 3" xfId="9748" xr:uid="{00000000-0005-0000-0000-00004B040000}"/>
    <cellStyle name="Note 13 3 5 3" xfId="4011" xr:uid="{00000000-0005-0000-0000-000050080000}"/>
    <cellStyle name="Note 13 3 5 3 2" xfId="11168" xr:uid="{00000000-0005-0000-0000-00004B040000}"/>
    <cellStyle name="Note 13 3 5 4" xfId="6932" xr:uid="{00000000-0005-0000-0000-00005F040000}"/>
    <cellStyle name="Note 13 3 5 4 2" xfId="14061" xr:uid="{00000000-0005-0000-0000-00005F040000}"/>
    <cellStyle name="Note 13 3 5 5" xfId="8329" xr:uid="{00000000-0005-0000-0000-00004B040000}"/>
    <cellStyle name="Note 13 3 6" xfId="1660" xr:uid="{00000000-0005-0000-0000-000053080000}"/>
    <cellStyle name="Note 13 3 6 2" xfId="4500" xr:uid="{00000000-0005-0000-0000-000052080000}"/>
    <cellStyle name="Note 13 3 6 2 2" xfId="11657" xr:uid="{00000000-0005-0000-0000-000040040000}"/>
    <cellStyle name="Note 13 3 6 3" xfId="8818" xr:uid="{00000000-0005-0000-0000-000040040000}"/>
    <cellStyle name="Note 13 3 7" xfId="3081" xr:uid="{00000000-0005-0000-0000-00003B080000}"/>
    <cellStyle name="Note 13 3 7 2" xfId="10238" xr:uid="{00000000-0005-0000-0000-000040040000}"/>
    <cellStyle name="Note 13 3 8" xfId="5953" xr:uid="{00000000-0005-0000-0000-0000BE010000}"/>
    <cellStyle name="Note 13 3 8 2" xfId="13122" xr:uid="{00000000-0005-0000-0000-0000BE010000}"/>
    <cellStyle name="Note 13 3 9" xfId="7398" xr:uid="{00000000-0005-0000-0000-000040040000}"/>
    <cellStyle name="Note 13 4" xfId="303" xr:uid="{00000000-0005-0000-0000-000054080000}"/>
    <cellStyle name="Note 13 4 2" xfId="571" xr:uid="{00000000-0005-0000-0000-000055080000}"/>
    <cellStyle name="Note 13 4 2 2" xfId="1037" xr:uid="{00000000-0005-0000-0000-000056080000}"/>
    <cellStyle name="Note 13 4 2 2 2" xfId="2464" xr:uid="{00000000-0005-0000-0000-000057080000}"/>
    <cellStyle name="Note 13 4 2 2 2 2" xfId="5304" xr:uid="{00000000-0005-0000-0000-000056080000}"/>
    <cellStyle name="Note 13 4 2 2 2 2 2" xfId="12461" xr:uid="{00000000-0005-0000-0000-00004E040000}"/>
    <cellStyle name="Note 13 4 2 2 2 3" xfId="9622" xr:uid="{00000000-0005-0000-0000-00004E040000}"/>
    <cellStyle name="Note 13 4 2 2 3" xfId="3885" xr:uid="{00000000-0005-0000-0000-000055080000}"/>
    <cellStyle name="Note 13 4 2 2 3 2" xfId="11042" xr:uid="{00000000-0005-0000-0000-00004E040000}"/>
    <cellStyle name="Note 13 4 2 2 4" xfId="6806" xr:uid="{00000000-0005-0000-0000-000062040000}"/>
    <cellStyle name="Note 13 4 2 2 4 2" xfId="13935" xr:uid="{00000000-0005-0000-0000-000062040000}"/>
    <cellStyle name="Note 13 4 2 2 5" xfId="8203" xr:uid="{00000000-0005-0000-0000-00004E040000}"/>
    <cellStyle name="Note 13 4 2 3" xfId="1501" xr:uid="{00000000-0005-0000-0000-000058080000}"/>
    <cellStyle name="Note 13 4 2 3 2" xfId="2928" xr:uid="{00000000-0005-0000-0000-000059080000}"/>
    <cellStyle name="Note 13 4 2 3 2 2" xfId="5768" xr:uid="{00000000-0005-0000-0000-000058080000}"/>
    <cellStyle name="Note 13 4 2 3 2 2 2" xfId="12925" xr:uid="{00000000-0005-0000-0000-00004F040000}"/>
    <cellStyle name="Note 13 4 2 3 2 3" xfId="10086" xr:uid="{00000000-0005-0000-0000-00004F040000}"/>
    <cellStyle name="Note 13 4 2 3 3" xfId="4349" xr:uid="{00000000-0005-0000-0000-000057080000}"/>
    <cellStyle name="Note 13 4 2 3 3 2" xfId="11506" xr:uid="{00000000-0005-0000-0000-00004F040000}"/>
    <cellStyle name="Note 13 4 2 3 4" xfId="7270" xr:uid="{00000000-0005-0000-0000-000063040000}"/>
    <cellStyle name="Note 13 4 2 3 4 2" xfId="14399" xr:uid="{00000000-0005-0000-0000-000063040000}"/>
    <cellStyle name="Note 13 4 2 3 5" xfId="8667" xr:uid="{00000000-0005-0000-0000-00004F040000}"/>
    <cellStyle name="Note 13 4 2 4" xfId="1998" xr:uid="{00000000-0005-0000-0000-00005A080000}"/>
    <cellStyle name="Note 13 4 2 4 2" xfId="4838" xr:uid="{00000000-0005-0000-0000-000059080000}"/>
    <cellStyle name="Note 13 4 2 4 2 2" xfId="11995" xr:uid="{00000000-0005-0000-0000-00004D040000}"/>
    <cellStyle name="Note 13 4 2 4 3" xfId="9156" xr:uid="{00000000-0005-0000-0000-00004D040000}"/>
    <cellStyle name="Note 13 4 2 5" xfId="3419" xr:uid="{00000000-0005-0000-0000-000054080000}"/>
    <cellStyle name="Note 13 4 2 5 2" xfId="10576" xr:uid="{00000000-0005-0000-0000-00004D040000}"/>
    <cellStyle name="Note 13 4 2 6" xfId="6291" xr:uid="{00000000-0005-0000-0000-0000C3010000}"/>
    <cellStyle name="Note 13 4 2 6 2" xfId="13460" xr:uid="{00000000-0005-0000-0000-0000C3010000}"/>
    <cellStyle name="Note 13 4 2 7" xfId="7737" xr:uid="{00000000-0005-0000-0000-00004D040000}"/>
    <cellStyle name="Note 13 4 3" xfId="804" xr:uid="{00000000-0005-0000-0000-00005B080000}"/>
    <cellStyle name="Note 13 4 3 2" xfId="2231" xr:uid="{00000000-0005-0000-0000-00005C080000}"/>
    <cellStyle name="Note 13 4 3 2 2" xfId="5071" xr:uid="{00000000-0005-0000-0000-00005B080000}"/>
    <cellStyle name="Note 13 4 3 2 2 2" xfId="12228" xr:uid="{00000000-0005-0000-0000-000050040000}"/>
    <cellStyle name="Note 13 4 3 2 3" xfId="9389" xr:uid="{00000000-0005-0000-0000-000050040000}"/>
    <cellStyle name="Note 13 4 3 3" xfId="3652" xr:uid="{00000000-0005-0000-0000-00005A080000}"/>
    <cellStyle name="Note 13 4 3 3 2" xfId="10809" xr:uid="{00000000-0005-0000-0000-000050040000}"/>
    <cellStyle name="Note 13 4 3 4" xfId="6574" xr:uid="{00000000-0005-0000-0000-000064040000}"/>
    <cellStyle name="Note 13 4 3 4 2" xfId="13703" xr:uid="{00000000-0005-0000-0000-000064040000}"/>
    <cellStyle name="Note 13 4 3 5" xfId="7970" xr:uid="{00000000-0005-0000-0000-000050040000}"/>
    <cellStyle name="Note 13 4 4" xfId="1268" xr:uid="{00000000-0005-0000-0000-00005D080000}"/>
    <cellStyle name="Note 13 4 4 2" xfId="2695" xr:uid="{00000000-0005-0000-0000-00005E080000}"/>
    <cellStyle name="Note 13 4 4 2 2" xfId="5535" xr:uid="{00000000-0005-0000-0000-00005D080000}"/>
    <cellStyle name="Note 13 4 4 2 2 2" xfId="12692" xr:uid="{00000000-0005-0000-0000-000051040000}"/>
    <cellStyle name="Note 13 4 4 2 3" xfId="9853" xr:uid="{00000000-0005-0000-0000-000051040000}"/>
    <cellStyle name="Note 13 4 4 3" xfId="4116" xr:uid="{00000000-0005-0000-0000-00005C080000}"/>
    <cellStyle name="Note 13 4 4 3 2" xfId="11273" xr:uid="{00000000-0005-0000-0000-000051040000}"/>
    <cellStyle name="Note 13 4 4 4" xfId="7037" xr:uid="{00000000-0005-0000-0000-000065040000}"/>
    <cellStyle name="Note 13 4 4 4 2" xfId="14166" xr:uid="{00000000-0005-0000-0000-000065040000}"/>
    <cellStyle name="Note 13 4 4 5" xfId="8434" xr:uid="{00000000-0005-0000-0000-000051040000}"/>
    <cellStyle name="Note 13 4 5" xfId="1765" xr:uid="{00000000-0005-0000-0000-00005F080000}"/>
    <cellStyle name="Note 13 4 5 2" xfId="4605" xr:uid="{00000000-0005-0000-0000-00005E080000}"/>
    <cellStyle name="Note 13 4 5 2 2" xfId="11762" xr:uid="{00000000-0005-0000-0000-00004C040000}"/>
    <cellStyle name="Note 13 4 5 3" xfId="8923" xr:uid="{00000000-0005-0000-0000-00004C040000}"/>
    <cellStyle name="Note 13 4 6" xfId="3186" xr:uid="{00000000-0005-0000-0000-000053080000}"/>
    <cellStyle name="Note 13 4 6 2" xfId="10343" xr:uid="{00000000-0005-0000-0000-00004C040000}"/>
    <cellStyle name="Note 13 4 7" xfId="6058" xr:uid="{00000000-0005-0000-0000-0000C2010000}"/>
    <cellStyle name="Note 13 4 7 2" xfId="13227" xr:uid="{00000000-0005-0000-0000-0000C2010000}"/>
    <cellStyle name="Note 13 4 8" xfId="7504" xr:uid="{00000000-0005-0000-0000-00004C040000}"/>
    <cellStyle name="Note 13 5" xfId="388" xr:uid="{00000000-0005-0000-0000-000060080000}"/>
    <cellStyle name="Note 13 5 2" xfId="859" xr:uid="{00000000-0005-0000-0000-000061080000}"/>
    <cellStyle name="Note 13 5 2 2" xfId="2286" xr:uid="{00000000-0005-0000-0000-000062080000}"/>
    <cellStyle name="Note 13 5 2 2 2" xfId="5126" xr:uid="{00000000-0005-0000-0000-000061080000}"/>
    <cellStyle name="Note 13 5 2 2 2 2" xfId="12283" xr:uid="{00000000-0005-0000-0000-000053040000}"/>
    <cellStyle name="Note 13 5 2 2 3" xfId="9444" xr:uid="{00000000-0005-0000-0000-000053040000}"/>
    <cellStyle name="Note 13 5 2 3" xfId="3707" xr:uid="{00000000-0005-0000-0000-000060080000}"/>
    <cellStyle name="Note 13 5 2 3 2" xfId="10864" xr:uid="{00000000-0005-0000-0000-000053040000}"/>
    <cellStyle name="Note 13 5 2 4" xfId="6629" xr:uid="{00000000-0005-0000-0000-000067040000}"/>
    <cellStyle name="Note 13 5 2 4 2" xfId="13758" xr:uid="{00000000-0005-0000-0000-000067040000}"/>
    <cellStyle name="Note 13 5 2 5" xfId="8025" xr:uid="{00000000-0005-0000-0000-000053040000}"/>
    <cellStyle name="Note 13 5 3" xfId="1323" xr:uid="{00000000-0005-0000-0000-000063080000}"/>
    <cellStyle name="Note 13 5 3 2" xfId="2750" xr:uid="{00000000-0005-0000-0000-000064080000}"/>
    <cellStyle name="Note 13 5 3 2 2" xfId="5590" xr:uid="{00000000-0005-0000-0000-000063080000}"/>
    <cellStyle name="Note 13 5 3 2 2 2" xfId="12747" xr:uid="{00000000-0005-0000-0000-000054040000}"/>
    <cellStyle name="Note 13 5 3 2 3" xfId="9908" xr:uid="{00000000-0005-0000-0000-000054040000}"/>
    <cellStyle name="Note 13 5 3 3" xfId="4171" xr:uid="{00000000-0005-0000-0000-000062080000}"/>
    <cellStyle name="Note 13 5 3 3 2" xfId="11328" xr:uid="{00000000-0005-0000-0000-000054040000}"/>
    <cellStyle name="Note 13 5 3 4" xfId="7092" xr:uid="{00000000-0005-0000-0000-000068040000}"/>
    <cellStyle name="Note 13 5 3 4 2" xfId="14221" xr:uid="{00000000-0005-0000-0000-000068040000}"/>
    <cellStyle name="Note 13 5 3 5" xfId="8489" xr:uid="{00000000-0005-0000-0000-000054040000}"/>
    <cellStyle name="Note 13 5 4" xfId="1820" xr:uid="{00000000-0005-0000-0000-000065080000}"/>
    <cellStyle name="Note 13 5 4 2" xfId="4660" xr:uid="{00000000-0005-0000-0000-000064080000}"/>
    <cellStyle name="Note 13 5 4 2 2" xfId="11817" xr:uid="{00000000-0005-0000-0000-000052040000}"/>
    <cellStyle name="Note 13 5 4 3" xfId="8978" xr:uid="{00000000-0005-0000-0000-000052040000}"/>
    <cellStyle name="Note 13 5 5" xfId="3241" xr:uid="{00000000-0005-0000-0000-00005F080000}"/>
    <cellStyle name="Note 13 5 5 2" xfId="10398" xr:uid="{00000000-0005-0000-0000-000052040000}"/>
    <cellStyle name="Note 13 5 6" xfId="6113" xr:uid="{00000000-0005-0000-0000-0000C4010000}"/>
    <cellStyle name="Note 13 5 6 2" xfId="13282" xr:uid="{00000000-0005-0000-0000-0000C4010000}"/>
    <cellStyle name="Note 13 5 7" xfId="7559" xr:uid="{00000000-0005-0000-0000-000052040000}"/>
    <cellStyle name="Note 13 6" xfId="626" xr:uid="{00000000-0005-0000-0000-000066080000}"/>
    <cellStyle name="Note 13 6 2" xfId="2053" xr:uid="{00000000-0005-0000-0000-000067080000}"/>
    <cellStyle name="Note 13 6 2 2" xfId="4893" xr:uid="{00000000-0005-0000-0000-000066080000}"/>
    <cellStyle name="Note 13 6 2 2 2" xfId="12050" xr:uid="{00000000-0005-0000-0000-000055040000}"/>
    <cellStyle name="Note 13 6 2 3" xfId="9211" xr:uid="{00000000-0005-0000-0000-000055040000}"/>
    <cellStyle name="Note 13 6 3" xfId="3474" xr:uid="{00000000-0005-0000-0000-000065080000}"/>
    <cellStyle name="Note 13 6 3 2" xfId="10631" xr:uid="{00000000-0005-0000-0000-000055040000}"/>
    <cellStyle name="Note 13 6 4" xfId="6396" xr:uid="{00000000-0005-0000-0000-000069040000}"/>
    <cellStyle name="Note 13 6 4 2" xfId="13525" xr:uid="{00000000-0005-0000-0000-000069040000}"/>
    <cellStyle name="Note 13 6 5" xfId="7792" xr:uid="{00000000-0005-0000-0000-000055040000}"/>
    <cellStyle name="Note 13 7" xfId="1090" xr:uid="{00000000-0005-0000-0000-000068080000}"/>
    <cellStyle name="Note 13 7 2" xfId="2517" xr:uid="{00000000-0005-0000-0000-000069080000}"/>
    <cellStyle name="Note 13 7 2 2" xfId="5357" xr:uid="{00000000-0005-0000-0000-000068080000}"/>
    <cellStyle name="Note 13 7 2 2 2" xfId="12514" xr:uid="{00000000-0005-0000-0000-000056040000}"/>
    <cellStyle name="Note 13 7 2 3" xfId="9675" xr:uid="{00000000-0005-0000-0000-000056040000}"/>
    <cellStyle name="Note 13 7 3" xfId="3938" xr:uid="{00000000-0005-0000-0000-000067080000}"/>
    <cellStyle name="Note 13 7 3 2" xfId="11095" xr:uid="{00000000-0005-0000-0000-000056040000}"/>
    <cellStyle name="Note 13 7 4" xfId="6859" xr:uid="{00000000-0005-0000-0000-00006A040000}"/>
    <cellStyle name="Note 13 7 4 2" xfId="13988" xr:uid="{00000000-0005-0000-0000-00006A040000}"/>
    <cellStyle name="Note 13 7 5" xfId="8256" xr:uid="{00000000-0005-0000-0000-000056040000}"/>
    <cellStyle name="Note 13 8" xfId="1586" xr:uid="{00000000-0005-0000-0000-00006A080000}"/>
    <cellStyle name="Note 13 8 2" xfId="4426" xr:uid="{00000000-0005-0000-0000-000069080000}"/>
    <cellStyle name="Note 13 8 2 2" xfId="11583" xr:uid="{00000000-0005-0000-0000-000033040000}"/>
    <cellStyle name="Note 13 8 3" xfId="8744" xr:uid="{00000000-0005-0000-0000-000033040000}"/>
    <cellStyle name="Note 13 9" xfId="3008" xr:uid="{00000000-0005-0000-0000-000022080000}"/>
    <cellStyle name="Note 13 9 2" xfId="10165" xr:uid="{00000000-0005-0000-0000-000033040000}"/>
    <cellStyle name="Note 14" xfId="43" xr:uid="{00000000-0005-0000-0000-00006B080000}"/>
    <cellStyle name="Note 14 10" xfId="5876" xr:uid="{00000000-0005-0000-0000-0000C5010000}"/>
    <cellStyle name="Note 14 10 2" xfId="13050" xr:uid="{00000000-0005-0000-0000-0000C5010000}"/>
    <cellStyle name="Note 14 11" xfId="7326" xr:uid="{00000000-0005-0000-0000-000057040000}"/>
    <cellStyle name="Note 14 2" xfId="84" xr:uid="{00000000-0005-0000-0000-00006C080000}"/>
    <cellStyle name="Note 14 2 2" xfId="307" xr:uid="{00000000-0005-0000-0000-00006D080000}"/>
    <cellStyle name="Note 14 2 2 2" xfId="575" xr:uid="{00000000-0005-0000-0000-00006E080000}"/>
    <cellStyle name="Note 14 2 2 2 2" xfId="1041" xr:uid="{00000000-0005-0000-0000-00006F080000}"/>
    <cellStyle name="Note 14 2 2 2 2 2" xfId="2468" xr:uid="{00000000-0005-0000-0000-000070080000}"/>
    <cellStyle name="Note 14 2 2 2 2 2 2" xfId="5308" xr:uid="{00000000-0005-0000-0000-00006F080000}"/>
    <cellStyle name="Note 14 2 2 2 2 2 2 2" xfId="12465" xr:uid="{00000000-0005-0000-0000-00005B040000}"/>
    <cellStyle name="Note 14 2 2 2 2 2 3" xfId="9626" xr:uid="{00000000-0005-0000-0000-00005B040000}"/>
    <cellStyle name="Note 14 2 2 2 2 3" xfId="3889" xr:uid="{00000000-0005-0000-0000-00006E080000}"/>
    <cellStyle name="Note 14 2 2 2 2 3 2" xfId="11046" xr:uid="{00000000-0005-0000-0000-00005B040000}"/>
    <cellStyle name="Note 14 2 2 2 2 4" xfId="6810" xr:uid="{00000000-0005-0000-0000-00006F040000}"/>
    <cellStyle name="Note 14 2 2 2 2 4 2" xfId="13939" xr:uid="{00000000-0005-0000-0000-00006F040000}"/>
    <cellStyle name="Note 14 2 2 2 2 5" xfId="8207" xr:uid="{00000000-0005-0000-0000-00005B040000}"/>
    <cellStyle name="Note 14 2 2 2 3" xfId="1505" xr:uid="{00000000-0005-0000-0000-000071080000}"/>
    <cellStyle name="Note 14 2 2 2 3 2" xfId="2932" xr:uid="{00000000-0005-0000-0000-000072080000}"/>
    <cellStyle name="Note 14 2 2 2 3 2 2" xfId="5772" xr:uid="{00000000-0005-0000-0000-000071080000}"/>
    <cellStyle name="Note 14 2 2 2 3 2 2 2" xfId="12929" xr:uid="{00000000-0005-0000-0000-00005C040000}"/>
    <cellStyle name="Note 14 2 2 2 3 2 3" xfId="10090" xr:uid="{00000000-0005-0000-0000-00005C040000}"/>
    <cellStyle name="Note 14 2 2 2 3 3" xfId="4353" xr:uid="{00000000-0005-0000-0000-000070080000}"/>
    <cellStyle name="Note 14 2 2 2 3 3 2" xfId="11510" xr:uid="{00000000-0005-0000-0000-00005C040000}"/>
    <cellStyle name="Note 14 2 2 2 3 4" xfId="7274" xr:uid="{00000000-0005-0000-0000-000070040000}"/>
    <cellStyle name="Note 14 2 2 2 3 4 2" xfId="14403" xr:uid="{00000000-0005-0000-0000-000070040000}"/>
    <cellStyle name="Note 14 2 2 2 3 5" xfId="8671" xr:uid="{00000000-0005-0000-0000-00005C040000}"/>
    <cellStyle name="Note 14 2 2 2 4" xfId="2002" xr:uid="{00000000-0005-0000-0000-000073080000}"/>
    <cellStyle name="Note 14 2 2 2 4 2" xfId="4842" xr:uid="{00000000-0005-0000-0000-000072080000}"/>
    <cellStyle name="Note 14 2 2 2 4 2 2" xfId="11999" xr:uid="{00000000-0005-0000-0000-00005A040000}"/>
    <cellStyle name="Note 14 2 2 2 4 3" xfId="9160" xr:uid="{00000000-0005-0000-0000-00005A040000}"/>
    <cellStyle name="Note 14 2 2 2 5" xfId="3423" xr:uid="{00000000-0005-0000-0000-00006D080000}"/>
    <cellStyle name="Note 14 2 2 2 5 2" xfId="10580" xr:uid="{00000000-0005-0000-0000-00005A040000}"/>
    <cellStyle name="Note 14 2 2 2 6" xfId="6295" xr:uid="{00000000-0005-0000-0000-0000C8010000}"/>
    <cellStyle name="Note 14 2 2 2 6 2" xfId="13464" xr:uid="{00000000-0005-0000-0000-0000C8010000}"/>
    <cellStyle name="Note 14 2 2 2 7" xfId="7741" xr:uid="{00000000-0005-0000-0000-00005A040000}"/>
    <cellStyle name="Note 14 2 2 3" xfId="808" xr:uid="{00000000-0005-0000-0000-000074080000}"/>
    <cellStyle name="Note 14 2 2 3 2" xfId="2235" xr:uid="{00000000-0005-0000-0000-000075080000}"/>
    <cellStyle name="Note 14 2 2 3 2 2" xfId="5075" xr:uid="{00000000-0005-0000-0000-000074080000}"/>
    <cellStyle name="Note 14 2 2 3 2 2 2" xfId="12232" xr:uid="{00000000-0005-0000-0000-00005D040000}"/>
    <cellStyle name="Note 14 2 2 3 2 3" xfId="9393" xr:uid="{00000000-0005-0000-0000-00005D040000}"/>
    <cellStyle name="Note 14 2 2 3 3" xfId="3656" xr:uid="{00000000-0005-0000-0000-000073080000}"/>
    <cellStyle name="Note 14 2 2 3 3 2" xfId="10813" xr:uid="{00000000-0005-0000-0000-00005D040000}"/>
    <cellStyle name="Note 14 2 2 3 4" xfId="6578" xr:uid="{00000000-0005-0000-0000-000071040000}"/>
    <cellStyle name="Note 14 2 2 3 4 2" xfId="13707" xr:uid="{00000000-0005-0000-0000-000071040000}"/>
    <cellStyle name="Note 14 2 2 3 5" xfId="7974" xr:uid="{00000000-0005-0000-0000-00005D040000}"/>
    <cellStyle name="Note 14 2 2 4" xfId="1272" xr:uid="{00000000-0005-0000-0000-000076080000}"/>
    <cellStyle name="Note 14 2 2 4 2" xfId="2699" xr:uid="{00000000-0005-0000-0000-000077080000}"/>
    <cellStyle name="Note 14 2 2 4 2 2" xfId="5539" xr:uid="{00000000-0005-0000-0000-000076080000}"/>
    <cellStyle name="Note 14 2 2 4 2 2 2" xfId="12696" xr:uid="{00000000-0005-0000-0000-00005E040000}"/>
    <cellStyle name="Note 14 2 2 4 2 3" xfId="9857" xr:uid="{00000000-0005-0000-0000-00005E040000}"/>
    <cellStyle name="Note 14 2 2 4 3" xfId="4120" xr:uid="{00000000-0005-0000-0000-000075080000}"/>
    <cellStyle name="Note 14 2 2 4 3 2" xfId="11277" xr:uid="{00000000-0005-0000-0000-00005E040000}"/>
    <cellStyle name="Note 14 2 2 4 4" xfId="7041" xr:uid="{00000000-0005-0000-0000-000072040000}"/>
    <cellStyle name="Note 14 2 2 4 4 2" xfId="14170" xr:uid="{00000000-0005-0000-0000-000072040000}"/>
    <cellStyle name="Note 14 2 2 4 5" xfId="8438" xr:uid="{00000000-0005-0000-0000-00005E040000}"/>
    <cellStyle name="Note 14 2 2 5" xfId="1769" xr:uid="{00000000-0005-0000-0000-000078080000}"/>
    <cellStyle name="Note 14 2 2 5 2" xfId="4609" xr:uid="{00000000-0005-0000-0000-000077080000}"/>
    <cellStyle name="Note 14 2 2 5 2 2" xfId="11766" xr:uid="{00000000-0005-0000-0000-000059040000}"/>
    <cellStyle name="Note 14 2 2 5 3" xfId="8927" xr:uid="{00000000-0005-0000-0000-000059040000}"/>
    <cellStyle name="Note 14 2 2 6" xfId="3190" xr:uid="{00000000-0005-0000-0000-00006C080000}"/>
    <cellStyle name="Note 14 2 2 6 2" xfId="10347" xr:uid="{00000000-0005-0000-0000-000059040000}"/>
    <cellStyle name="Note 14 2 2 7" xfId="6062" xr:uid="{00000000-0005-0000-0000-0000C7010000}"/>
    <cellStyle name="Note 14 2 2 7 2" xfId="13231" xr:uid="{00000000-0005-0000-0000-0000C7010000}"/>
    <cellStyle name="Note 14 2 2 8" xfId="7508" xr:uid="{00000000-0005-0000-0000-000059040000}"/>
    <cellStyle name="Note 14 2 3" xfId="430" xr:uid="{00000000-0005-0000-0000-000079080000}"/>
    <cellStyle name="Note 14 2 3 2" xfId="896" xr:uid="{00000000-0005-0000-0000-00007A080000}"/>
    <cellStyle name="Note 14 2 3 2 2" xfId="2323" xr:uid="{00000000-0005-0000-0000-00007B080000}"/>
    <cellStyle name="Note 14 2 3 2 2 2" xfId="5163" xr:uid="{00000000-0005-0000-0000-00007A080000}"/>
    <cellStyle name="Note 14 2 3 2 2 2 2" xfId="12320" xr:uid="{00000000-0005-0000-0000-000060040000}"/>
    <cellStyle name="Note 14 2 3 2 2 3" xfId="9481" xr:uid="{00000000-0005-0000-0000-000060040000}"/>
    <cellStyle name="Note 14 2 3 2 3" xfId="3744" xr:uid="{00000000-0005-0000-0000-000079080000}"/>
    <cellStyle name="Note 14 2 3 2 3 2" xfId="10901" xr:uid="{00000000-0005-0000-0000-000060040000}"/>
    <cellStyle name="Note 14 2 3 2 4" xfId="6666" xr:uid="{00000000-0005-0000-0000-000074040000}"/>
    <cellStyle name="Note 14 2 3 2 4 2" xfId="13795" xr:uid="{00000000-0005-0000-0000-000074040000}"/>
    <cellStyle name="Note 14 2 3 2 5" xfId="8062" xr:uid="{00000000-0005-0000-0000-000060040000}"/>
    <cellStyle name="Note 14 2 3 3" xfId="1360" xr:uid="{00000000-0005-0000-0000-00007C080000}"/>
    <cellStyle name="Note 14 2 3 3 2" xfId="2787" xr:uid="{00000000-0005-0000-0000-00007D080000}"/>
    <cellStyle name="Note 14 2 3 3 2 2" xfId="5627" xr:uid="{00000000-0005-0000-0000-00007C080000}"/>
    <cellStyle name="Note 14 2 3 3 2 2 2" xfId="12784" xr:uid="{00000000-0005-0000-0000-000061040000}"/>
    <cellStyle name="Note 14 2 3 3 2 3" xfId="9945" xr:uid="{00000000-0005-0000-0000-000061040000}"/>
    <cellStyle name="Note 14 2 3 3 3" xfId="4208" xr:uid="{00000000-0005-0000-0000-00007B080000}"/>
    <cellStyle name="Note 14 2 3 3 3 2" xfId="11365" xr:uid="{00000000-0005-0000-0000-000061040000}"/>
    <cellStyle name="Note 14 2 3 3 4" xfId="7129" xr:uid="{00000000-0005-0000-0000-000075040000}"/>
    <cellStyle name="Note 14 2 3 3 4 2" xfId="14258" xr:uid="{00000000-0005-0000-0000-000075040000}"/>
    <cellStyle name="Note 14 2 3 3 5" xfId="8526" xr:uid="{00000000-0005-0000-0000-000061040000}"/>
    <cellStyle name="Note 14 2 3 4" xfId="1857" xr:uid="{00000000-0005-0000-0000-00007E080000}"/>
    <cellStyle name="Note 14 2 3 4 2" xfId="4697" xr:uid="{00000000-0005-0000-0000-00007D080000}"/>
    <cellStyle name="Note 14 2 3 4 2 2" xfId="11854" xr:uid="{00000000-0005-0000-0000-00005F040000}"/>
    <cellStyle name="Note 14 2 3 4 3" xfId="9015" xr:uid="{00000000-0005-0000-0000-00005F040000}"/>
    <cellStyle name="Note 14 2 3 5" xfId="3278" xr:uid="{00000000-0005-0000-0000-000078080000}"/>
    <cellStyle name="Note 14 2 3 5 2" xfId="10435" xr:uid="{00000000-0005-0000-0000-00005F040000}"/>
    <cellStyle name="Note 14 2 3 6" xfId="6150" xr:uid="{00000000-0005-0000-0000-0000C9010000}"/>
    <cellStyle name="Note 14 2 3 6 2" xfId="13319" xr:uid="{00000000-0005-0000-0000-0000C9010000}"/>
    <cellStyle name="Note 14 2 3 7" xfId="7596" xr:uid="{00000000-0005-0000-0000-00005F040000}"/>
    <cellStyle name="Note 14 2 4" xfId="663" xr:uid="{00000000-0005-0000-0000-00007F080000}"/>
    <cellStyle name="Note 14 2 4 2" xfId="2090" xr:uid="{00000000-0005-0000-0000-000080080000}"/>
    <cellStyle name="Note 14 2 4 2 2" xfId="4930" xr:uid="{00000000-0005-0000-0000-00007F080000}"/>
    <cellStyle name="Note 14 2 4 2 2 2" xfId="12087" xr:uid="{00000000-0005-0000-0000-000062040000}"/>
    <cellStyle name="Note 14 2 4 2 3" xfId="9248" xr:uid="{00000000-0005-0000-0000-000062040000}"/>
    <cellStyle name="Note 14 2 4 3" xfId="3511" xr:uid="{00000000-0005-0000-0000-00007E080000}"/>
    <cellStyle name="Note 14 2 4 3 2" xfId="10668" xr:uid="{00000000-0005-0000-0000-000062040000}"/>
    <cellStyle name="Note 14 2 4 4" xfId="6433" xr:uid="{00000000-0005-0000-0000-000076040000}"/>
    <cellStyle name="Note 14 2 4 4 2" xfId="13562" xr:uid="{00000000-0005-0000-0000-000076040000}"/>
    <cellStyle name="Note 14 2 4 5" xfId="7829" xr:uid="{00000000-0005-0000-0000-000062040000}"/>
    <cellStyle name="Note 14 2 5" xfId="1127" xr:uid="{00000000-0005-0000-0000-000081080000}"/>
    <cellStyle name="Note 14 2 5 2" xfId="2554" xr:uid="{00000000-0005-0000-0000-000082080000}"/>
    <cellStyle name="Note 14 2 5 2 2" xfId="5394" xr:uid="{00000000-0005-0000-0000-000081080000}"/>
    <cellStyle name="Note 14 2 5 2 2 2" xfId="12551" xr:uid="{00000000-0005-0000-0000-000063040000}"/>
    <cellStyle name="Note 14 2 5 2 3" xfId="9712" xr:uid="{00000000-0005-0000-0000-000063040000}"/>
    <cellStyle name="Note 14 2 5 3" xfId="3975" xr:uid="{00000000-0005-0000-0000-000080080000}"/>
    <cellStyle name="Note 14 2 5 3 2" xfId="11132" xr:uid="{00000000-0005-0000-0000-000063040000}"/>
    <cellStyle name="Note 14 2 5 4" xfId="6896" xr:uid="{00000000-0005-0000-0000-000077040000}"/>
    <cellStyle name="Note 14 2 5 4 2" xfId="14025" xr:uid="{00000000-0005-0000-0000-000077040000}"/>
    <cellStyle name="Note 14 2 5 5" xfId="8293" xr:uid="{00000000-0005-0000-0000-000063040000}"/>
    <cellStyle name="Note 14 2 6" xfId="1623" xr:uid="{00000000-0005-0000-0000-000083080000}"/>
    <cellStyle name="Note 14 2 6 2" xfId="4463" xr:uid="{00000000-0005-0000-0000-000082080000}"/>
    <cellStyle name="Note 14 2 6 2 2" xfId="11620" xr:uid="{00000000-0005-0000-0000-000058040000}"/>
    <cellStyle name="Note 14 2 6 3" xfId="8781" xr:uid="{00000000-0005-0000-0000-000058040000}"/>
    <cellStyle name="Note 14 2 7" xfId="3045" xr:uid="{00000000-0005-0000-0000-00006B080000}"/>
    <cellStyle name="Note 14 2 7 2" xfId="10202" xr:uid="{00000000-0005-0000-0000-000058040000}"/>
    <cellStyle name="Note 14 2 8" xfId="5917" xr:uid="{00000000-0005-0000-0000-0000C6010000}"/>
    <cellStyle name="Note 14 2 8 2" xfId="13086" xr:uid="{00000000-0005-0000-0000-0000C6010000}"/>
    <cellStyle name="Note 14 2 9" xfId="7362" xr:uid="{00000000-0005-0000-0000-000058040000}"/>
    <cellStyle name="Note 14 3" xfId="131" xr:uid="{00000000-0005-0000-0000-000084080000}"/>
    <cellStyle name="Note 14 3 2" xfId="308" xr:uid="{00000000-0005-0000-0000-000085080000}"/>
    <cellStyle name="Note 14 3 2 2" xfId="576" xr:uid="{00000000-0005-0000-0000-000086080000}"/>
    <cellStyle name="Note 14 3 2 2 2" xfId="1042" xr:uid="{00000000-0005-0000-0000-000087080000}"/>
    <cellStyle name="Note 14 3 2 2 2 2" xfId="2469" xr:uid="{00000000-0005-0000-0000-000088080000}"/>
    <cellStyle name="Note 14 3 2 2 2 2 2" xfId="5309" xr:uid="{00000000-0005-0000-0000-000087080000}"/>
    <cellStyle name="Note 14 3 2 2 2 2 2 2" xfId="12466" xr:uid="{00000000-0005-0000-0000-000067040000}"/>
    <cellStyle name="Note 14 3 2 2 2 2 3" xfId="9627" xr:uid="{00000000-0005-0000-0000-000067040000}"/>
    <cellStyle name="Note 14 3 2 2 2 3" xfId="3890" xr:uid="{00000000-0005-0000-0000-000086080000}"/>
    <cellStyle name="Note 14 3 2 2 2 3 2" xfId="11047" xr:uid="{00000000-0005-0000-0000-000067040000}"/>
    <cellStyle name="Note 14 3 2 2 2 4" xfId="6811" xr:uid="{00000000-0005-0000-0000-00007B040000}"/>
    <cellStyle name="Note 14 3 2 2 2 4 2" xfId="13940" xr:uid="{00000000-0005-0000-0000-00007B040000}"/>
    <cellStyle name="Note 14 3 2 2 2 5" xfId="8208" xr:uid="{00000000-0005-0000-0000-000067040000}"/>
    <cellStyle name="Note 14 3 2 2 3" xfId="1506" xr:uid="{00000000-0005-0000-0000-000089080000}"/>
    <cellStyle name="Note 14 3 2 2 3 2" xfId="2933" xr:uid="{00000000-0005-0000-0000-00008A080000}"/>
    <cellStyle name="Note 14 3 2 2 3 2 2" xfId="5773" xr:uid="{00000000-0005-0000-0000-000089080000}"/>
    <cellStyle name="Note 14 3 2 2 3 2 2 2" xfId="12930" xr:uid="{00000000-0005-0000-0000-000068040000}"/>
    <cellStyle name="Note 14 3 2 2 3 2 3" xfId="10091" xr:uid="{00000000-0005-0000-0000-000068040000}"/>
    <cellStyle name="Note 14 3 2 2 3 3" xfId="4354" xr:uid="{00000000-0005-0000-0000-000088080000}"/>
    <cellStyle name="Note 14 3 2 2 3 3 2" xfId="11511" xr:uid="{00000000-0005-0000-0000-000068040000}"/>
    <cellStyle name="Note 14 3 2 2 3 4" xfId="7275" xr:uid="{00000000-0005-0000-0000-00007C040000}"/>
    <cellStyle name="Note 14 3 2 2 3 4 2" xfId="14404" xr:uid="{00000000-0005-0000-0000-00007C040000}"/>
    <cellStyle name="Note 14 3 2 2 3 5" xfId="8672" xr:uid="{00000000-0005-0000-0000-000068040000}"/>
    <cellStyle name="Note 14 3 2 2 4" xfId="2003" xr:uid="{00000000-0005-0000-0000-00008B080000}"/>
    <cellStyle name="Note 14 3 2 2 4 2" xfId="4843" xr:uid="{00000000-0005-0000-0000-00008A080000}"/>
    <cellStyle name="Note 14 3 2 2 4 2 2" xfId="12000" xr:uid="{00000000-0005-0000-0000-000066040000}"/>
    <cellStyle name="Note 14 3 2 2 4 3" xfId="9161" xr:uid="{00000000-0005-0000-0000-000066040000}"/>
    <cellStyle name="Note 14 3 2 2 5" xfId="3424" xr:uid="{00000000-0005-0000-0000-000085080000}"/>
    <cellStyle name="Note 14 3 2 2 5 2" xfId="10581" xr:uid="{00000000-0005-0000-0000-000066040000}"/>
    <cellStyle name="Note 14 3 2 2 6" xfId="6296" xr:uid="{00000000-0005-0000-0000-0000CC010000}"/>
    <cellStyle name="Note 14 3 2 2 6 2" xfId="13465" xr:uid="{00000000-0005-0000-0000-0000CC010000}"/>
    <cellStyle name="Note 14 3 2 2 7" xfId="7742" xr:uid="{00000000-0005-0000-0000-000066040000}"/>
    <cellStyle name="Note 14 3 2 3" xfId="809" xr:uid="{00000000-0005-0000-0000-00008C080000}"/>
    <cellStyle name="Note 14 3 2 3 2" xfId="2236" xr:uid="{00000000-0005-0000-0000-00008D080000}"/>
    <cellStyle name="Note 14 3 2 3 2 2" xfId="5076" xr:uid="{00000000-0005-0000-0000-00008C080000}"/>
    <cellStyle name="Note 14 3 2 3 2 2 2" xfId="12233" xr:uid="{00000000-0005-0000-0000-000069040000}"/>
    <cellStyle name="Note 14 3 2 3 2 3" xfId="9394" xr:uid="{00000000-0005-0000-0000-000069040000}"/>
    <cellStyle name="Note 14 3 2 3 3" xfId="3657" xr:uid="{00000000-0005-0000-0000-00008B080000}"/>
    <cellStyle name="Note 14 3 2 3 3 2" xfId="10814" xr:uid="{00000000-0005-0000-0000-000069040000}"/>
    <cellStyle name="Note 14 3 2 3 4" xfId="6579" xr:uid="{00000000-0005-0000-0000-00007D040000}"/>
    <cellStyle name="Note 14 3 2 3 4 2" xfId="13708" xr:uid="{00000000-0005-0000-0000-00007D040000}"/>
    <cellStyle name="Note 14 3 2 3 5" xfId="7975" xr:uid="{00000000-0005-0000-0000-000069040000}"/>
    <cellStyle name="Note 14 3 2 4" xfId="1273" xr:uid="{00000000-0005-0000-0000-00008E080000}"/>
    <cellStyle name="Note 14 3 2 4 2" xfId="2700" xr:uid="{00000000-0005-0000-0000-00008F080000}"/>
    <cellStyle name="Note 14 3 2 4 2 2" xfId="5540" xr:uid="{00000000-0005-0000-0000-00008E080000}"/>
    <cellStyle name="Note 14 3 2 4 2 2 2" xfId="12697" xr:uid="{00000000-0005-0000-0000-00006A040000}"/>
    <cellStyle name="Note 14 3 2 4 2 3" xfId="9858" xr:uid="{00000000-0005-0000-0000-00006A040000}"/>
    <cellStyle name="Note 14 3 2 4 3" xfId="4121" xr:uid="{00000000-0005-0000-0000-00008D080000}"/>
    <cellStyle name="Note 14 3 2 4 3 2" xfId="11278" xr:uid="{00000000-0005-0000-0000-00006A040000}"/>
    <cellStyle name="Note 14 3 2 4 4" xfId="7042" xr:uid="{00000000-0005-0000-0000-00007E040000}"/>
    <cellStyle name="Note 14 3 2 4 4 2" xfId="14171" xr:uid="{00000000-0005-0000-0000-00007E040000}"/>
    <cellStyle name="Note 14 3 2 4 5" xfId="8439" xr:uid="{00000000-0005-0000-0000-00006A040000}"/>
    <cellStyle name="Note 14 3 2 5" xfId="1770" xr:uid="{00000000-0005-0000-0000-000090080000}"/>
    <cellStyle name="Note 14 3 2 5 2" xfId="4610" xr:uid="{00000000-0005-0000-0000-00008F080000}"/>
    <cellStyle name="Note 14 3 2 5 2 2" xfId="11767" xr:uid="{00000000-0005-0000-0000-000065040000}"/>
    <cellStyle name="Note 14 3 2 5 3" xfId="8928" xr:uid="{00000000-0005-0000-0000-000065040000}"/>
    <cellStyle name="Note 14 3 2 6" xfId="3191" xr:uid="{00000000-0005-0000-0000-000084080000}"/>
    <cellStyle name="Note 14 3 2 6 2" xfId="10348" xr:uid="{00000000-0005-0000-0000-000065040000}"/>
    <cellStyle name="Note 14 3 2 7" xfId="6063" xr:uid="{00000000-0005-0000-0000-0000CB010000}"/>
    <cellStyle name="Note 14 3 2 7 2" xfId="13232" xr:uid="{00000000-0005-0000-0000-0000CB010000}"/>
    <cellStyle name="Note 14 3 2 8" xfId="7509" xr:uid="{00000000-0005-0000-0000-000065040000}"/>
    <cellStyle name="Note 14 3 3" xfId="467" xr:uid="{00000000-0005-0000-0000-000091080000}"/>
    <cellStyle name="Note 14 3 3 2" xfId="933" xr:uid="{00000000-0005-0000-0000-000092080000}"/>
    <cellStyle name="Note 14 3 3 2 2" xfId="2360" xr:uid="{00000000-0005-0000-0000-000093080000}"/>
    <cellStyle name="Note 14 3 3 2 2 2" xfId="5200" xr:uid="{00000000-0005-0000-0000-000092080000}"/>
    <cellStyle name="Note 14 3 3 2 2 2 2" xfId="12357" xr:uid="{00000000-0005-0000-0000-00006C040000}"/>
    <cellStyle name="Note 14 3 3 2 2 3" xfId="9518" xr:uid="{00000000-0005-0000-0000-00006C040000}"/>
    <cellStyle name="Note 14 3 3 2 3" xfId="3781" xr:uid="{00000000-0005-0000-0000-000091080000}"/>
    <cellStyle name="Note 14 3 3 2 3 2" xfId="10938" xr:uid="{00000000-0005-0000-0000-00006C040000}"/>
    <cellStyle name="Note 14 3 3 2 4" xfId="6703" xr:uid="{00000000-0005-0000-0000-000080040000}"/>
    <cellStyle name="Note 14 3 3 2 4 2" xfId="13832" xr:uid="{00000000-0005-0000-0000-000080040000}"/>
    <cellStyle name="Note 14 3 3 2 5" xfId="8099" xr:uid="{00000000-0005-0000-0000-00006C040000}"/>
    <cellStyle name="Note 14 3 3 3" xfId="1397" xr:uid="{00000000-0005-0000-0000-000094080000}"/>
    <cellStyle name="Note 14 3 3 3 2" xfId="2824" xr:uid="{00000000-0005-0000-0000-000095080000}"/>
    <cellStyle name="Note 14 3 3 3 2 2" xfId="5664" xr:uid="{00000000-0005-0000-0000-000094080000}"/>
    <cellStyle name="Note 14 3 3 3 2 2 2" xfId="12821" xr:uid="{00000000-0005-0000-0000-00006D040000}"/>
    <cellStyle name="Note 14 3 3 3 2 3" xfId="9982" xr:uid="{00000000-0005-0000-0000-00006D040000}"/>
    <cellStyle name="Note 14 3 3 3 3" xfId="4245" xr:uid="{00000000-0005-0000-0000-000093080000}"/>
    <cellStyle name="Note 14 3 3 3 3 2" xfId="11402" xr:uid="{00000000-0005-0000-0000-00006D040000}"/>
    <cellStyle name="Note 14 3 3 3 4" xfId="7166" xr:uid="{00000000-0005-0000-0000-000081040000}"/>
    <cellStyle name="Note 14 3 3 3 4 2" xfId="14295" xr:uid="{00000000-0005-0000-0000-000081040000}"/>
    <cellStyle name="Note 14 3 3 3 5" xfId="8563" xr:uid="{00000000-0005-0000-0000-00006D040000}"/>
    <cellStyle name="Note 14 3 3 4" xfId="1894" xr:uid="{00000000-0005-0000-0000-000096080000}"/>
    <cellStyle name="Note 14 3 3 4 2" xfId="4734" xr:uid="{00000000-0005-0000-0000-000095080000}"/>
    <cellStyle name="Note 14 3 3 4 2 2" xfId="11891" xr:uid="{00000000-0005-0000-0000-00006B040000}"/>
    <cellStyle name="Note 14 3 3 4 3" xfId="9052" xr:uid="{00000000-0005-0000-0000-00006B040000}"/>
    <cellStyle name="Note 14 3 3 5" xfId="3315" xr:uid="{00000000-0005-0000-0000-000090080000}"/>
    <cellStyle name="Note 14 3 3 5 2" xfId="10472" xr:uid="{00000000-0005-0000-0000-00006B040000}"/>
    <cellStyle name="Note 14 3 3 6" xfId="6187" xr:uid="{00000000-0005-0000-0000-0000CD010000}"/>
    <cellStyle name="Note 14 3 3 6 2" xfId="13356" xr:uid="{00000000-0005-0000-0000-0000CD010000}"/>
    <cellStyle name="Note 14 3 3 7" xfId="7633" xr:uid="{00000000-0005-0000-0000-00006B040000}"/>
    <cellStyle name="Note 14 3 4" xfId="700" xr:uid="{00000000-0005-0000-0000-000097080000}"/>
    <cellStyle name="Note 14 3 4 2" xfId="2127" xr:uid="{00000000-0005-0000-0000-000098080000}"/>
    <cellStyle name="Note 14 3 4 2 2" xfId="4967" xr:uid="{00000000-0005-0000-0000-000097080000}"/>
    <cellStyle name="Note 14 3 4 2 2 2" xfId="12124" xr:uid="{00000000-0005-0000-0000-00006E040000}"/>
    <cellStyle name="Note 14 3 4 2 3" xfId="9285" xr:uid="{00000000-0005-0000-0000-00006E040000}"/>
    <cellStyle name="Note 14 3 4 3" xfId="3548" xr:uid="{00000000-0005-0000-0000-000096080000}"/>
    <cellStyle name="Note 14 3 4 3 2" xfId="10705" xr:uid="{00000000-0005-0000-0000-00006E040000}"/>
    <cellStyle name="Note 14 3 4 4" xfId="6470" xr:uid="{00000000-0005-0000-0000-000082040000}"/>
    <cellStyle name="Note 14 3 4 4 2" xfId="13599" xr:uid="{00000000-0005-0000-0000-000082040000}"/>
    <cellStyle name="Note 14 3 4 5" xfId="7866" xr:uid="{00000000-0005-0000-0000-00006E040000}"/>
    <cellStyle name="Note 14 3 5" xfId="1164" xr:uid="{00000000-0005-0000-0000-000099080000}"/>
    <cellStyle name="Note 14 3 5 2" xfId="2591" xr:uid="{00000000-0005-0000-0000-00009A080000}"/>
    <cellStyle name="Note 14 3 5 2 2" xfId="5431" xr:uid="{00000000-0005-0000-0000-000099080000}"/>
    <cellStyle name="Note 14 3 5 2 2 2" xfId="12588" xr:uid="{00000000-0005-0000-0000-00006F040000}"/>
    <cellStyle name="Note 14 3 5 2 3" xfId="9749" xr:uid="{00000000-0005-0000-0000-00006F040000}"/>
    <cellStyle name="Note 14 3 5 3" xfId="4012" xr:uid="{00000000-0005-0000-0000-000098080000}"/>
    <cellStyle name="Note 14 3 5 3 2" xfId="11169" xr:uid="{00000000-0005-0000-0000-00006F040000}"/>
    <cellStyle name="Note 14 3 5 4" xfId="6933" xr:uid="{00000000-0005-0000-0000-000083040000}"/>
    <cellStyle name="Note 14 3 5 4 2" xfId="14062" xr:uid="{00000000-0005-0000-0000-000083040000}"/>
    <cellStyle name="Note 14 3 5 5" xfId="8330" xr:uid="{00000000-0005-0000-0000-00006F040000}"/>
    <cellStyle name="Note 14 3 6" xfId="1661" xr:uid="{00000000-0005-0000-0000-00009B080000}"/>
    <cellStyle name="Note 14 3 6 2" xfId="4501" xr:uid="{00000000-0005-0000-0000-00009A080000}"/>
    <cellStyle name="Note 14 3 6 2 2" xfId="11658" xr:uid="{00000000-0005-0000-0000-000064040000}"/>
    <cellStyle name="Note 14 3 6 3" xfId="8819" xr:uid="{00000000-0005-0000-0000-000064040000}"/>
    <cellStyle name="Note 14 3 7" xfId="3082" xr:uid="{00000000-0005-0000-0000-000083080000}"/>
    <cellStyle name="Note 14 3 7 2" xfId="10239" xr:uid="{00000000-0005-0000-0000-000064040000}"/>
    <cellStyle name="Note 14 3 8" xfId="5954" xr:uid="{00000000-0005-0000-0000-0000CA010000}"/>
    <cellStyle name="Note 14 3 8 2" xfId="13123" xr:uid="{00000000-0005-0000-0000-0000CA010000}"/>
    <cellStyle name="Note 14 3 9" xfId="7399" xr:uid="{00000000-0005-0000-0000-000064040000}"/>
    <cellStyle name="Note 14 4" xfId="306" xr:uid="{00000000-0005-0000-0000-00009C080000}"/>
    <cellStyle name="Note 14 4 2" xfId="574" xr:uid="{00000000-0005-0000-0000-00009D080000}"/>
    <cellStyle name="Note 14 4 2 2" xfId="1040" xr:uid="{00000000-0005-0000-0000-00009E080000}"/>
    <cellStyle name="Note 14 4 2 2 2" xfId="2467" xr:uid="{00000000-0005-0000-0000-00009F080000}"/>
    <cellStyle name="Note 14 4 2 2 2 2" xfId="5307" xr:uid="{00000000-0005-0000-0000-00009E080000}"/>
    <cellStyle name="Note 14 4 2 2 2 2 2" xfId="12464" xr:uid="{00000000-0005-0000-0000-000072040000}"/>
    <cellStyle name="Note 14 4 2 2 2 3" xfId="9625" xr:uid="{00000000-0005-0000-0000-000072040000}"/>
    <cellStyle name="Note 14 4 2 2 3" xfId="3888" xr:uid="{00000000-0005-0000-0000-00009D080000}"/>
    <cellStyle name="Note 14 4 2 2 3 2" xfId="11045" xr:uid="{00000000-0005-0000-0000-000072040000}"/>
    <cellStyle name="Note 14 4 2 2 4" xfId="6809" xr:uid="{00000000-0005-0000-0000-000086040000}"/>
    <cellStyle name="Note 14 4 2 2 4 2" xfId="13938" xr:uid="{00000000-0005-0000-0000-000086040000}"/>
    <cellStyle name="Note 14 4 2 2 5" xfId="8206" xr:uid="{00000000-0005-0000-0000-000072040000}"/>
    <cellStyle name="Note 14 4 2 3" xfId="1504" xr:uid="{00000000-0005-0000-0000-0000A0080000}"/>
    <cellStyle name="Note 14 4 2 3 2" xfId="2931" xr:uid="{00000000-0005-0000-0000-0000A1080000}"/>
    <cellStyle name="Note 14 4 2 3 2 2" xfId="5771" xr:uid="{00000000-0005-0000-0000-0000A0080000}"/>
    <cellStyle name="Note 14 4 2 3 2 2 2" xfId="12928" xr:uid="{00000000-0005-0000-0000-000073040000}"/>
    <cellStyle name="Note 14 4 2 3 2 3" xfId="10089" xr:uid="{00000000-0005-0000-0000-000073040000}"/>
    <cellStyle name="Note 14 4 2 3 3" xfId="4352" xr:uid="{00000000-0005-0000-0000-00009F080000}"/>
    <cellStyle name="Note 14 4 2 3 3 2" xfId="11509" xr:uid="{00000000-0005-0000-0000-000073040000}"/>
    <cellStyle name="Note 14 4 2 3 4" xfId="7273" xr:uid="{00000000-0005-0000-0000-000087040000}"/>
    <cellStyle name="Note 14 4 2 3 4 2" xfId="14402" xr:uid="{00000000-0005-0000-0000-000087040000}"/>
    <cellStyle name="Note 14 4 2 3 5" xfId="8670" xr:uid="{00000000-0005-0000-0000-000073040000}"/>
    <cellStyle name="Note 14 4 2 4" xfId="2001" xr:uid="{00000000-0005-0000-0000-0000A2080000}"/>
    <cellStyle name="Note 14 4 2 4 2" xfId="4841" xr:uid="{00000000-0005-0000-0000-0000A1080000}"/>
    <cellStyle name="Note 14 4 2 4 2 2" xfId="11998" xr:uid="{00000000-0005-0000-0000-000071040000}"/>
    <cellStyle name="Note 14 4 2 4 3" xfId="9159" xr:uid="{00000000-0005-0000-0000-000071040000}"/>
    <cellStyle name="Note 14 4 2 5" xfId="3422" xr:uid="{00000000-0005-0000-0000-00009C080000}"/>
    <cellStyle name="Note 14 4 2 5 2" xfId="10579" xr:uid="{00000000-0005-0000-0000-000071040000}"/>
    <cellStyle name="Note 14 4 2 6" xfId="6294" xr:uid="{00000000-0005-0000-0000-0000CF010000}"/>
    <cellStyle name="Note 14 4 2 6 2" xfId="13463" xr:uid="{00000000-0005-0000-0000-0000CF010000}"/>
    <cellStyle name="Note 14 4 2 7" xfId="7740" xr:uid="{00000000-0005-0000-0000-000071040000}"/>
    <cellStyle name="Note 14 4 3" xfId="807" xr:uid="{00000000-0005-0000-0000-0000A3080000}"/>
    <cellStyle name="Note 14 4 3 2" xfId="2234" xr:uid="{00000000-0005-0000-0000-0000A4080000}"/>
    <cellStyle name="Note 14 4 3 2 2" xfId="5074" xr:uid="{00000000-0005-0000-0000-0000A3080000}"/>
    <cellStyle name="Note 14 4 3 2 2 2" xfId="12231" xr:uid="{00000000-0005-0000-0000-000074040000}"/>
    <cellStyle name="Note 14 4 3 2 3" xfId="9392" xr:uid="{00000000-0005-0000-0000-000074040000}"/>
    <cellStyle name="Note 14 4 3 3" xfId="3655" xr:uid="{00000000-0005-0000-0000-0000A2080000}"/>
    <cellStyle name="Note 14 4 3 3 2" xfId="10812" xr:uid="{00000000-0005-0000-0000-000074040000}"/>
    <cellStyle name="Note 14 4 3 4" xfId="6577" xr:uid="{00000000-0005-0000-0000-000088040000}"/>
    <cellStyle name="Note 14 4 3 4 2" xfId="13706" xr:uid="{00000000-0005-0000-0000-000088040000}"/>
    <cellStyle name="Note 14 4 3 5" xfId="7973" xr:uid="{00000000-0005-0000-0000-000074040000}"/>
    <cellStyle name="Note 14 4 4" xfId="1271" xr:uid="{00000000-0005-0000-0000-0000A5080000}"/>
    <cellStyle name="Note 14 4 4 2" xfId="2698" xr:uid="{00000000-0005-0000-0000-0000A6080000}"/>
    <cellStyle name="Note 14 4 4 2 2" xfId="5538" xr:uid="{00000000-0005-0000-0000-0000A5080000}"/>
    <cellStyle name="Note 14 4 4 2 2 2" xfId="12695" xr:uid="{00000000-0005-0000-0000-000075040000}"/>
    <cellStyle name="Note 14 4 4 2 3" xfId="9856" xr:uid="{00000000-0005-0000-0000-000075040000}"/>
    <cellStyle name="Note 14 4 4 3" xfId="4119" xr:uid="{00000000-0005-0000-0000-0000A4080000}"/>
    <cellStyle name="Note 14 4 4 3 2" xfId="11276" xr:uid="{00000000-0005-0000-0000-000075040000}"/>
    <cellStyle name="Note 14 4 4 4" xfId="7040" xr:uid="{00000000-0005-0000-0000-000089040000}"/>
    <cellStyle name="Note 14 4 4 4 2" xfId="14169" xr:uid="{00000000-0005-0000-0000-000089040000}"/>
    <cellStyle name="Note 14 4 4 5" xfId="8437" xr:uid="{00000000-0005-0000-0000-000075040000}"/>
    <cellStyle name="Note 14 4 5" xfId="1768" xr:uid="{00000000-0005-0000-0000-0000A7080000}"/>
    <cellStyle name="Note 14 4 5 2" xfId="4608" xr:uid="{00000000-0005-0000-0000-0000A6080000}"/>
    <cellStyle name="Note 14 4 5 2 2" xfId="11765" xr:uid="{00000000-0005-0000-0000-000070040000}"/>
    <cellStyle name="Note 14 4 5 3" xfId="8926" xr:uid="{00000000-0005-0000-0000-000070040000}"/>
    <cellStyle name="Note 14 4 6" xfId="3189" xr:uid="{00000000-0005-0000-0000-00009B080000}"/>
    <cellStyle name="Note 14 4 6 2" xfId="10346" xr:uid="{00000000-0005-0000-0000-000070040000}"/>
    <cellStyle name="Note 14 4 7" xfId="6061" xr:uid="{00000000-0005-0000-0000-0000CE010000}"/>
    <cellStyle name="Note 14 4 7 2" xfId="13230" xr:uid="{00000000-0005-0000-0000-0000CE010000}"/>
    <cellStyle name="Note 14 4 8" xfId="7507" xr:uid="{00000000-0005-0000-0000-000070040000}"/>
    <cellStyle name="Note 14 5" xfId="389" xr:uid="{00000000-0005-0000-0000-0000A8080000}"/>
    <cellStyle name="Note 14 5 2" xfId="860" xr:uid="{00000000-0005-0000-0000-0000A9080000}"/>
    <cellStyle name="Note 14 5 2 2" xfId="2287" xr:uid="{00000000-0005-0000-0000-0000AA080000}"/>
    <cellStyle name="Note 14 5 2 2 2" xfId="5127" xr:uid="{00000000-0005-0000-0000-0000A9080000}"/>
    <cellStyle name="Note 14 5 2 2 2 2" xfId="12284" xr:uid="{00000000-0005-0000-0000-000077040000}"/>
    <cellStyle name="Note 14 5 2 2 3" xfId="9445" xr:uid="{00000000-0005-0000-0000-000077040000}"/>
    <cellStyle name="Note 14 5 2 3" xfId="3708" xr:uid="{00000000-0005-0000-0000-0000A8080000}"/>
    <cellStyle name="Note 14 5 2 3 2" xfId="10865" xr:uid="{00000000-0005-0000-0000-000077040000}"/>
    <cellStyle name="Note 14 5 2 4" xfId="6630" xr:uid="{00000000-0005-0000-0000-00008B040000}"/>
    <cellStyle name="Note 14 5 2 4 2" xfId="13759" xr:uid="{00000000-0005-0000-0000-00008B040000}"/>
    <cellStyle name="Note 14 5 2 5" xfId="8026" xr:uid="{00000000-0005-0000-0000-000077040000}"/>
    <cellStyle name="Note 14 5 3" xfId="1324" xr:uid="{00000000-0005-0000-0000-0000AB080000}"/>
    <cellStyle name="Note 14 5 3 2" xfId="2751" xr:uid="{00000000-0005-0000-0000-0000AC080000}"/>
    <cellStyle name="Note 14 5 3 2 2" xfId="5591" xr:uid="{00000000-0005-0000-0000-0000AB080000}"/>
    <cellStyle name="Note 14 5 3 2 2 2" xfId="12748" xr:uid="{00000000-0005-0000-0000-000078040000}"/>
    <cellStyle name="Note 14 5 3 2 3" xfId="9909" xr:uid="{00000000-0005-0000-0000-000078040000}"/>
    <cellStyle name="Note 14 5 3 3" xfId="4172" xr:uid="{00000000-0005-0000-0000-0000AA080000}"/>
    <cellStyle name="Note 14 5 3 3 2" xfId="11329" xr:uid="{00000000-0005-0000-0000-000078040000}"/>
    <cellStyle name="Note 14 5 3 4" xfId="7093" xr:uid="{00000000-0005-0000-0000-00008C040000}"/>
    <cellStyle name="Note 14 5 3 4 2" xfId="14222" xr:uid="{00000000-0005-0000-0000-00008C040000}"/>
    <cellStyle name="Note 14 5 3 5" xfId="8490" xr:uid="{00000000-0005-0000-0000-000078040000}"/>
    <cellStyle name="Note 14 5 4" xfId="1821" xr:uid="{00000000-0005-0000-0000-0000AD080000}"/>
    <cellStyle name="Note 14 5 4 2" xfId="4661" xr:uid="{00000000-0005-0000-0000-0000AC080000}"/>
    <cellStyle name="Note 14 5 4 2 2" xfId="11818" xr:uid="{00000000-0005-0000-0000-000076040000}"/>
    <cellStyle name="Note 14 5 4 3" xfId="8979" xr:uid="{00000000-0005-0000-0000-000076040000}"/>
    <cellStyle name="Note 14 5 5" xfId="3242" xr:uid="{00000000-0005-0000-0000-0000A7080000}"/>
    <cellStyle name="Note 14 5 5 2" xfId="10399" xr:uid="{00000000-0005-0000-0000-000076040000}"/>
    <cellStyle name="Note 14 5 6" xfId="6114" xr:uid="{00000000-0005-0000-0000-0000D0010000}"/>
    <cellStyle name="Note 14 5 6 2" xfId="13283" xr:uid="{00000000-0005-0000-0000-0000D0010000}"/>
    <cellStyle name="Note 14 5 7" xfId="7560" xr:uid="{00000000-0005-0000-0000-000076040000}"/>
    <cellStyle name="Note 14 6" xfId="627" xr:uid="{00000000-0005-0000-0000-0000AE080000}"/>
    <cellStyle name="Note 14 6 2" xfId="2054" xr:uid="{00000000-0005-0000-0000-0000AF080000}"/>
    <cellStyle name="Note 14 6 2 2" xfId="4894" xr:uid="{00000000-0005-0000-0000-0000AE080000}"/>
    <cellStyle name="Note 14 6 2 2 2" xfId="12051" xr:uid="{00000000-0005-0000-0000-000079040000}"/>
    <cellStyle name="Note 14 6 2 3" xfId="9212" xr:uid="{00000000-0005-0000-0000-000079040000}"/>
    <cellStyle name="Note 14 6 3" xfId="3475" xr:uid="{00000000-0005-0000-0000-0000AD080000}"/>
    <cellStyle name="Note 14 6 3 2" xfId="10632" xr:uid="{00000000-0005-0000-0000-000079040000}"/>
    <cellStyle name="Note 14 6 4" xfId="6397" xr:uid="{00000000-0005-0000-0000-00008D040000}"/>
    <cellStyle name="Note 14 6 4 2" xfId="13526" xr:uid="{00000000-0005-0000-0000-00008D040000}"/>
    <cellStyle name="Note 14 6 5" xfId="7793" xr:uid="{00000000-0005-0000-0000-000079040000}"/>
    <cellStyle name="Note 14 7" xfId="1091" xr:uid="{00000000-0005-0000-0000-0000B0080000}"/>
    <cellStyle name="Note 14 7 2" xfId="2518" xr:uid="{00000000-0005-0000-0000-0000B1080000}"/>
    <cellStyle name="Note 14 7 2 2" xfId="5358" xr:uid="{00000000-0005-0000-0000-0000B0080000}"/>
    <cellStyle name="Note 14 7 2 2 2" xfId="12515" xr:uid="{00000000-0005-0000-0000-00007A040000}"/>
    <cellStyle name="Note 14 7 2 3" xfId="9676" xr:uid="{00000000-0005-0000-0000-00007A040000}"/>
    <cellStyle name="Note 14 7 3" xfId="3939" xr:uid="{00000000-0005-0000-0000-0000AF080000}"/>
    <cellStyle name="Note 14 7 3 2" xfId="11096" xr:uid="{00000000-0005-0000-0000-00007A040000}"/>
    <cellStyle name="Note 14 7 4" xfId="6860" xr:uid="{00000000-0005-0000-0000-00008E040000}"/>
    <cellStyle name="Note 14 7 4 2" xfId="13989" xr:uid="{00000000-0005-0000-0000-00008E040000}"/>
    <cellStyle name="Note 14 7 5" xfId="8257" xr:uid="{00000000-0005-0000-0000-00007A040000}"/>
    <cellStyle name="Note 14 8" xfId="1587" xr:uid="{00000000-0005-0000-0000-0000B2080000}"/>
    <cellStyle name="Note 14 8 2" xfId="4427" xr:uid="{00000000-0005-0000-0000-0000B1080000}"/>
    <cellStyle name="Note 14 8 2 2" xfId="11584" xr:uid="{00000000-0005-0000-0000-000057040000}"/>
    <cellStyle name="Note 14 8 3" xfId="8745" xr:uid="{00000000-0005-0000-0000-000057040000}"/>
    <cellStyle name="Note 14 9" xfId="3009" xr:uid="{00000000-0005-0000-0000-00006A080000}"/>
    <cellStyle name="Note 14 9 2" xfId="10166" xr:uid="{00000000-0005-0000-0000-000057040000}"/>
    <cellStyle name="Note 15" xfId="44" xr:uid="{00000000-0005-0000-0000-0000B3080000}"/>
    <cellStyle name="Note 15 10" xfId="5877" xr:uid="{00000000-0005-0000-0000-0000D1010000}"/>
    <cellStyle name="Note 15 10 2" xfId="13051" xr:uid="{00000000-0005-0000-0000-0000D1010000}"/>
    <cellStyle name="Note 15 11" xfId="7327" xr:uid="{00000000-0005-0000-0000-00007B040000}"/>
    <cellStyle name="Note 15 2" xfId="85" xr:uid="{00000000-0005-0000-0000-0000B4080000}"/>
    <cellStyle name="Note 15 2 2" xfId="310" xr:uid="{00000000-0005-0000-0000-0000B5080000}"/>
    <cellStyle name="Note 15 2 2 2" xfId="578" xr:uid="{00000000-0005-0000-0000-0000B6080000}"/>
    <cellStyle name="Note 15 2 2 2 2" xfId="1044" xr:uid="{00000000-0005-0000-0000-0000B7080000}"/>
    <cellStyle name="Note 15 2 2 2 2 2" xfId="2471" xr:uid="{00000000-0005-0000-0000-0000B8080000}"/>
    <cellStyle name="Note 15 2 2 2 2 2 2" xfId="5311" xr:uid="{00000000-0005-0000-0000-0000B7080000}"/>
    <cellStyle name="Note 15 2 2 2 2 2 2 2" xfId="12468" xr:uid="{00000000-0005-0000-0000-00007F040000}"/>
    <cellStyle name="Note 15 2 2 2 2 2 3" xfId="9629" xr:uid="{00000000-0005-0000-0000-00007F040000}"/>
    <cellStyle name="Note 15 2 2 2 2 3" xfId="3892" xr:uid="{00000000-0005-0000-0000-0000B6080000}"/>
    <cellStyle name="Note 15 2 2 2 2 3 2" xfId="11049" xr:uid="{00000000-0005-0000-0000-00007F040000}"/>
    <cellStyle name="Note 15 2 2 2 2 4" xfId="6813" xr:uid="{00000000-0005-0000-0000-000093040000}"/>
    <cellStyle name="Note 15 2 2 2 2 4 2" xfId="13942" xr:uid="{00000000-0005-0000-0000-000093040000}"/>
    <cellStyle name="Note 15 2 2 2 2 5" xfId="8210" xr:uid="{00000000-0005-0000-0000-00007F040000}"/>
    <cellStyle name="Note 15 2 2 2 3" xfId="1508" xr:uid="{00000000-0005-0000-0000-0000B9080000}"/>
    <cellStyle name="Note 15 2 2 2 3 2" xfId="2935" xr:uid="{00000000-0005-0000-0000-0000BA080000}"/>
    <cellStyle name="Note 15 2 2 2 3 2 2" xfId="5775" xr:uid="{00000000-0005-0000-0000-0000B9080000}"/>
    <cellStyle name="Note 15 2 2 2 3 2 2 2" xfId="12932" xr:uid="{00000000-0005-0000-0000-000080040000}"/>
    <cellStyle name="Note 15 2 2 2 3 2 3" xfId="10093" xr:uid="{00000000-0005-0000-0000-000080040000}"/>
    <cellStyle name="Note 15 2 2 2 3 3" xfId="4356" xr:uid="{00000000-0005-0000-0000-0000B8080000}"/>
    <cellStyle name="Note 15 2 2 2 3 3 2" xfId="11513" xr:uid="{00000000-0005-0000-0000-000080040000}"/>
    <cellStyle name="Note 15 2 2 2 3 4" xfId="7277" xr:uid="{00000000-0005-0000-0000-000094040000}"/>
    <cellStyle name="Note 15 2 2 2 3 4 2" xfId="14406" xr:uid="{00000000-0005-0000-0000-000094040000}"/>
    <cellStyle name="Note 15 2 2 2 3 5" xfId="8674" xr:uid="{00000000-0005-0000-0000-000080040000}"/>
    <cellStyle name="Note 15 2 2 2 4" xfId="2005" xr:uid="{00000000-0005-0000-0000-0000BB080000}"/>
    <cellStyle name="Note 15 2 2 2 4 2" xfId="4845" xr:uid="{00000000-0005-0000-0000-0000BA080000}"/>
    <cellStyle name="Note 15 2 2 2 4 2 2" xfId="12002" xr:uid="{00000000-0005-0000-0000-00007E040000}"/>
    <cellStyle name="Note 15 2 2 2 4 3" xfId="9163" xr:uid="{00000000-0005-0000-0000-00007E040000}"/>
    <cellStyle name="Note 15 2 2 2 5" xfId="3426" xr:uid="{00000000-0005-0000-0000-0000B5080000}"/>
    <cellStyle name="Note 15 2 2 2 5 2" xfId="10583" xr:uid="{00000000-0005-0000-0000-00007E040000}"/>
    <cellStyle name="Note 15 2 2 2 6" xfId="6298" xr:uid="{00000000-0005-0000-0000-0000D4010000}"/>
    <cellStyle name="Note 15 2 2 2 6 2" xfId="13467" xr:uid="{00000000-0005-0000-0000-0000D4010000}"/>
    <cellStyle name="Note 15 2 2 2 7" xfId="7744" xr:uid="{00000000-0005-0000-0000-00007E040000}"/>
    <cellStyle name="Note 15 2 2 3" xfId="811" xr:uid="{00000000-0005-0000-0000-0000BC080000}"/>
    <cellStyle name="Note 15 2 2 3 2" xfId="2238" xr:uid="{00000000-0005-0000-0000-0000BD080000}"/>
    <cellStyle name="Note 15 2 2 3 2 2" xfId="5078" xr:uid="{00000000-0005-0000-0000-0000BC080000}"/>
    <cellStyle name="Note 15 2 2 3 2 2 2" xfId="12235" xr:uid="{00000000-0005-0000-0000-000081040000}"/>
    <cellStyle name="Note 15 2 2 3 2 3" xfId="9396" xr:uid="{00000000-0005-0000-0000-000081040000}"/>
    <cellStyle name="Note 15 2 2 3 3" xfId="3659" xr:uid="{00000000-0005-0000-0000-0000BB080000}"/>
    <cellStyle name="Note 15 2 2 3 3 2" xfId="10816" xr:uid="{00000000-0005-0000-0000-000081040000}"/>
    <cellStyle name="Note 15 2 2 3 4" xfId="6581" xr:uid="{00000000-0005-0000-0000-000095040000}"/>
    <cellStyle name="Note 15 2 2 3 4 2" xfId="13710" xr:uid="{00000000-0005-0000-0000-000095040000}"/>
    <cellStyle name="Note 15 2 2 3 5" xfId="7977" xr:uid="{00000000-0005-0000-0000-000081040000}"/>
    <cellStyle name="Note 15 2 2 4" xfId="1275" xr:uid="{00000000-0005-0000-0000-0000BE080000}"/>
    <cellStyle name="Note 15 2 2 4 2" xfId="2702" xr:uid="{00000000-0005-0000-0000-0000BF080000}"/>
    <cellStyle name="Note 15 2 2 4 2 2" xfId="5542" xr:uid="{00000000-0005-0000-0000-0000BE080000}"/>
    <cellStyle name="Note 15 2 2 4 2 2 2" xfId="12699" xr:uid="{00000000-0005-0000-0000-000082040000}"/>
    <cellStyle name="Note 15 2 2 4 2 3" xfId="9860" xr:uid="{00000000-0005-0000-0000-000082040000}"/>
    <cellStyle name="Note 15 2 2 4 3" xfId="4123" xr:uid="{00000000-0005-0000-0000-0000BD080000}"/>
    <cellStyle name="Note 15 2 2 4 3 2" xfId="11280" xr:uid="{00000000-0005-0000-0000-000082040000}"/>
    <cellStyle name="Note 15 2 2 4 4" xfId="7044" xr:uid="{00000000-0005-0000-0000-000096040000}"/>
    <cellStyle name="Note 15 2 2 4 4 2" xfId="14173" xr:uid="{00000000-0005-0000-0000-000096040000}"/>
    <cellStyle name="Note 15 2 2 4 5" xfId="8441" xr:uid="{00000000-0005-0000-0000-000082040000}"/>
    <cellStyle name="Note 15 2 2 5" xfId="1772" xr:uid="{00000000-0005-0000-0000-0000C0080000}"/>
    <cellStyle name="Note 15 2 2 5 2" xfId="4612" xr:uid="{00000000-0005-0000-0000-0000BF080000}"/>
    <cellStyle name="Note 15 2 2 5 2 2" xfId="11769" xr:uid="{00000000-0005-0000-0000-00007D040000}"/>
    <cellStyle name="Note 15 2 2 5 3" xfId="8930" xr:uid="{00000000-0005-0000-0000-00007D040000}"/>
    <cellStyle name="Note 15 2 2 6" xfId="3193" xr:uid="{00000000-0005-0000-0000-0000B4080000}"/>
    <cellStyle name="Note 15 2 2 6 2" xfId="10350" xr:uid="{00000000-0005-0000-0000-00007D040000}"/>
    <cellStyle name="Note 15 2 2 7" xfId="6065" xr:uid="{00000000-0005-0000-0000-0000D3010000}"/>
    <cellStyle name="Note 15 2 2 7 2" xfId="13234" xr:uid="{00000000-0005-0000-0000-0000D3010000}"/>
    <cellStyle name="Note 15 2 2 8" xfId="7511" xr:uid="{00000000-0005-0000-0000-00007D040000}"/>
    <cellStyle name="Note 15 2 3" xfId="431" xr:uid="{00000000-0005-0000-0000-0000C1080000}"/>
    <cellStyle name="Note 15 2 3 2" xfId="897" xr:uid="{00000000-0005-0000-0000-0000C2080000}"/>
    <cellStyle name="Note 15 2 3 2 2" xfId="2324" xr:uid="{00000000-0005-0000-0000-0000C3080000}"/>
    <cellStyle name="Note 15 2 3 2 2 2" xfId="5164" xr:uid="{00000000-0005-0000-0000-0000C2080000}"/>
    <cellStyle name="Note 15 2 3 2 2 2 2" xfId="12321" xr:uid="{00000000-0005-0000-0000-000084040000}"/>
    <cellStyle name="Note 15 2 3 2 2 3" xfId="9482" xr:uid="{00000000-0005-0000-0000-000084040000}"/>
    <cellStyle name="Note 15 2 3 2 3" xfId="3745" xr:uid="{00000000-0005-0000-0000-0000C1080000}"/>
    <cellStyle name="Note 15 2 3 2 3 2" xfId="10902" xr:uid="{00000000-0005-0000-0000-000084040000}"/>
    <cellStyle name="Note 15 2 3 2 4" xfId="6667" xr:uid="{00000000-0005-0000-0000-000098040000}"/>
    <cellStyle name="Note 15 2 3 2 4 2" xfId="13796" xr:uid="{00000000-0005-0000-0000-000098040000}"/>
    <cellStyle name="Note 15 2 3 2 5" xfId="8063" xr:uid="{00000000-0005-0000-0000-000084040000}"/>
    <cellStyle name="Note 15 2 3 3" xfId="1361" xr:uid="{00000000-0005-0000-0000-0000C4080000}"/>
    <cellStyle name="Note 15 2 3 3 2" xfId="2788" xr:uid="{00000000-0005-0000-0000-0000C5080000}"/>
    <cellStyle name="Note 15 2 3 3 2 2" xfId="5628" xr:uid="{00000000-0005-0000-0000-0000C4080000}"/>
    <cellStyle name="Note 15 2 3 3 2 2 2" xfId="12785" xr:uid="{00000000-0005-0000-0000-000085040000}"/>
    <cellStyle name="Note 15 2 3 3 2 3" xfId="9946" xr:uid="{00000000-0005-0000-0000-000085040000}"/>
    <cellStyle name="Note 15 2 3 3 3" xfId="4209" xr:uid="{00000000-0005-0000-0000-0000C3080000}"/>
    <cellStyle name="Note 15 2 3 3 3 2" xfId="11366" xr:uid="{00000000-0005-0000-0000-000085040000}"/>
    <cellStyle name="Note 15 2 3 3 4" xfId="7130" xr:uid="{00000000-0005-0000-0000-000099040000}"/>
    <cellStyle name="Note 15 2 3 3 4 2" xfId="14259" xr:uid="{00000000-0005-0000-0000-000099040000}"/>
    <cellStyle name="Note 15 2 3 3 5" xfId="8527" xr:uid="{00000000-0005-0000-0000-000085040000}"/>
    <cellStyle name="Note 15 2 3 4" xfId="1858" xr:uid="{00000000-0005-0000-0000-0000C6080000}"/>
    <cellStyle name="Note 15 2 3 4 2" xfId="4698" xr:uid="{00000000-0005-0000-0000-0000C5080000}"/>
    <cellStyle name="Note 15 2 3 4 2 2" xfId="11855" xr:uid="{00000000-0005-0000-0000-000083040000}"/>
    <cellStyle name="Note 15 2 3 4 3" xfId="9016" xr:uid="{00000000-0005-0000-0000-000083040000}"/>
    <cellStyle name="Note 15 2 3 5" xfId="3279" xr:uid="{00000000-0005-0000-0000-0000C0080000}"/>
    <cellStyle name="Note 15 2 3 5 2" xfId="10436" xr:uid="{00000000-0005-0000-0000-000083040000}"/>
    <cellStyle name="Note 15 2 3 6" xfId="6151" xr:uid="{00000000-0005-0000-0000-0000D5010000}"/>
    <cellStyle name="Note 15 2 3 6 2" xfId="13320" xr:uid="{00000000-0005-0000-0000-0000D5010000}"/>
    <cellStyle name="Note 15 2 3 7" xfId="7597" xr:uid="{00000000-0005-0000-0000-000083040000}"/>
    <cellStyle name="Note 15 2 4" xfId="664" xr:uid="{00000000-0005-0000-0000-0000C7080000}"/>
    <cellStyle name="Note 15 2 4 2" xfId="2091" xr:uid="{00000000-0005-0000-0000-0000C8080000}"/>
    <cellStyle name="Note 15 2 4 2 2" xfId="4931" xr:uid="{00000000-0005-0000-0000-0000C7080000}"/>
    <cellStyle name="Note 15 2 4 2 2 2" xfId="12088" xr:uid="{00000000-0005-0000-0000-000086040000}"/>
    <cellStyle name="Note 15 2 4 2 3" xfId="9249" xr:uid="{00000000-0005-0000-0000-000086040000}"/>
    <cellStyle name="Note 15 2 4 3" xfId="3512" xr:uid="{00000000-0005-0000-0000-0000C6080000}"/>
    <cellStyle name="Note 15 2 4 3 2" xfId="10669" xr:uid="{00000000-0005-0000-0000-000086040000}"/>
    <cellStyle name="Note 15 2 4 4" xfId="6434" xr:uid="{00000000-0005-0000-0000-00009A040000}"/>
    <cellStyle name="Note 15 2 4 4 2" xfId="13563" xr:uid="{00000000-0005-0000-0000-00009A040000}"/>
    <cellStyle name="Note 15 2 4 5" xfId="7830" xr:uid="{00000000-0005-0000-0000-000086040000}"/>
    <cellStyle name="Note 15 2 5" xfId="1128" xr:uid="{00000000-0005-0000-0000-0000C9080000}"/>
    <cellStyle name="Note 15 2 5 2" xfId="2555" xr:uid="{00000000-0005-0000-0000-0000CA080000}"/>
    <cellStyle name="Note 15 2 5 2 2" xfId="5395" xr:uid="{00000000-0005-0000-0000-0000C9080000}"/>
    <cellStyle name="Note 15 2 5 2 2 2" xfId="12552" xr:uid="{00000000-0005-0000-0000-000087040000}"/>
    <cellStyle name="Note 15 2 5 2 3" xfId="9713" xr:uid="{00000000-0005-0000-0000-000087040000}"/>
    <cellStyle name="Note 15 2 5 3" xfId="3976" xr:uid="{00000000-0005-0000-0000-0000C8080000}"/>
    <cellStyle name="Note 15 2 5 3 2" xfId="11133" xr:uid="{00000000-0005-0000-0000-000087040000}"/>
    <cellStyle name="Note 15 2 5 4" xfId="6897" xr:uid="{00000000-0005-0000-0000-00009B040000}"/>
    <cellStyle name="Note 15 2 5 4 2" xfId="14026" xr:uid="{00000000-0005-0000-0000-00009B040000}"/>
    <cellStyle name="Note 15 2 5 5" xfId="8294" xr:uid="{00000000-0005-0000-0000-000087040000}"/>
    <cellStyle name="Note 15 2 6" xfId="1624" xr:uid="{00000000-0005-0000-0000-0000CB080000}"/>
    <cellStyle name="Note 15 2 6 2" xfId="4464" xr:uid="{00000000-0005-0000-0000-0000CA080000}"/>
    <cellStyle name="Note 15 2 6 2 2" xfId="11621" xr:uid="{00000000-0005-0000-0000-00007C040000}"/>
    <cellStyle name="Note 15 2 6 3" xfId="8782" xr:uid="{00000000-0005-0000-0000-00007C040000}"/>
    <cellStyle name="Note 15 2 7" xfId="3046" xr:uid="{00000000-0005-0000-0000-0000B3080000}"/>
    <cellStyle name="Note 15 2 7 2" xfId="10203" xr:uid="{00000000-0005-0000-0000-00007C040000}"/>
    <cellStyle name="Note 15 2 8" xfId="5918" xr:uid="{00000000-0005-0000-0000-0000D2010000}"/>
    <cellStyle name="Note 15 2 8 2" xfId="13087" xr:uid="{00000000-0005-0000-0000-0000D2010000}"/>
    <cellStyle name="Note 15 2 9" xfId="7363" xr:uid="{00000000-0005-0000-0000-00007C040000}"/>
    <cellStyle name="Note 15 3" xfId="132" xr:uid="{00000000-0005-0000-0000-0000CC080000}"/>
    <cellStyle name="Note 15 3 2" xfId="311" xr:uid="{00000000-0005-0000-0000-0000CD080000}"/>
    <cellStyle name="Note 15 3 2 2" xfId="579" xr:uid="{00000000-0005-0000-0000-0000CE080000}"/>
    <cellStyle name="Note 15 3 2 2 2" xfId="1045" xr:uid="{00000000-0005-0000-0000-0000CF080000}"/>
    <cellStyle name="Note 15 3 2 2 2 2" xfId="2472" xr:uid="{00000000-0005-0000-0000-0000D0080000}"/>
    <cellStyle name="Note 15 3 2 2 2 2 2" xfId="5312" xr:uid="{00000000-0005-0000-0000-0000CF080000}"/>
    <cellStyle name="Note 15 3 2 2 2 2 2 2" xfId="12469" xr:uid="{00000000-0005-0000-0000-00008B040000}"/>
    <cellStyle name="Note 15 3 2 2 2 2 3" xfId="9630" xr:uid="{00000000-0005-0000-0000-00008B040000}"/>
    <cellStyle name="Note 15 3 2 2 2 3" xfId="3893" xr:uid="{00000000-0005-0000-0000-0000CE080000}"/>
    <cellStyle name="Note 15 3 2 2 2 3 2" xfId="11050" xr:uid="{00000000-0005-0000-0000-00008B040000}"/>
    <cellStyle name="Note 15 3 2 2 2 4" xfId="6814" xr:uid="{00000000-0005-0000-0000-00009F040000}"/>
    <cellStyle name="Note 15 3 2 2 2 4 2" xfId="13943" xr:uid="{00000000-0005-0000-0000-00009F040000}"/>
    <cellStyle name="Note 15 3 2 2 2 5" xfId="8211" xr:uid="{00000000-0005-0000-0000-00008B040000}"/>
    <cellStyle name="Note 15 3 2 2 3" xfId="1509" xr:uid="{00000000-0005-0000-0000-0000D1080000}"/>
    <cellStyle name="Note 15 3 2 2 3 2" xfId="2936" xr:uid="{00000000-0005-0000-0000-0000D2080000}"/>
    <cellStyle name="Note 15 3 2 2 3 2 2" xfId="5776" xr:uid="{00000000-0005-0000-0000-0000D1080000}"/>
    <cellStyle name="Note 15 3 2 2 3 2 2 2" xfId="12933" xr:uid="{00000000-0005-0000-0000-00008C040000}"/>
    <cellStyle name="Note 15 3 2 2 3 2 3" xfId="10094" xr:uid="{00000000-0005-0000-0000-00008C040000}"/>
    <cellStyle name="Note 15 3 2 2 3 3" xfId="4357" xr:uid="{00000000-0005-0000-0000-0000D0080000}"/>
    <cellStyle name="Note 15 3 2 2 3 3 2" xfId="11514" xr:uid="{00000000-0005-0000-0000-00008C040000}"/>
    <cellStyle name="Note 15 3 2 2 3 4" xfId="7278" xr:uid="{00000000-0005-0000-0000-0000A0040000}"/>
    <cellStyle name="Note 15 3 2 2 3 4 2" xfId="14407" xr:uid="{00000000-0005-0000-0000-0000A0040000}"/>
    <cellStyle name="Note 15 3 2 2 3 5" xfId="8675" xr:uid="{00000000-0005-0000-0000-00008C040000}"/>
    <cellStyle name="Note 15 3 2 2 4" xfId="2006" xr:uid="{00000000-0005-0000-0000-0000D3080000}"/>
    <cellStyle name="Note 15 3 2 2 4 2" xfId="4846" xr:uid="{00000000-0005-0000-0000-0000D2080000}"/>
    <cellStyle name="Note 15 3 2 2 4 2 2" xfId="12003" xr:uid="{00000000-0005-0000-0000-00008A040000}"/>
    <cellStyle name="Note 15 3 2 2 4 3" xfId="9164" xr:uid="{00000000-0005-0000-0000-00008A040000}"/>
    <cellStyle name="Note 15 3 2 2 5" xfId="3427" xr:uid="{00000000-0005-0000-0000-0000CD080000}"/>
    <cellStyle name="Note 15 3 2 2 5 2" xfId="10584" xr:uid="{00000000-0005-0000-0000-00008A040000}"/>
    <cellStyle name="Note 15 3 2 2 6" xfId="6299" xr:uid="{00000000-0005-0000-0000-0000D8010000}"/>
    <cellStyle name="Note 15 3 2 2 6 2" xfId="13468" xr:uid="{00000000-0005-0000-0000-0000D8010000}"/>
    <cellStyle name="Note 15 3 2 2 7" xfId="7745" xr:uid="{00000000-0005-0000-0000-00008A040000}"/>
    <cellStyle name="Note 15 3 2 3" xfId="812" xr:uid="{00000000-0005-0000-0000-0000D4080000}"/>
    <cellStyle name="Note 15 3 2 3 2" xfId="2239" xr:uid="{00000000-0005-0000-0000-0000D5080000}"/>
    <cellStyle name="Note 15 3 2 3 2 2" xfId="5079" xr:uid="{00000000-0005-0000-0000-0000D4080000}"/>
    <cellStyle name="Note 15 3 2 3 2 2 2" xfId="12236" xr:uid="{00000000-0005-0000-0000-00008D040000}"/>
    <cellStyle name="Note 15 3 2 3 2 3" xfId="9397" xr:uid="{00000000-0005-0000-0000-00008D040000}"/>
    <cellStyle name="Note 15 3 2 3 3" xfId="3660" xr:uid="{00000000-0005-0000-0000-0000D3080000}"/>
    <cellStyle name="Note 15 3 2 3 3 2" xfId="10817" xr:uid="{00000000-0005-0000-0000-00008D040000}"/>
    <cellStyle name="Note 15 3 2 3 4" xfId="6582" xr:uid="{00000000-0005-0000-0000-0000A1040000}"/>
    <cellStyle name="Note 15 3 2 3 4 2" xfId="13711" xr:uid="{00000000-0005-0000-0000-0000A1040000}"/>
    <cellStyle name="Note 15 3 2 3 5" xfId="7978" xr:uid="{00000000-0005-0000-0000-00008D040000}"/>
    <cellStyle name="Note 15 3 2 4" xfId="1276" xr:uid="{00000000-0005-0000-0000-0000D6080000}"/>
    <cellStyle name="Note 15 3 2 4 2" xfId="2703" xr:uid="{00000000-0005-0000-0000-0000D7080000}"/>
    <cellStyle name="Note 15 3 2 4 2 2" xfId="5543" xr:uid="{00000000-0005-0000-0000-0000D6080000}"/>
    <cellStyle name="Note 15 3 2 4 2 2 2" xfId="12700" xr:uid="{00000000-0005-0000-0000-00008E040000}"/>
    <cellStyle name="Note 15 3 2 4 2 3" xfId="9861" xr:uid="{00000000-0005-0000-0000-00008E040000}"/>
    <cellStyle name="Note 15 3 2 4 3" xfId="4124" xr:uid="{00000000-0005-0000-0000-0000D5080000}"/>
    <cellStyle name="Note 15 3 2 4 3 2" xfId="11281" xr:uid="{00000000-0005-0000-0000-00008E040000}"/>
    <cellStyle name="Note 15 3 2 4 4" xfId="7045" xr:uid="{00000000-0005-0000-0000-0000A2040000}"/>
    <cellStyle name="Note 15 3 2 4 4 2" xfId="14174" xr:uid="{00000000-0005-0000-0000-0000A2040000}"/>
    <cellStyle name="Note 15 3 2 4 5" xfId="8442" xr:uid="{00000000-0005-0000-0000-00008E040000}"/>
    <cellStyle name="Note 15 3 2 5" xfId="1773" xr:uid="{00000000-0005-0000-0000-0000D8080000}"/>
    <cellStyle name="Note 15 3 2 5 2" xfId="4613" xr:uid="{00000000-0005-0000-0000-0000D7080000}"/>
    <cellStyle name="Note 15 3 2 5 2 2" xfId="11770" xr:uid="{00000000-0005-0000-0000-000089040000}"/>
    <cellStyle name="Note 15 3 2 5 3" xfId="8931" xr:uid="{00000000-0005-0000-0000-000089040000}"/>
    <cellStyle name="Note 15 3 2 6" xfId="3194" xr:uid="{00000000-0005-0000-0000-0000CC080000}"/>
    <cellStyle name="Note 15 3 2 6 2" xfId="10351" xr:uid="{00000000-0005-0000-0000-000089040000}"/>
    <cellStyle name="Note 15 3 2 7" xfId="6066" xr:uid="{00000000-0005-0000-0000-0000D7010000}"/>
    <cellStyle name="Note 15 3 2 7 2" xfId="13235" xr:uid="{00000000-0005-0000-0000-0000D7010000}"/>
    <cellStyle name="Note 15 3 2 8" xfId="7512" xr:uid="{00000000-0005-0000-0000-000089040000}"/>
    <cellStyle name="Note 15 3 3" xfId="468" xr:uid="{00000000-0005-0000-0000-0000D9080000}"/>
    <cellStyle name="Note 15 3 3 2" xfId="934" xr:uid="{00000000-0005-0000-0000-0000DA080000}"/>
    <cellStyle name="Note 15 3 3 2 2" xfId="2361" xr:uid="{00000000-0005-0000-0000-0000DB080000}"/>
    <cellStyle name="Note 15 3 3 2 2 2" xfId="5201" xr:uid="{00000000-0005-0000-0000-0000DA080000}"/>
    <cellStyle name="Note 15 3 3 2 2 2 2" xfId="12358" xr:uid="{00000000-0005-0000-0000-000090040000}"/>
    <cellStyle name="Note 15 3 3 2 2 3" xfId="9519" xr:uid="{00000000-0005-0000-0000-000090040000}"/>
    <cellStyle name="Note 15 3 3 2 3" xfId="3782" xr:uid="{00000000-0005-0000-0000-0000D9080000}"/>
    <cellStyle name="Note 15 3 3 2 3 2" xfId="10939" xr:uid="{00000000-0005-0000-0000-000090040000}"/>
    <cellStyle name="Note 15 3 3 2 4" xfId="6704" xr:uid="{00000000-0005-0000-0000-0000A4040000}"/>
    <cellStyle name="Note 15 3 3 2 4 2" xfId="13833" xr:uid="{00000000-0005-0000-0000-0000A4040000}"/>
    <cellStyle name="Note 15 3 3 2 5" xfId="8100" xr:uid="{00000000-0005-0000-0000-000090040000}"/>
    <cellStyle name="Note 15 3 3 3" xfId="1398" xr:uid="{00000000-0005-0000-0000-0000DC080000}"/>
    <cellStyle name="Note 15 3 3 3 2" xfId="2825" xr:uid="{00000000-0005-0000-0000-0000DD080000}"/>
    <cellStyle name="Note 15 3 3 3 2 2" xfId="5665" xr:uid="{00000000-0005-0000-0000-0000DC080000}"/>
    <cellStyle name="Note 15 3 3 3 2 2 2" xfId="12822" xr:uid="{00000000-0005-0000-0000-000091040000}"/>
    <cellStyle name="Note 15 3 3 3 2 3" xfId="9983" xr:uid="{00000000-0005-0000-0000-000091040000}"/>
    <cellStyle name="Note 15 3 3 3 3" xfId="4246" xr:uid="{00000000-0005-0000-0000-0000DB080000}"/>
    <cellStyle name="Note 15 3 3 3 3 2" xfId="11403" xr:uid="{00000000-0005-0000-0000-000091040000}"/>
    <cellStyle name="Note 15 3 3 3 4" xfId="7167" xr:uid="{00000000-0005-0000-0000-0000A5040000}"/>
    <cellStyle name="Note 15 3 3 3 4 2" xfId="14296" xr:uid="{00000000-0005-0000-0000-0000A5040000}"/>
    <cellStyle name="Note 15 3 3 3 5" xfId="8564" xr:uid="{00000000-0005-0000-0000-000091040000}"/>
    <cellStyle name="Note 15 3 3 4" xfId="1895" xr:uid="{00000000-0005-0000-0000-0000DE080000}"/>
    <cellStyle name="Note 15 3 3 4 2" xfId="4735" xr:uid="{00000000-0005-0000-0000-0000DD080000}"/>
    <cellStyle name="Note 15 3 3 4 2 2" xfId="11892" xr:uid="{00000000-0005-0000-0000-00008F040000}"/>
    <cellStyle name="Note 15 3 3 4 3" xfId="9053" xr:uid="{00000000-0005-0000-0000-00008F040000}"/>
    <cellStyle name="Note 15 3 3 5" xfId="3316" xr:uid="{00000000-0005-0000-0000-0000D8080000}"/>
    <cellStyle name="Note 15 3 3 5 2" xfId="10473" xr:uid="{00000000-0005-0000-0000-00008F040000}"/>
    <cellStyle name="Note 15 3 3 6" xfId="6188" xr:uid="{00000000-0005-0000-0000-0000D9010000}"/>
    <cellStyle name="Note 15 3 3 6 2" xfId="13357" xr:uid="{00000000-0005-0000-0000-0000D9010000}"/>
    <cellStyle name="Note 15 3 3 7" xfId="7634" xr:uid="{00000000-0005-0000-0000-00008F040000}"/>
    <cellStyle name="Note 15 3 4" xfId="701" xr:uid="{00000000-0005-0000-0000-0000DF080000}"/>
    <cellStyle name="Note 15 3 4 2" xfId="2128" xr:uid="{00000000-0005-0000-0000-0000E0080000}"/>
    <cellStyle name="Note 15 3 4 2 2" xfId="4968" xr:uid="{00000000-0005-0000-0000-0000DF080000}"/>
    <cellStyle name="Note 15 3 4 2 2 2" xfId="12125" xr:uid="{00000000-0005-0000-0000-000092040000}"/>
    <cellStyle name="Note 15 3 4 2 3" xfId="9286" xr:uid="{00000000-0005-0000-0000-000092040000}"/>
    <cellStyle name="Note 15 3 4 3" xfId="3549" xr:uid="{00000000-0005-0000-0000-0000DE080000}"/>
    <cellStyle name="Note 15 3 4 3 2" xfId="10706" xr:uid="{00000000-0005-0000-0000-000092040000}"/>
    <cellStyle name="Note 15 3 4 4" xfId="6471" xr:uid="{00000000-0005-0000-0000-0000A6040000}"/>
    <cellStyle name="Note 15 3 4 4 2" xfId="13600" xr:uid="{00000000-0005-0000-0000-0000A6040000}"/>
    <cellStyle name="Note 15 3 4 5" xfId="7867" xr:uid="{00000000-0005-0000-0000-000092040000}"/>
    <cellStyle name="Note 15 3 5" xfId="1165" xr:uid="{00000000-0005-0000-0000-0000E1080000}"/>
    <cellStyle name="Note 15 3 5 2" xfId="2592" xr:uid="{00000000-0005-0000-0000-0000E2080000}"/>
    <cellStyle name="Note 15 3 5 2 2" xfId="5432" xr:uid="{00000000-0005-0000-0000-0000E1080000}"/>
    <cellStyle name="Note 15 3 5 2 2 2" xfId="12589" xr:uid="{00000000-0005-0000-0000-000093040000}"/>
    <cellStyle name="Note 15 3 5 2 3" xfId="9750" xr:uid="{00000000-0005-0000-0000-000093040000}"/>
    <cellStyle name="Note 15 3 5 3" xfId="4013" xr:uid="{00000000-0005-0000-0000-0000E0080000}"/>
    <cellStyle name="Note 15 3 5 3 2" xfId="11170" xr:uid="{00000000-0005-0000-0000-000093040000}"/>
    <cellStyle name="Note 15 3 5 4" xfId="6934" xr:uid="{00000000-0005-0000-0000-0000A7040000}"/>
    <cellStyle name="Note 15 3 5 4 2" xfId="14063" xr:uid="{00000000-0005-0000-0000-0000A7040000}"/>
    <cellStyle name="Note 15 3 5 5" xfId="8331" xr:uid="{00000000-0005-0000-0000-000093040000}"/>
    <cellStyle name="Note 15 3 6" xfId="1662" xr:uid="{00000000-0005-0000-0000-0000E3080000}"/>
    <cellStyle name="Note 15 3 6 2" xfId="4502" xr:uid="{00000000-0005-0000-0000-0000E2080000}"/>
    <cellStyle name="Note 15 3 6 2 2" xfId="11659" xr:uid="{00000000-0005-0000-0000-000088040000}"/>
    <cellStyle name="Note 15 3 6 3" xfId="8820" xr:uid="{00000000-0005-0000-0000-000088040000}"/>
    <cellStyle name="Note 15 3 7" xfId="3083" xr:uid="{00000000-0005-0000-0000-0000CB080000}"/>
    <cellStyle name="Note 15 3 7 2" xfId="10240" xr:uid="{00000000-0005-0000-0000-000088040000}"/>
    <cellStyle name="Note 15 3 8" xfId="5955" xr:uid="{00000000-0005-0000-0000-0000D6010000}"/>
    <cellStyle name="Note 15 3 8 2" xfId="13124" xr:uid="{00000000-0005-0000-0000-0000D6010000}"/>
    <cellStyle name="Note 15 3 9" xfId="7400" xr:uid="{00000000-0005-0000-0000-000088040000}"/>
    <cellStyle name="Note 15 4" xfId="309" xr:uid="{00000000-0005-0000-0000-0000E4080000}"/>
    <cellStyle name="Note 15 4 2" xfId="577" xr:uid="{00000000-0005-0000-0000-0000E5080000}"/>
    <cellStyle name="Note 15 4 2 2" xfId="1043" xr:uid="{00000000-0005-0000-0000-0000E6080000}"/>
    <cellStyle name="Note 15 4 2 2 2" xfId="2470" xr:uid="{00000000-0005-0000-0000-0000E7080000}"/>
    <cellStyle name="Note 15 4 2 2 2 2" xfId="5310" xr:uid="{00000000-0005-0000-0000-0000E6080000}"/>
    <cellStyle name="Note 15 4 2 2 2 2 2" xfId="12467" xr:uid="{00000000-0005-0000-0000-000096040000}"/>
    <cellStyle name="Note 15 4 2 2 2 3" xfId="9628" xr:uid="{00000000-0005-0000-0000-000096040000}"/>
    <cellStyle name="Note 15 4 2 2 3" xfId="3891" xr:uid="{00000000-0005-0000-0000-0000E5080000}"/>
    <cellStyle name="Note 15 4 2 2 3 2" xfId="11048" xr:uid="{00000000-0005-0000-0000-000096040000}"/>
    <cellStyle name="Note 15 4 2 2 4" xfId="6812" xr:uid="{00000000-0005-0000-0000-0000AA040000}"/>
    <cellStyle name="Note 15 4 2 2 4 2" xfId="13941" xr:uid="{00000000-0005-0000-0000-0000AA040000}"/>
    <cellStyle name="Note 15 4 2 2 5" xfId="8209" xr:uid="{00000000-0005-0000-0000-000096040000}"/>
    <cellStyle name="Note 15 4 2 3" xfId="1507" xr:uid="{00000000-0005-0000-0000-0000E8080000}"/>
    <cellStyle name="Note 15 4 2 3 2" xfId="2934" xr:uid="{00000000-0005-0000-0000-0000E9080000}"/>
    <cellStyle name="Note 15 4 2 3 2 2" xfId="5774" xr:uid="{00000000-0005-0000-0000-0000E8080000}"/>
    <cellStyle name="Note 15 4 2 3 2 2 2" xfId="12931" xr:uid="{00000000-0005-0000-0000-000097040000}"/>
    <cellStyle name="Note 15 4 2 3 2 3" xfId="10092" xr:uid="{00000000-0005-0000-0000-000097040000}"/>
    <cellStyle name="Note 15 4 2 3 3" xfId="4355" xr:uid="{00000000-0005-0000-0000-0000E7080000}"/>
    <cellStyle name="Note 15 4 2 3 3 2" xfId="11512" xr:uid="{00000000-0005-0000-0000-000097040000}"/>
    <cellStyle name="Note 15 4 2 3 4" xfId="7276" xr:uid="{00000000-0005-0000-0000-0000AB040000}"/>
    <cellStyle name="Note 15 4 2 3 4 2" xfId="14405" xr:uid="{00000000-0005-0000-0000-0000AB040000}"/>
    <cellStyle name="Note 15 4 2 3 5" xfId="8673" xr:uid="{00000000-0005-0000-0000-000097040000}"/>
    <cellStyle name="Note 15 4 2 4" xfId="2004" xr:uid="{00000000-0005-0000-0000-0000EA080000}"/>
    <cellStyle name="Note 15 4 2 4 2" xfId="4844" xr:uid="{00000000-0005-0000-0000-0000E9080000}"/>
    <cellStyle name="Note 15 4 2 4 2 2" xfId="12001" xr:uid="{00000000-0005-0000-0000-000095040000}"/>
    <cellStyle name="Note 15 4 2 4 3" xfId="9162" xr:uid="{00000000-0005-0000-0000-000095040000}"/>
    <cellStyle name="Note 15 4 2 5" xfId="3425" xr:uid="{00000000-0005-0000-0000-0000E4080000}"/>
    <cellStyle name="Note 15 4 2 5 2" xfId="10582" xr:uid="{00000000-0005-0000-0000-000095040000}"/>
    <cellStyle name="Note 15 4 2 6" xfId="6297" xr:uid="{00000000-0005-0000-0000-0000DB010000}"/>
    <cellStyle name="Note 15 4 2 6 2" xfId="13466" xr:uid="{00000000-0005-0000-0000-0000DB010000}"/>
    <cellStyle name="Note 15 4 2 7" xfId="7743" xr:uid="{00000000-0005-0000-0000-000095040000}"/>
    <cellStyle name="Note 15 4 3" xfId="810" xr:uid="{00000000-0005-0000-0000-0000EB080000}"/>
    <cellStyle name="Note 15 4 3 2" xfId="2237" xr:uid="{00000000-0005-0000-0000-0000EC080000}"/>
    <cellStyle name="Note 15 4 3 2 2" xfId="5077" xr:uid="{00000000-0005-0000-0000-0000EB080000}"/>
    <cellStyle name="Note 15 4 3 2 2 2" xfId="12234" xr:uid="{00000000-0005-0000-0000-000098040000}"/>
    <cellStyle name="Note 15 4 3 2 3" xfId="9395" xr:uid="{00000000-0005-0000-0000-000098040000}"/>
    <cellStyle name="Note 15 4 3 3" xfId="3658" xr:uid="{00000000-0005-0000-0000-0000EA080000}"/>
    <cellStyle name="Note 15 4 3 3 2" xfId="10815" xr:uid="{00000000-0005-0000-0000-000098040000}"/>
    <cellStyle name="Note 15 4 3 4" xfId="6580" xr:uid="{00000000-0005-0000-0000-0000AC040000}"/>
    <cellStyle name="Note 15 4 3 4 2" xfId="13709" xr:uid="{00000000-0005-0000-0000-0000AC040000}"/>
    <cellStyle name="Note 15 4 3 5" xfId="7976" xr:uid="{00000000-0005-0000-0000-000098040000}"/>
    <cellStyle name="Note 15 4 4" xfId="1274" xr:uid="{00000000-0005-0000-0000-0000ED080000}"/>
    <cellStyle name="Note 15 4 4 2" xfId="2701" xr:uid="{00000000-0005-0000-0000-0000EE080000}"/>
    <cellStyle name="Note 15 4 4 2 2" xfId="5541" xr:uid="{00000000-0005-0000-0000-0000ED080000}"/>
    <cellStyle name="Note 15 4 4 2 2 2" xfId="12698" xr:uid="{00000000-0005-0000-0000-000099040000}"/>
    <cellStyle name="Note 15 4 4 2 3" xfId="9859" xr:uid="{00000000-0005-0000-0000-000099040000}"/>
    <cellStyle name="Note 15 4 4 3" xfId="4122" xr:uid="{00000000-0005-0000-0000-0000EC080000}"/>
    <cellStyle name="Note 15 4 4 3 2" xfId="11279" xr:uid="{00000000-0005-0000-0000-000099040000}"/>
    <cellStyle name="Note 15 4 4 4" xfId="7043" xr:uid="{00000000-0005-0000-0000-0000AD040000}"/>
    <cellStyle name="Note 15 4 4 4 2" xfId="14172" xr:uid="{00000000-0005-0000-0000-0000AD040000}"/>
    <cellStyle name="Note 15 4 4 5" xfId="8440" xr:uid="{00000000-0005-0000-0000-000099040000}"/>
    <cellStyle name="Note 15 4 5" xfId="1771" xr:uid="{00000000-0005-0000-0000-0000EF080000}"/>
    <cellStyle name="Note 15 4 5 2" xfId="4611" xr:uid="{00000000-0005-0000-0000-0000EE080000}"/>
    <cellStyle name="Note 15 4 5 2 2" xfId="11768" xr:uid="{00000000-0005-0000-0000-000094040000}"/>
    <cellStyle name="Note 15 4 5 3" xfId="8929" xr:uid="{00000000-0005-0000-0000-000094040000}"/>
    <cellStyle name="Note 15 4 6" xfId="3192" xr:uid="{00000000-0005-0000-0000-0000E3080000}"/>
    <cellStyle name="Note 15 4 6 2" xfId="10349" xr:uid="{00000000-0005-0000-0000-000094040000}"/>
    <cellStyle name="Note 15 4 7" xfId="6064" xr:uid="{00000000-0005-0000-0000-0000DA010000}"/>
    <cellStyle name="Note 15 4 7 2" xfId="13233" xr:uid="{00000000-0005-0000-0000-0000DA010000}"/>
    <cellStyle name="Note 15 4 8" xfId="7510" xr:uid="{00000000-0005-0000-0000-000094040000}"/>
    <cellStyle name="Note 15 5" xfId="390" xr:uid="{00000000-0005-0000-0000-0000F0080000}"/>
    <cellStyle name="Note 15 5 2" xfId="861" xr:uid="{00000000-0005-0000-0000-0000F1080000}"/>
    <cellStyle name="Note 15 5 2 2" xfId="2288" xr:uid="{00000000-0005-0000-0000-0000F2080000}"/>
    <cellStyle name="Note 15 5 2 2 2" xfId="5128" xr:uid="{00000000-0005-0000-0000-0000F1080000}"/>
    <cellStyle name="Note 15 5 2 2 2 2" xfId="12285" xr:uid="{00000000-0005-0000-0000-00009B040000}"/>
    <cellStyle name="Note 15 5 2 2 3" xfId="9446" xr:uid="{00000000-0005-0000-0000-00009B040000}"/>
    <cellStyle name="Note 15 5 2 3" xfId="3709" xr:uid="{00000000-0005-0000-0000-0000F0080000}"/>
    <cellStyle name="Note 15 5 2 3 2" xfId="10866" xr:uid="{00000000-0005-0000-0000-00009B040000}"/>
    <cellStyle name="Note 15 5 2 4" xfId="6631" xr:uid="{00000000-0005-0000-0000-0000AF040000}"/>
    <cellStyle name="Note 15 5 2 4 2" xfId="13760" xr:uid="{00000000-0005-0000-0000-0000AF040000}"/>
    <cellStyle name="Note 15 5 2 5" xfId="8027" xr:uid="{00000000-0005-0000-0000-00009B040000}"/>
    <cellStyle name="Note 15 5 3" xfId="1325" xr:uid="{00000000-0005-0000-0000-0000F3080000}"/>
    <cellStyle name="Note 15 5 3 2" xfId="2752" xr:uid="{00000000-0005-0000-0000-0000F4080000}"/>
    <cellStyle name="Note 15 5 3 2 2" xfId="5592" xr:uid="{00000000-0005-0000-0000-0000F3080000}"/>
    <cellStyle name="Note 15 5 3 2 2 2" xfId="12749" xr:uid="{00000000-0005-0000-0000-00009C040000}"/>
    <cellStyle name="Note 15 5 3 2 3" xfId="9910" xr:uid="{00000000-0005-0000-0000-00009C040000}"/>
    <cellStyle name="Note 15 5 3 3" xfId="4173" xr:uid="{00000000-0005-0000-0000-0000F2080000}"/>
    <cellStyle name="Note 15 5 3 3 2" xfId="11330" xr:uid="{00000000-0005-0000-0000-00009C040000}"/>
    <cellStyle name="Note 15 5 3 4" xfId="7094" xr:uid="{00000000-0005-0000-0000-0000B0040000}"/>
    <cellStyle name="Note 15 5 3 4 2" xfId="14223" xr:uid="{00000000-0005-0000-0000-0000B0040000}"/>
    <cellStyle name="Note 15 5 3 5" xfId="8491" xr:uid="{00000000-0005-0000-0000-00009C040000}"/>
    <cellStyle name="Note 15 5 4" xfId="1822" xr:uid="{00000000-0005-0000-0000-0000F5080000}"/>
    <cellStyle name="Note 15 5 4 2" xfId="4662" xr:uid="{00000000-0005-0000-0000-0000F4080000}"/>
    <cellStyle name="Note 15 5 4 2 2" xfId="11819" xr:uid="{00000000-0005-0000-0000-00009A040000}"/>
    <cellStyle name="Note 15 5 4 3" xfId="8980" xr:uid="{00000000-0005-0000-0000-00009A040000}"/>
    <cellStyle name="Note 15 5 5" xfId="3243" xr:uid="{00000000-0005-0000-0000-0000EF080000}"/>
    <cellStyle name="Note 15 5 5 2" xfId="10400" xr:uid="{00000000-0005-0000-0000-00009A040000}"/>
    <cellStyle name="Note 15 5 6" xfId="6115" xr:uid="{00000000-0005-0000-0000-0000DC010000}"/>
    <cellStyle name="Note 15 5 6 2" xfId="13284" xr:uid="{00000000-0005-0000-0000-0000DC010000}"/>
    <cellStyle name="Note 15 5 7" xfId="7561" xr:uid="{00000000-0005-0000-0000-00009A040000}"/>
    <cellStyle name="Note 15 6" xfId="628" xr:uid="{00000000-0005-0000-0000-0000F6080000}"/>
    <cellStyle name="Note 15 6 2" xfId="2055" xr:uid="{00000000-0005-0000-0000-0000F7080000}"/>
    <cellStyle name="Note 15 6 2 2" xfId="4895" xr:uid="{00000000-0005-0000-0000-0000F6080000}"/>
    <cellStyle name="Note 15 6 2 2 2" xfId="12052" xr:uid="{00000000-0005-0000-0000-00009D040000}"/>
    <cellStyle name="Note 15 6 2 3" xfId="9213" xr:uid="{00000000-0005-0000-0000-00009D040000}"/>
    <cellStyle name="Note 15 6 3" xfId="3476" xr:uid="{00000000-0005-0000-0000-0000F5080000}"/>
    <cellStyle name="Note 15 6 3 2" xfId="10633" xr:uid="{00000000-0005-0000-0000-00009D040000}"/>
    <cellStyle name="Note 15 6 4" xfId="6398" xr:uid="{00000000-0005-0000-0000-0000B1040000}"/>
    <cellStyle name="Note 15 6 4 2" xfId="13527" xr:uid="{00000000-0005-0000-0000-0000B1040000}"/>
    <cellStyle name="Note 15 6 5" xfId="7794" xr:uid="{00000000-0005-0000-0000-00009D040000}"/>
    <cellStyle name="Note 15 7" xfId="1092" xr:uid="{00000000-0005-0000-0000-0000F8080000}"/>
    <cellStyle name="Note 15 7 2" xfId="2519" xr:uid="{00000000-0005-0000-0000-0000F9080000}"/>
    <cellStyle name="Note 15 7 2 2" xfId="5359" xr:uid="{00000000-0005-0000-0000-0000F8080000}"/>
    <cellStyle name="Note 15 7 2 2 2" xfId="12516" xr:uid="{00000000-0005-0000-0000-00009E040000}"/>
    <cellStyle name="Note 15 7 2 3" xfId="9677" xr:uid="{00000000-0005-0000-0000-00009E040000}"/>
    <cellStyle name="Note 15 7 3" xfId="3940" xr:uid="{00000000-0005-0000-0000-0000F7080000}"/>
    <cellStyle name="Note 15 7 3 2" xfId="11097" xr:uid="{00000000-0005-0000-0000-00009E040000}"/>
    <cellStyle name="Note 15 7 4" xfId="6861" xr:uid="{00000000-0005-0000-0000-0000B2040000}"/>
    <cellStyle name="Note 15 7 4 2" xfId="13990" xr:uid="{00000000-0005-0000-0000-0000B2040000}"/>
    <cellStyle name="Note 15 7 5" xfId="8258" xr:uid="{00000000-0005-0000-0000-00009E040000}"/>
    <cellStyle name="Note 15 8" xfId="1588" xr:uid="{00000000-0005-0000-0000-0000FA080000}"/>
    <cellStyle name="Note 15 8 2" xfId="4428" xr:uid="{00000000-0005-0000-0000-0000F9080000}"/>
    <cellStyle name="Note 15 8 2 2" xfId="11585" xr:uid="{00000000-0005-0000-0000-00007B040000}"/>
    <cellStyle name="Note 15 8 3" xfId="8746" xr:uid="{00000000-0005-0000-0000-00007B040000}"/>
    <cellStyle name="Note 15 9" xfId="3010" xr:uid="{00000000-0005-0000-0000-0000B2080000}"/>
    <cellStyle name="Note 15 9 2" xfId="10167" xr:uid="{00000000-0005-0000-0000-00007B040000}"/>
    <cellStyle name="Note 16" xfId="45" xr:uid="{00000000-0005-0000-0000-0000FB080000}"/>
    <cellStyle name="Note 16 10" xfId="5878" xr:uid="{00000000-0005-0000-0000-0000DD010000}"/>
    <cellStyle name="Note 16 10 2" xfId="13052" xr:uid="{00000000-0005-0000-0000-0000DD010000}"/>
    <cellStyle name="Note 16 11" xfId="7328" xr:uid="{00000000-0005-0000-0000-00009F040000}"/>
    <cellStyle name="Note 16 2" xfId="86" xr:uid="{00000000-0005-0000-0000-0000FC080000}"/>
    <cellStyle name="Note 16 2 2" xfId="313" xr:uid="{00000000-0005-0000-0000-0000FD080000}"/>
    <cellStyle name="Note 16 2 2 2" xfId="581" xr:uid="{00000000-0005-0000-0000-0000FE080000}"/>
    <cellStyle name="Note 16 2 2 2 2" xfId="1047" xr:uid="{00000000-0005-0000-0000-0000FF080000}"/>
    <cellStyle name="Note 16 2 2 2 2 2" xfId="2474" xr:uid="{00000000-0005-0000-0000-000000090000}"/>
    <cellStyle name="Note 16 2 2 2 2 2 2" xfId="5314" xr:uid="{00000000-0005-0000-0000-0000FF080000}"/>
    <cellStyle name="Note 16 2 2 2 2 2 2 2" xfId="12471" xr:uid="{00000000-0005-0000-0000-0000A3040000}"/>
    <cellStyle name="Note 16 2 2 2 2 2 3" xfId="9632" xr:uid="{00000000-0005-0000-0000-0000A3040000}"/>
    <cellStyle name="Note 16 2 2 2 2 3" xfId="3895" xr:uid="{00000000-0005-0000-0000-0000FE080000}"/>
    <cellStyle name="Note 16 2 2 2 2 3 2" xfId="11052" xr:uid="{00000000-0005-0000-0000-0000A3040000}"/>
    <cellStyle name="Note 16 2 2 2 2 4" xfId="6816" xr:uid="{00000000-0005-0000-0000-0000B7040000}"/>
    <cellStyle name="Note 16 2 2 2 2 4 2" xfId="13945" xr:uid="{00000000-0005-0000-0000-0000B7040000}"/>
    <cellStyle name="Note 16 2 2 2 2 5" xfId="8213" xr:uid="{00000000-0005-0000-0000-0000A3040000}"/>
    <cellStyle name="Note 16 2 2 2 3" xfId="1511" xr:uid="{00000000-0005-0000-0000-000001090000}"/>
    <cellStyle name="Note 16 2 2 2 3 2" xfId="2938" xr:uid="{00000000-0005-0000-0000-000002090000}"/>
    <cellStyle name="Note 16 2 2 2 3 2 2" xfId="5778" xr:uid="{00000000-0005-0000-0000-000001090000}"/>
    <cellStyle name="Note 16 2 2 2 3 2 2 2" xfId="12935" xr:uid="{00000000-0005-0000-0000-0000A4040000}"/>
    <cellStyle name="Note 16 2 2 2 3 2 3" xfId="10096" xr:uid="{00000000-0005-0000-0000-0000A4040000}"/>
    <cellStyle name="Note 16 2 2 2 3 3" xfId="4359" xr:uid="{00000000-0005-0000-0000-000000090000}"/>
    <cellStyle name="Note 16 2 2 2 3 3 2" xfId="11516" xr:uid="{00000000-0005-0000-0000-0000A4040000}"/>
    <cellStyle name="Note 16 2 2 2 3 4" xfId="7280" xr:uid="{00000000-0005-0000-0000-0000B8040000}"/>
    <cellStyle name="Note 16 2 2 2 3 4 2" xfId="14409" xr:uid="{00000000-0005-0000-0000-0000B8040000}"/>
    <cellStyle name="Note 16 2 2 2 3 5" xfId="8677" xr:uid="{00000000-0005-0000-0000-0000A4040000}"/>
    <cellStyle name="Note 16 2 2 2 4" xfId="2008" xr:uid="{00000000-0005-0000-0000-000003090000}"/>
    <cellStyle name="Note 16 2 2 2 4 2" xfId="4848" xr:uid="{00000000-0005-0000-0000-000002090000}"/>
    <cellStyle name="Note 16 2 2 2 4 2 2" xfId="12005" xr:uid="{00000000-0005-0000-0000-0000A2040000}"/>
    <cellStyle name="Note 16 2 2 2 4 3" xfId="9166" xr:uid="{00000000-0005-0000-0000-0000A2040000}"/>
    <cellStyle name="Note 16 2 2 2 5" xfId="3429" xr:uid="{00000000-0005-0000-0000-0000FD080000}"/>
    <cellStyle name="Note 16 2 2 2 5 2" xfId="10586" xr:uid="{00000000-0005-0000-0000-0000A2040000}"/>
    <cellStyle name="Note 16 2 2 2 6" xfId="6301" xr:uid="{00000000-0005-0000-0000-0000E0010000}"/>
    <cellStyle name="Note 16 2 2 2 6 2" xfId="13470" xr:uid="{00000000-0005-0000-0000-0000E0010000}"/>
    <cellStyle name="Note 16 2 2 2 7" xfId="7747" xr:uid="{00000000-0005-0000-0000-0000A2040000}"/>
    <cellStyle name="Note 16 2 2 3" xfId="814" xr:uid="{00000000-0005-0000-0000-000004090000}"/>
    <cellStyle name="Note 16 2 2 3 2" xfId="2241" xr:uid="{00000000-0005-0000-0000-000005090000}"/>
    <cellStyle name="Note 16 2 2 3 2 2" xfId="5081" xr:uid="{00000000-0005-0000-0000-000004090000}"/>
    <cellStyle name="Note 16 2 2 3 2 2 2" xfId="12238" xr:uid="{00000000-0005-0000-0000-0000A5040000}"/>
    <cellStyle name="Note 16 2 2 3 2 3" xfId="9399" xr:uid="{00000000-0005-0000-0000-0000A5040000}"/>
    <cellStyle name="Note 16 2 2 3 3" xfId="3662" xr:uid="{00000000-0005-0000-0000-000003090000}"/>
    <cellStyle name="Note 16 2 2 3 3 2" xfId="10819" xr:uid="{00000000-0005-0000-0000-0000A5040000}"/>
    <cellStyle name="Note 16 2 2 3 4" xfId="6584" xr:uid="{00000000-0005-0000-0000-0000B9040000}"/>
    <cellStyle name="Note 16 2 2 3 4 2" xfId="13713" xr:uid="{00000000-0005-0000-0000-0000B9040000}"/>
    <cellStyle name="Note 16 2 2 3 5" xfId="7980" xr:uid="{00000000-0005-0000-0000-0000A5040000}"/>
    <cellStyle name="Note 16 2 2 4" xfId="1278" xr:uid="{00000000-0005-0000-0000-000006090000}"/>
    <cellStyle name="Note 16 2 2 4 2" xfId="2705" xr:uid="{00000000-0005-0000-0000-000007090000}"/>
    <cellStyle name="Note 16 2 2 4 2 2" xfId="5545" xr:uid="{00000000-0005-0000-0000-000006090000}"/>
    <cellStyle name="Note 16 2 2 4 2 2 2" xfId="12702" xr:uid="{00000000-0005-0000-0000-0000A6040000}"/>
    <cellStyle name="Note 16 2 2 4 2 3" xfId="9863" xr:uid="{00000000-0005-0000-0000-0000A6040000}"/>
    <cellStyle name="Note 16 2 2 4 3" xfId="4126" xr:uid="{00000000-0005-0000-0000-000005090000}"/>
    <cellStyle name="Note 16 2 2 4 3 2" xfId="11283" xr:uid="{00000000-0005-0000-0000-0000A6040000}"/>
    <cellStyle name="Note 16 2 2 4 4" xfId="7047" xr:uid="{00000000-0005-0000-0000-0000BA040000}"/>
    <cellStyle name="Note 16 2 2 4 4 2" xfId="14176" xr:uid="{00000000-0005-0000-0000-0000BA040000}"/>
    <cellStyle name="Note 16 2 2 4 5" xfId="8444" xr:uid="{00000000-0005-0000-0000-0000A6040000}"/>
    <cellStyle name="Note 16 2 2 5" xfId="1775" xr:uid="{00000000-0005-0000-0000-000008090000}"/>
    <cellStyle name="Note 16 2 2 5 2" xfId="4615" xr:uid="{00000000-0005-0000-0000-000007090000}"/>
    <cellStyle name="Note 16 2 2 5 2 2" xfId="11772" xr:uid="{00000000-0005-0000-0000-0000A1040000}"/>
    <cellStyle name="Note 16 2 2 5 3" xfId="8933" xr:uid="{00000000-0005-0000-0000-0000A1040000}"/>
    <cellStyle name="Note 16 2 2 6" xfId="3196" xr:uid="{00000000-0005-0000-0000-0000FC080000}"/>
    <cellStyle name="Note 16 2 2 6 2" xfId="10353" xr:uid="{00000000-0005-0000-0000-0000A1040000}"/>
    <cellStyle name="Note 16 2 2 7" xfId="6068" xr:uid="{00000000-0005-0000-0000-0000DF010000}"/>
    <cellStyle name="Note 16 2 2 7 2" xfId="13237" xr:uid="{00000000-0005-0000-0000-0000DF010000}"/>
    <cellStyle name="Note 16 2 2 8" xfId="7514" xr:uid="{00000000-0005-0000-0000-0000A1040000}"/>
    <cellStyle name="Note 16 2 3" xfId="432" xr:uid="{00000000-0005-0000-0000-000009090000}"/>
    <cellStyle name="Note 16 2 3 2" xfId="898" xr:uid="{00000000-0005-0000-0000-00000A090000}"/>
    <cellStyle name="Note 16 2 3 2 2" xfId="2325" xr:uid="{00000000-0005-0000-0000-00000B090000}"/>
    <cellStyle name="Note 16 2 3 2 2 2" xfId="5165" xr:uid="{00000000-0005-0000-0000-00000A090000}"/>
    <cellStyle name="Note 16 2 3 2 2 2 2" xfId="12322" xr:uid="{00000000-0005-0000-0000-0000A8040000}"/>
    <cellStyle name="Note 16 2 3 2 2 3" xfId="9483" xr:uid="{00000000-0005-0000-0000-0000A8040000}"/>
    <cellStyle name="Note 16 2 3 2 3" xfId="3746" xr:uid="{00000000-0005-0000-0000-000009090000}"/>
    <cellStyle name="Note 16 2 3 2 3 2" xfId="10903" xr:uid="{00000000-0005-0000-0000-0000A8040000}"/>
    <cellStyle name="Note 16 2 3 2 4" xfId="6668" xr:uid="{00000000-0005-0000-0000-0000BC040000}"/>
    <cellStyle name="Note 16 2 3 2 4 2" xfId="13797" xr:uid="{00000000-0005-0000-0000-0000BC040000}"/>
    <cellStyle name="Note 16 2 3 2 5" xfId="8064" xr:uid="{00000000-0005-0000-0000-0000A8040000}"/>
    <cellStyle name="Note 16 2 3 3" xfId="1362" xr:uid="{00000000-0005-0000-0000-00000C090000}"/>
    <cellStyle name="Note 16 2 3 3 2" xfId="2789" xr:uid="{00000000-0005-0000-0000-00000D090000}"/>
    <cellStyle name="Note 16 2 3 3 2 2" xfId="5629" xr:uid="{00000000-0005-0000-0000-00000C090000}"/>
    <cellStyle name="Note 16 2 3 3 2 2 2" xfId="12786" xr:uid="{00000000-0005-0000-0000-0000A9040000}"/>
    <cellStyle name="Note 16 2 3 3 2 3" xfId="9947" xr:uid="{00000000-0005-0000-0000-0000A9040000}"/>
    <cellStyle name="Note 16 2 3 3 3" xfId="4210" xr:uid="{00000000-0005-0000-0000-00000B090000}"/>
    <cellStyle name="Note 16 2 3 3 3 2" xfId="11367" xr:uid="{00000000-0005-0000-0000-0000A9040000}"/>
    <cellStyle name="Note 16 2 3 3 4" xfId="7131" xr:uid="{00000000-0005-0000-0000-0000BD040000}"/>
    <cellStyle name="Note 16 2 3 3 4 2" xfId="14260" xr:uid="{00000000-0005-0000-0000-0000BD040000}"/>
    <cellStyle name="Note 16 2 3 3 5" xfId="8528" xr:uid="{00000000-0005-0000-0000-0000A9040000}"/>
    <cellStyle name="Note 16 2 3 4" xfId="1859" xr:uid="{00000000-0005-0000-0000-00000E090000}"/>
    <cellStyle name="Note 16 2 3 4 2" xfId="4699" xr:uid="{00000000-0005-0000-0000-00000D090000}"/>
    <cellStyle name="Note 16 2 3 4 2 2" xfId="11856" xr:uid="{00000000-0005-0000-0000-0000A7040000}"/>
    <cellStyle name="Note 16 2 3 4 3" xfId="9017" xr:uid="{00000000-0005-0000-0000-0000A7040000}"/>
    <cellStyle name="Note 16 2 3 5" xfId="3280" xr:uid="{00000000-0005-0000-0000-000008090000}"/>
    <cellStyle name="Note 16 2 3 5 2" xfId="10437" xr:uid="{00000000-0005-0000-0000-0000A7040000}"/>
    <cellStyle name="Note 16 2 3 6" xfId="6152" xr:uid="{00000000-0005-0000-0000-0000E1010000}"/>
    <cellStyle name="Note 16 2 3 6 2" xfId="13321" xr:uid="{00000000-0005-0000-0000-0000E1010000}"/>
    <cellStyle name="Note 16 2 3 7" xfId="7598" xr:uid="{00000000-0005-0000-0000-0000A7040000}"/>
    <cellStyle name="Note 16 2 4" xfId="665" xr:uid="{00000000-0005-0000-0000-00000F090000}"/>
    <cellStyle name="Note 16 2 4 2" xfId="2092" xr:uid="{00000000-0005-0000-0000-000010090000}"/>
    <cellStyle name="Note 16 2 4 2 2" xfId="4932" xr:uid="{00000000-0005-0000-0000-00000F090000}"/>
    <cellStyle name="Note 16 2 4 2 2 2" xfId="12089" xr:uid="{00000000-0005-0000-0000-0000AA040000}"/>
    <cellStyle name="Note 16 2 4 2 3" xfId="9250" xr:uid="{00000000-0005-0000-0000-0000AA040000}"/>
    <cellStyle name="Note 16 2 4 3" xfId="3513" xr:uid="{00000000-0005-0000-0000-00000E090000}"/>
    <cellStyle name="Note 16 2 4 3 2" xfId="10670" xr:uid="{00000000-0005-0000-0000-0000AA040000}"/>
    <cellStyle name="Note 16 2 4 4" xfId="6435" xr:uid="{00000000-0005-0000-0000-0000BE040000}"/>
    <cellStyle name="Note 16 2 4 4 2" xfId="13564" xr:uid="{00000000-0005-0000-0000-0000BE040000}"/>
    <cellStyle name="Note 16 2 4 5" xfId="7831" xr:uid="{00000000-0005-0000-0000-0000AA040000}"/>
    <cellStyle name="Note 16 2 5" xfId="1129" xr:uid="{00000000-0005-0000-0000-000011090000}"/>
    <cellStyle name="Note 16 2 5 2" xfId="2556" xr:uid="{00000000-0005-0000-0000-000012090000}"/>
    <cellStyle name="Note 16 2 5 2 2" xfId="5396" xr:uid="{00000000-0005-0000-0000-000011090000}"/>
    <cellStyle name="Note 16 2 5 2 2 2" xfId="12553" xr:uid="{00000000-0005-0000-0000-0000AB040000}"/>
    <cellStyle name="Note 16 2 5 2 3" xfId="9714" xr:uid="{00000000-0005-0000-0000-0000AB040000}"/>
    <cellStyle name="Note 16 2 5 3" xfId="3977" xr:uid="{00000000-0005-0000-0000-000010090000}"/>
    <cellStyle name="Note 16 2 5 3 2" xfId="11134" xr:uid="{00000000-0005-0000-0000-0000AB040000}"/>
    <cellStyle name="Note 16 2 5 4" xfId="6898" xr:uid="{00000000-0005-0000-0000-0000BF040000}"/>
    <cellStyle name="Note 16 2 5 4 2" xfId="14027" xr:uid="{00000000-0005-0000-0000-0000BF040000}"/>
    <cellStyle name="Note 16 2 5 5" xfId="8295" xr:uid="{00000000-0005-0000-0000-0000AB040000}"/>
    <cellStyle name="Note 16 2 6" xfId="1625" xr:uid="{00000000-0005-0000-0000-000013090000}"/>
    <cellStyle name="Note 16 2 6 2" xfId="4465" xr:uid="{00000000-0005-0000-0000-000012090000}"/>
    <cellStyle name="Note 16 2 6 2 2" xfId="11622" xr:uid="{00000000-0005-0000-0000-0000A0040000}"/>
    <cellStyle name="Note 16 2 6 3" xfId="8783" xr:uid="{00000000-0005-0000-0000-0000A0040000}"/>
    <cellStyle name="Note 16 2 7" xfId="3047" xr:uid="{00000000-0005-0000-0000-0000FB080000}"/>
    <cellStyle name="Note 16 2 7 2" xfId="10204" xr:uid="{00000000-0005-0000-0000-0000A0040000}"/>
    <cellStyle name="Note 16 2 8" xfId="5919" xr:uid="{00000000-0005-0000-0000-0000DE010000}"/>
    <cellStyle name="Note 16 2 8 2" xfId="13088" xr:uid="{00000000-0005-0000-0000-0000DE010000}"/>
    <cellStyle name="Note 16 2 9" xfId="7364" xr:uid="{00000000-0005-0000-0000-0000A0040000}"/>
    <cellStyle name="Note 16 3" xfId="133" xr:uid="{00000000-0005-0000-0000-000014090000}"/>
    <cellStyle name="Note 16 3 2" xfId="314" xr:uid="{00000000-0005-0000-0000-000015090000}"/>
    <cellStyle name="Note 16 3 2 2" xfId="582" xr:uid="{00000000-0005-0000-0000-000016090000}"/>
    <cellStyle name="Note 16 3 2 2 2" xfId="1048" xr:uid="{00000000-0005-0000-0000-000017090000}"/>
    <cellStyle name="Note 16 3 2 2 2 2" xfId="2475" xr:uid="{00000000-0005-0000-0000-000018090000}"/>
    <cellStyle name="Note 16 3 2 2 2 2 2" xfId="5315" xr:uid="{00000000-0005-0000-0000-000017090000}"/>
    <cellStyle name="Note 16 3 2 2 2 2 2 2" xfId="12472" xr:uid="{00000000-0005-0000-0000-0000AF040000}"/>
    <cellStyle name="Note 16 3 2 2 2 2 3" xfId="9633" xr:uid="{00000000-0005-0000-0000-0000AF040000}"/>
    <cellStyle name="Note 16 3 2 2 2 3" xfId="3896" xr:uid="{00000000-0005-0000-0000-000016090000}"/>
    <cellStyle name="Note 16 3 2 2 2 3 2" xfId="11053" xr:uid="{00000000-0005-0000-0000-0000AF040000}"/>
    <cellStyle name="Note 16 3 2 2 2 4" xfId="6817" xr:uid="{00000000-0005-0000-0000-0000C3040000}"/>
    <cellStyle name="Note 16 3 2 2 2 4 2" xfId="13946" xr:uid="{00000000-0005-0000-0000-0000C3040000}"/>
    <cellStyle name="Note 16 3 2 2 2 5" xfId="8214" xr:uid="{00000000-0005-0000-0000-0000AF040000}"/>
    <cellStyle name="Note 16 3 2 2 3" xfId="1512" xr:uid="{00000000-0005-0000-0000-000019090000}"/>
    <cellStyle name="Note 16 3 2 2 3 2" xfId="2939" xr:uid="{00000000-0005-0000-0000-00001A090000}"/>
    <cellStyle name="Note 16 3 2 2 3 2 2" xfId="5779" xr:uid="{00000000-0005-0000-0000-000019090000}"/>
    <cellStyle name="Note 16 3 2 2 3 2 2 2" xfId="12936" xr:uid="{00000000-0005-0000-0000-0000B0040000}"/>
    <cellStyle name="Note 16 3 2 2 3 2 3" xfId="10097" xr:uid="{00000000-0005-0000-0000-0000B0040000}"/>
    <cellStyle name="Note 16 3 2 2 3 3" xfId="4360" xr:uid="{00000000-0005-0000-0000-000018090000}"/>
    <cellStyle name="Note 16 3 2 2 3 3 2" xfId="11517" xr:uid="{00000000-0005-0000-0000-0000B0040000}"/>
    <cellStyle name="Note 16 3 2 2 3 4" xfId="7281" xr:uid="{00000000-0005-0000-0000-0000C4040000}"/>
    <cellStyle name="Note 16 3 2 2 3 4 2" xfId="14410" xr:uid="{00000000-0005-0000-0000-0000C4040000}"/>
    <cellStyle name="Note 16 3 2 2 3 5" xfId="8678" xr:uid="{00000000-0005-0000-0000-0000B0040000}"/>
    <cellStyle name="Note 16 3 2 2 4" xfId="2009" xr:uid="{00000000-0005-0000-0000-00001B090000}"/>
    <cellStyle name="Note 16 3 2 2 4 2" xfId="4849" xr:uid="{00000000-0005-0000-0000-00001A090000}"/>
    <cellStyle name="Note 16 3 2 2 4 2 2" xfId="12006" xr:uid="{00000000-0005-0000-0000-0000AE040000}"/>
    <cellStyle name="Note 16 3 2 2 4 3" xfId="9167" xr:uid="{00000000-0005-0000-0000-0000AE040000}"/>
    <cellStyle name="Note 16 3 2 2 5" xfId="3430" xr:uid="{00000000-0005-0000-0000-000015090000}"/>
    <cellStyle name="Note 16 3 2 2 5 2" xfId="10587" xr:uid="{00000000-0005-0000-0000-0000AE040000}"/>
    <cellStyle name="Note 16 3 2 2 6" xfId="6302" xr:uid="{00000000-0005-0000-0000-0000E4010000}"/>
    <cellStyle name="Note 16 3 2 2 6 2" xfId="13471" xr:uid="{00000000-0005-0000-0000-0000E4010000}"/>
    <cellStyle name="Note 16 3 2 2 7" xfId="7748" xr:uid="{00000000-0005-0000-0000-0000AE040000}"/>
    <cellStyle name="Note 16 3 2 3" xfId="815" xr:uid="{00000000-0005-0000-0000-00001C090000}"/>
    <cellStyle name="Note 16 3 2 3 2" xfId="2242" xr:uid="{00000000-0005-0000-0000-00001D090000}"/>
    <cellStyle name="Note 16 3 2 3 2 2" xfId="5082" xr:uid="{00000000-0005-0000-0000-00001C090000}"/>
    <cellStyle name="Note 16 3 2 3 2 2 2" xfId="12239" xr:uid="{00000000-0005-0000-0000-0000B1040000}"/>
    <cellStyle name="Note 16 3 2 3 2 3" xfId="9400" xr:uid="{00000000-0005-0000-0000-0000B1040000}"/>
    <cellStyle name="Note 16 3 2 3 3" xfId="3663" xr:uid="{00000000-0005-0000-0000-00001B090000}"/>
    <cellStyle name="Note 16 3 2 3 3 2" xfId="10820" xr:uid="{00000000-0005-0000-0000-0000B1040000}"/>
    <cellStyle name="Note 16 3 2 3 4" xfId="6585" xr:uid="{00000000-0005-0000-0000-0000C5040000}"/>
    <cellStyle name="Note 16 3 2 3 4 2" xfId="13714" xr:uid="{00000000-0005-0000-0000-0000C5040000}"/>
    <cellStyle name="Note 16 3 2 3 5" xfId="7981" xr:uid="{00000000-0005-0000-0000-0000B1040000}"/>
    <cellStyle name="Note 16 3 2 4" xfId="1279" xr:uid="{00000000-0005-0000-0000-00001E090000}"/>
    <cellStyle name="Note 16 3 2 4 2" xfId="2706" xr:uid="{00000000-0005-0000-0000-00001F090000}"/>
    <cellStyle name="Note 16 3 2 4 2 2" xfId="5546" xr:uid="{00000000-0005-0000-0000-00001E090000}"/>
    <cellStyle name="Note 16 3 2 4 2 2 2" xfId="12703" xr:uid="{00000000-0005-0000-0000-0000B2040000}"/>
    <cellStyle name="Note 16 3 2 4 2 3" xfId="9864" xr:uid="{00000000-0005-0000-0000-0000B2040000}"/>
    <cellStyle name="Note 16 3 2 4 3" xfId="4127" xr:uid="{00000000-0005-0000-0000-00001D090000}"/>
    <cellStyle name="Note 16 3 2 4 3 2" xfId="11284" xr:uid="{00000000-0005-0000-0000-0000B2040000}"/>
    <cellStyle name="Note 16 3 2 4 4" xfId="7048" xr:uid="{00000000-0005-0000-0000-0000C6040000}"/>
    <cellStyle name="Note 16 3 2 4 4 2" xfId="14177" xr:uid="{00000000-0005-0000-0000-0000C6040000}"/>
    <cellStyle name="Note 16 3 2 4 5" xfId="8445" xr:uid="{00000000-0005-0000-0000-0000B2040000}"/>
    <cellStyle name="Note 16 3 2 5" xfId="1776" xr:uid="{00000000-0005-0000-0000-000020090000}"/>
    <cellStyle name="Note 16 3 2 5 2" xfId="4616" xr:uid="{00000000-0005-0000-0000-00001F090000}"/>
    <cellStyle name="Note 16 3 2 5 2 2" xfId="11773" xr:uid="{00000000-0005-0000-0000-0000AD040000}"/>
    <cellStyle name="Note 16 3 2 5 3" xfId="8934" xr:uid="{00000000-0005-0000-0000-0000AD040000}"/>
    <cellStyle name="Note 16 3 2 6" xfId="3197" xr:uid="{00000000-0005-0000-0000-000014090000}"/>
    <cellStyle name="Note 16 3 2 6 2" xfId="10354" xr:uid="{00000000-0005-0000-0000-0000AD040000}"/>
    <cellStyle name="Note 16 3 2 7" xfId="6069" xr:uid="{00000000-0005-0000-0000-0000E3010000}"/>
    <cellStyle name="Note 16 3 2 7 2" xfId="13238" xr:uid="{00000000-0005-0000-0000-0000E3010000}"/>
    <cellStyle name="Note 16 3 2 8" xfId="7515" xr:uid="{00000000-0005-0000-0000-0000AD040000}"/>
    <cellStyle name="Note 16 3 3" xfId="469" xr:uid="{00000000-0005-0000-0000-000021090000}"/>
    <cellStyle name="Note 16 3 3 2" xfId="935" xr:uid="{00000000-0005-0000-0000-000022090000}"/>
    <cellStyle name="Note 16 3 3 2 2" xfId="2362" xr:uid="{00000000-0005-0000-0000-000023090000}"/>
    <cellStyle name="Note 16 3 3 2 2 2" xfId="5202" xr:uid="{00000000-0005-0000-0000-000022090000}"/>
    <cellStyle name="Note 16 3 3 2 2 2 2" xfId="12359" xr:uid="{00000000-0005-0000-0000-0000B4040000}"/>
    <cellStyle name="Note 16 3 3 2 2 3" xfId="9520" xr:uid="{00000000-0005-0000-0000-0000B4040000}"/>
    <cellStyle name="Note 16 3 3 2 3" xfId="3783" xr:uid="{00000000-0005-0000-0000-000021090000}"/>
    <cellStyle name="Note 16 3 3 2 3 2" xfId="10940" xr:uid="{00000000-0005-0000-0000-0000B4040000}"/>
    <cellStyle name="Note 16 3 3 2 4" xfId="6705" xr:uid="{00000000-0005-0000-0000-0000C8040000}"/>
    <cellStyle name="Note 16 3 3 2 4 2" xfId="13834" xr:uid="{00000000-0005-0000-0000-0000C8040000}"/>
    <cellStyle name="Note 16 3 3 2 5" xfId="8101" xr:uid="{00000000-0005-0000-0000-0000B4040000}"/>
    <cellStyle name="Note 16 3 3 3" xfId="1399" xr:uid="{00000000-0005-0000-0000-000024090000}"/>
    <cellStyle name="Note 16 3 3 3 2" xfId="2826" xr:uid="{00000000-0005-0000-0000-000025090000}"/>
    <cellStyle name="Note 16 3 3 3 2 2" xfId="5666" xr:uid="{00000000-0005-0000-0000-000024090000}"/>
    <cellStyle name="Note 16 3 3 3 2 2 2" xfId="12823" xr:uid="{00000000-0005-0000-0000-0000B5040000}"/>
    <cellStyle name="Note 16 3 3 3 2 3" xfId="9984" xr:uid="{00000000-0005-0000-0000-0000B5040000}"/>
    <cellStyle name="Note 16 3 3 3 3" xfId="4247" xr:uid="{00000000-0005-0000-0000-000023090000}"/>
    <cellStyle name="Note 16 3 3 3 3 2" xfId="11404" xr:uid="{00000000-0005-0000-0000-0000B5040000}"/>
    <cellStyle name="Note 16 3 3 3 4" xfId="7168" xr:uid="{00000000-0005-0000-0000-0000C9040000}"/>
    <cellStyle name="Note 16 3 3 3 4 2" xfId="14297" xr:uid="{00000000-0005-0000-0000-0000C9040000}"/>
    <cellStyle name="Note 16 3 3 3 5" xfId="8565" xr:uid="{00000000-0005-0000-0000-0000B5040000}"/>
    <cellStyle name="Note 16 3 3 4" xfId="1896" xr:uid="{00000000-0005-0000-0000-000026090000}"/>
    <cellStyle name="Note 16 3 3 4 2" xfId="4736" xr:uid="{00000000-0005-0000-0000-000025090000}"/>
    <cellStyle name="Note 16 3 3 4 2 2" xfId="11893" xr:uid="{00000000-0005-0000-0000-0000B3040000}"/>
    <cellStyle name="Note 16 3 3 4 3" xfId="9054" xr:uid="{00000000-0005-0000-0000-0000B3040000}"/>
    <cellStyle name="Note 16 3 3 5" xfId="3317" xr:uid="{00000000-0005-0000-0000-000020090000}"/>
    <cellStyle name="Note 16 3 3 5 2" xfId="10474" xr:uid="{00000000-0005-0000-0000-0000B3040000}"/>
    <cellStyle name="Note 16 3 3 6" xfId="6189" xr:uid="{00000000-0005-0000-0000-0000E5010000}"/>
    <cellStyle name="Note 16 3 3 6 2" xfId="13358" xr:uid="{00000000-0005-0000-0000-0000E5010000}"/>
    <cellStyle name="Note 16 3 3 7" xfId="7635" xr:uid="{00000000-0005-0000-0000-0000B3040000}"/>
    <cellStyle name="Note 16 3 4" xfId="702" xr:uid="{00000000-0005-0000-0000-000027090000}"/>
    <cellStyle name="Note 16 3 4 2" xfId="2129" xr:uid="{00000000-0005-0000-0000-000028090000}"/>
    <cellStyle name="Note 16 3 4 2 2" xfId="4969" xr:uid="{00000000-0005-0000-0000-000027090000}"/>
    <cellStyle name="Note 16 3 4 2 2 2" xfId="12126" xr:uid="{00000000-0005-0000-0000-0000B6040000}"/>
    <cellStyle name="Note 16 3 4 2 3" xfId="9287" xr:uid="{00000000-0005-0000-0000-0000B6040000}"/>
    <cellStyle name="Note 16 3 4 3" xfId="3550" xr:uid="{00000000-0005-0000-0000-000026090000}"/>
    <cellStyle name="Note 16 3 4 3 2" xfId="10707" xr:uid="{00000000-0005-0000-0000-0000B6040000}"/>
    <cellStyle name="Note 16 3 4 4" xfId="6472" xr:uid="{00000000-0005-0000-0000-0000CA040000}"/>
    <cellStyle name="Note 16 3 4 4 2" xfId="13601" xr:uid="{00000000-0005-0000-0000-0000CA040000}"/>
    <cellStyle name="Note 16 3 4 5" xfId="7868" xr:uid="{00000000-0005-0000-0000-0000B6040000}"/>
    <cellStyle name="Note 16 3 5" xfId="1166" xr:uid="{00000000-0005-0000-0000-000029090000}"/>
    <cellStyle name="Note 16 3 5 2" xfId="2593" xr:uid="{00000000-0005-0000-0000-00002A090000}"/>
    <cellStyle name="Note 16 3 5 2 2" xfId="5433" xr:uid="{00000000-0005-0000-0000-000029090000}"/>
    <cellStyle name="Note 16 3 5 2 2 2" xfId="12590" xr:uid="{00000000-0005-0000-0000-0000B7040000}"/>
    <cellStyle name="Note 16 3 5 2 3" xfId="9751" xr:uid="{00000000-0005-0000-0000-0000B7040000}"/>
    <cellStyle name="Note 16 3 5 3" xfId="4014" xr:uid="{00000000-0005-0000-0000-000028090000}"/>
    <cellStyle name="Note 16 3 5 3 2" xfId="11171" xr:uid="{00000000-0005-0000-0000-0000B7040000}"/>
    <cellStyle name="Note 16 3 5 4" xfId="6935" xr:uid="{00000000-0005-0000-0000-0000CB040000}"/>
    <cellStyle name="Note 16 3 5 4 2" xfId="14064" xr:uid="{00000000-0005-0000-0000-0000CB040000}"/>
    <cellStyle name="Note 16 3 5 5" xfId="8332" xr:uid="{00000000-0005-0000-0000-0000B7040000}"/>
    <cellStyle name="Note 16 3 6" xfId="1663" xr:uid="{00000000-0005-0000-0000-00002B090000}"/>
    <cellStyle name="Note 16 3 6 2" xfId="4503" xr:uid="{00000000-0005-0000-0000-00002A090000}"/>
    <cellStyle name="Note 16 3 6 2 2" xfId="11660" xr:uid="{00000000-0005-0000-0000-0000AC040000}"/>
    <cellStyle name="Note 16 3 6 3" xfId="8821" xr:uid="{00000000-0005-0000-0000-0000AC040000}"/>
    <cellStyle name="Note 16 3 7" xfId="3084" xr:uid="{00000000-0005-0000-0000-000013090000}"/>
    <cellStyle name="Note 16 3 7 2" xfId="10241" xr:uid="{00000000-0005-0000-0000-0000AC040000}"/>
    <cellStyle name="Note 16 3 8" xfId="5956" xr:uid="{00000000-0005-0000-0000-0000E2010000}"/>
    <cellStyle name="Note 16 3 8 2" xfId="13125" xr:uid="{00000000-0005-0000-0000-0000E2010000}"/>
    <cellStyle name="Note 16 3 9" xfId="7401" xr:uid="{00000000-0005-0000-0000-0000AC040000}"/>
    <cellStyle name="Note 16 4" xfId="312" xr:uid="{00000000-0005-0000-0000-00002C090000}"/>
    <cellStyle name="Note 16 4 2" xfId="580" xr:uid="{00000000-0005-0000-0000-00002D090000}"/>
    <cellStyle name="Note 16 4 2 2" xfId="1046" xr:uid="{00000000-0005-0000-0000-00002E090000}"/>
    <cellStyle name="Note 16 4 2 2 2" xfId="2473" xr:uid="{00000000-0005-0000-0000-00002F090000}"/>
    <cellStyle name="Note 16 4 2 2 2 2" xfId="5313" xr:uid="{00000000-0005-0000-0000-00002E090000}"/>
    <cellStyle name="Note 16 4 2 2 2 2 2" xfId="12470" xr:uid="{00000000-0005-0000-0000-0000BA040000}"/>
    <cellStyle name="Note 16 4 2 2 2 3" xfId="9631" xr:uid="{00000000-0005-0000-0000-0000BA040000}"/>
    <cellStyle name="Note 16 4 2 2 3" xfId="3894" xr:uid="{00000000-0005-0000-0000-00002D090000}"/>
    <cellStyle name="Note 16 4 2 2 3 2" xfId="11051" xr:uid="{00000000-0005-0000-0000-0000BA040000}"/>
    <cellStyle name="Note 16 4 2 2 4" xfId="6815" xr:uid="{00000000-0005-0000-0000-0000CE040000}"/>
    <cellStyle name="Note 16 4 2 2 4 2" xfId="13944" xr:uid="{00000000-0005-0000-0000-0000CE040000}"/>
    <cellStyle name="Note 16 4 2 2 5" xfId="8212" xr:uid="{00000000-0005-0000-0000-0000BA040000}"/>
    <cellStyle name="Note 16 4 2 3" xfId="1510" xr:uid="{00000000-0005-0000-0000-000030090000}"/>
    <cellStyle name="Note 16 4 2 3 2" xfId="2937" xr:uid="{00000000-0005-0000-0000-000031090000}"/>
    <cellStyle name="Note 16 4 2 3 2 2" xfId="5777" xr:uid="{00000000-0005-0000-0000-000030090000}"/>
    <cellStyle name="Note 16 4 2 3 2 2 2" xfId="12934" xr:uid="{00000000-0005-0000-0000-0000BB040000}"/>
    <cellStyle name="Note 16 4 2 3 2 3" xfId="10095" xr:uid="{00000000-0005-0000-0000-0000BB040000}"/>
    <cellStyle name="Note 16 4 2 3 3" xfId="4358" xr:uid="{00000000-0005-0000-0000-00002F090000}"/>
    <cellStyle name="Note 16 4 2 3 3 2" xfId="11515" xr:uid="{00000000-0005-0000-0000-0000BB040000}"/>
    <cellStyle name="Note 16 4 2 3 4" xfId="7279" xr:uid="{00000000-0005-0000-0000-0000CF040000}"/>
    <cellStyle name="Note 16 4 2 3 4 2" xfId="14408" xr:uid="{00000000-0005-0000-0000-0000CF040000}"/>
    <cellStyle name="Note 16 4 2 3 5" xfId="8676" xr:uid="{00000000-0005-0000-0000-0000BB040000}"/>
    <cellStyle name="Note 16 4 2 4" xfId="2007" xr:uid="{00000000-0005-0000-0000-000032090000}"/>
    <cellStyle name="Note 16 4 2 4 2" xfId="4847" xr:uid="{00000000-0005-0000-0000-000031090000}"/>
    <cellStyle name="Note 16 4 2 4 2 2" xfId="12004" xr:uid="{00000000-0005-0000-0000-0000B9040000}"/>
    <cellStyle name="Note 16 4 2 4 3" xfId="9165" xr:uid="{00000000-0005-0000-0000-0000B9040000}"/>
    <cellStyle name="Note 16 4 2 5" xfId="3428" xr:uid="{00000000-0005-0000-0000-00002C090000}"/>
    <cellStyle name="Note 16 4 2 5 2" xfId="10585" xr:uid="{00000000-0005-0000-0000-0000B9040000}"/>
    <cellStyle name="Note 16 4 2 6" xfId="6300" xr:uid="{00000000-0005-0000-0000-0000E7010000}"/>
    <cellStyle name="Note 16 4 2 6 2" xfId="13469" xr:uid="{00000000-0005-0000-0000-0000E7010000}"/>
    <cellStyle name="Note 16 4 2 7" xfId="7746" xr:uid="{00000000-0005-0000-0000-0000B9040000}"/>
    <cellStyle name="Note 16 4 3" xfId="813" xr:uid="{00000000-0005-0000-0000-000033090000}"/>
    <cellStyle name="Note 16 4 3 2" xfId="2240" xr:uid="{00000000-0005-0000-0000-000034090000}"/>
    <cellStyle name="Note 16 4 3 2 2" xfId="5080" xr:uid="{00000000-0005-0000-0000-000033090000}"/>
    <cellStyle name="Note 16 4 3 2 2 2" xfId="12237" xr:uid="{00000000-0005-0000-0000-0000BC040000}"/>
    <cellStyle name="Note 16 4 3 2 3" xfId="9398" xr:uid="{00000000-0005-0000-0000-0000BC040000}"/>
    <cellStyle name="Note 16 4 3 3" xfId="3661" xr:uid="{00000000-0005-0000-0000-000032090000}"/>
    <cellStyle name="Note 16 4 3 3 2" xfId="10818" xr:uid="{00000000-0005-0000-0000-0000BC040000}"/>
    <cellStyle name="Note 16 4 3 4" xfId="6583" xr:uid="{00000000-0005-0000-0000-0000D0040000}"/>
    <cellStyle name="Note 16 4 3 4 2" xfId="13712" xr:uid="{00000000-0005-0000-0000-0000D0040000}"/>
    <cellStyle name="Note 16 4 3 5" xfId="7979" xr:uid="{00000000-0005-0000-0000-0000BC040000}"/>
    <cellStyle name="Note 16 4 4" xfId="1277" xr:uid="{00000000-0005-0000-0000-000035090000}"/>
    <cellStyle name="Note 16 4 4 2" xfId="2704" xr:uid="{00000000-0005-0000-0000-000036090000}"/>
    <cellStyle name="Note 16 4 4 2 2" xfId="5544" xr:uid="{00000000-0005-0000-0000-000035090000}"/>
    <cellStyle name="Note 16 4 4 2 2 2" xfId="12701" xr:uid="{00000000-0005-0000-0000-0000BD040000}"/>
    <cellStyle name="Note 16 4 4 2 3" xfId="9862" xr:uid="{00000000-0005-0000-0000-0000BD040000}"/>
    <cellStyle name="Note 16 4 4 3" xfId="4125" xr:uid="{00000000-0005-0000-0000-000034090000}"/>
    <cellStyle name="Note 16 4 4 3 2" xfId="11282" xr:uid="{00000000-0005-0000-0000-0000BD040000}"/>
    <cellStyle name="Note 16 4 4 4" xfId="7046" xr:uid="{00000000-0005-0000-0000-0000D1040000}"/>
    <cellStyle name="Note 16 4 4 4 2" xfId="14175" xr:uid="{00000000-0005-0000-0000-0000D1040000}"/>
    <cellStyle name="Note 16 4 4 5" xfId="8443" xr:uid="{00000000-0005-0000-0000-0000BD040000}"/>
    <cellStyle name="Note 16 4 5" xfId="1774" xr:uid="{00000000-0005-0000-0000-000037090000}"/>
    <cellStyle name="Note 16 4 5 2" xfId="4614" xr:uid="{00000000-0005-0000-0000-000036090000}"/>
    <cellStyle name="Note 16 4 5 2 2" xfId="11771" xr:uid="{00000000-0005-0000-0000-0000B8040000}"/>
    <cellStyle name="Note 16 4 5 3" xfId="8932" xr:uid="{00000000-0005-0000-0000-0000B8040000}"/>
    <cellStyle name="Note 16 4 6" xfId="3195" xr:uid="{00000000-0005-0000-0000-00002B090000}"/>
    <cellStyle name="Note 16 4 6 2" xfId="10352" xr:uid="{00000000-0005-0000-0000-0000B8040000}"/>
    <cellStyle name="Note 16 4 7" xfId="6067" xr:uid="{00000000-0005-0000-0000-0000E6010000}"/>
    <cellStyle name="Note 16 4 7 2" xfId="13236" xr:uid="{00000000-0005-0000-0000-0000E6010000}"/>
    <cellStyle name="Note 16 4 8" xfId="7513" xr:uid="{00000000-0005-0000-0000-0000B8040000}"/>
    <cellStyle name="Note 16 5" xfId="391" xr:uid="{00000000-0005-0000-0000-000038090000}"/>
    <cellStyle name="Note 16 5 2" xfId="862" xr:uid="{00000000-0005-0000-0000-000039090000}"/>
    <cellStyle name="Note 16 5 2 2" xfId="2289" xr:uid="{00000000-0005-0000-0000-00003A090000}"/>
    <cellStyle name="Note 16 5 2 2 2" xfId="5129" xr:uid="{00000000-0005-0000-0000-000039090000}"/>
    <cellStyle name="Note 16 5 2 2 2 2" xfId="12286" xr:uid="{00000000-0005-0000-0000-0000BF040000}"/>
    <cellStyle name="Note 16 5 2 2 3" xfId="9447" xr:uid="{00000000-0005-0000-0000-0000BF040000}"/>
    <cellStyle name="Note 16 5 2 3" xfId="3710" xr:uid="{00000000-0005-0000-0000-000038090000}"/>
    <cellStyle name="Note 16 5 2 3 2" xfId="10867" xr:uid="{00000000-0005-0000-0000-0000BF040000}"/>
    <cellStyle name="Note 16 5 2 4" xfId="6632" xr:uid="{00000000-0005-0000-0000-0000D3040000}"/>
    <cellStyle name="Note 16 5 2 4 2" xfId="13761" xr:uid="{00000000-0005-0000-0000-0000D3040000}"/>
    <cellStyle name="Note 16 5 2 5" xfId="8028" xr:uid="{00000000-0005-0000-0000-0000BF040000}"/>
    <cellStyle name="Note 16 5 3" xfId="1326" xr:uid="{00000000-0005-0000-0000-00003B090000}"/>
    <cellStyle name="Note 16 5 3 2" xfId="2753" xr:uid="{00000000-0005-0000-0000-00003C090000}"/>
    <cellStyle name="Note 16 5 3 2 2" xfId="5593" xr:uid="{00000000-0005-0000-0000-00003B090000}"/>
    <cellStyle name="Note 16 5 3 2 2 2" xfId="12750" xr:uid="{00000000-0005-0000-0000-0000C0040000}"/>
    <cellStyle name="Note 16 5 3 2 3" xfId="9911" xr:uid="{00000000-0005-0000-0000-0000C0040000}"/>
    <cellStyle name="Note 16 5 3 3" xfId="4174" xr:uid="{00000000-0005-0000-0000-00003A090000}"/>
    <cellStyle name="Note 16 5 3 3 2" xfId="11331" xr:uid="{00000000-0005-0000-0000-0000C0040000}"/>
    <cellStyle name="Note 16 5 3 4" xfId="7095" xr:uid="{00000000-0005-0000-0000-0000D4040000}"/>
    <cellStyle name="Note 16 5 3 4 2" xfId="14224" xr:uid="{00000000-0005-0000-0000-0000D4040000}"/>
    <cellStyle name="Note 16 5 3 5" xfId="8492" xr:uid="{00000000-0005-0000-0000-0000C0040000}"/>
    <cellStyle name="Note 16 5 4" xfId="1823" xr:uid="{00000000-0005-0000-0000-00003D090000}"/>
    <cellStyle name="Note 16 5 4 2" xfId="4663" xr:uid="{00000000-0005-0000-0000-00003C090000}"/>
    <cellStyle name="Note 16 5 4 2 2" xfId="11820" xr:uid="{00000000-0005-0000-0000-0000BE040000}"/>
    <cellStyle name="Note 16 5 4 3" xfId="8981" xr:uid="{00000000-0005-0000-0000-0000BE040000}"/>
    <cellStyle name="Note 16 5 5" xfId="3244" xr:uid="{00000000-0005-0000-0000-000037090000}"/>
    <cellStyle name="Note 16 5 5 2" xfId="10401" xr:uid="{00000000-0005-0000-0000-0000BE040000}"/>
    <cellStyle name="Note 16 5 6" xfId="6116" xr:uid="{00000000-0005-0000-0000-0000E8010000}"/>
    <cellStyle name="Note 16 5 6 2" xfId="13285" xr:uid="{00000000-0005-0000-0000-0000E8010000}"/>
    <cellStyle name="Note 16 5 7" xfId="7562" xr:uid="{00000000-0005-0000-0000-0000BE040000}"/>
    <cellStyle name="Note 16 6" xfId="629" xr:uid="{00000000-0005-0000-0000-00003E090000}"/>
    <cellStyle name="Note 16 6 2" xfId="2056" xr:uid="{00000000-0005-0000-0000-00003F090000}"/>
    <cellStyle name="Note 16 6 2 2" xfId="4896" xr:uid="{00000000-0005-0000-0000-00003E090000}"/>
    <cellStyle name="Note 16 6 2 2 2" xfId="12053" xr:uid="{00000000-0005-0000-0000-0000C1040000}"/>
    <cellStyle name="Note 16 6 2 3" xfId="9214" xr:uid="{00000000-0005-0000-0000-0000C1040000}"/>
    <cellStyle name="Note 16 6 3" xfId="3477" xr:uid="{00000000-0005-0000-0000-00003D090000}"/>
    <cellStyle name="Note 16 6 3 2" xfId="10634" xr:uid="{00000000-0005-0000-0000-0000C1040000}"/>
    <cellStyle name="Note 16 6 4" xfId="6399" xr:uid="{00000000-0005-0000-0000-0000D5040000}"/>
    <cellStyle name="Note 16 6 4 2" xfId="13528" xr:uid="{00000000-0005-0000-0000-0000D5040000}"/>
    <cellStyle name="Note 16 6 5" xfId="7795" xr:uid="{00000000-0005-0000-0000-0000C1040000}"/>
    <cellStyle name="Note 16 7" xfId="1093" xr:uid="{00000000-0005-0000-0000-000040090000}"/>
    <cellStyle name="Note 16 7 2" xfId="2520" xr:uid="{00000000-0005-0000-0000-000041090000}"/>
    <cellStyle name="Note 16 7 2 2" xfId="5360" xr:uid="{00000000-0005-0000-0000-000040090000}"/>
    <cellStyle name="Note 16 7 2 2 2" xfId="12517" xr:uid="{00000000-0005-0000-0000-0000C2040000}"/>
    <cellStyle name="Note 16 7 2 3" xfId="9678" xr:uid="{00000000-0005-0000-0000-0000C2040000}"/>
    <cellStyle name="Note 16 7 3" xfId="3941" xr:uid="{00000000-0005-0000-0000-00003F090000}"/>
    <cellStyle name="Note 16 7 3 2" xfId="11098" xr:uid="{00000000-0005-0000-0000-0000C2040000}"/>
    <cellStyle name="Note 16 7 4" xfId="6862" xr:uid="{00000000-0005-0000-0000-0000D6040000}"/>
    <cellStyle name="Note 16 7 4 2" xfId="13991" xr:uid="{00000000-0005-0000-0000-0000D6040000}"/>
    <cellStyle name="Note 16 7 5" xfId="8259" xr:uid="{00000000-0005-0000-0000-0000C2040000}"/>
    <cellStyle name="Note 16 8" xfId="1589" xr:uid="{00000000-0005-0000-0000-000042090000}"/>
    <cellStyle name="Note 16 8 2" xfId="4429" xr:uid="{00000000-0005-0000-0000-000041090000}"/>
    <cellStyle name="Note 16 8 2 2" xfId="11586" xr:uid="{00000000-0005-0000-0000-00009F040000}"/>
    <cellStyle name="Note 16 8 3" xfId="8747" xr:uid="{00000000-0005-0000-0000-00009F040000}"/>
    <cellStyle name="Note 16 9" xfId="3011" xr:uid="{00000000-0005-0000-0000-0000FA080000}"/>
    <cellStyle name="Note 16 9 2" xfId="10168" xr:uid="{00000000-0005-0000-0000-00009F040000}"/>
    <cellStyle name="Note 17" xfId="103" xr:uid="{00000000-0005-0000-0000-000043090000}"/>
    <cellStyle name="Note 18" xfId="158" xr:uid="{00000000-0005-0000-0000-000044090000}"/>
    <cellStyle name="Note 18 2" xfId="480" xr:uid="{00000000-0005-0000-0000-000045090000}"/>
    <cellStyle name="Note 18 2 2" xfId="946" xr:uid="{00000000-0005-0000-0000-000046090000}"/>
    <cellStyle name="Note 18 2 2 2" xfId="2373" xr:uid="{00000000-0005-0000-0000-000047090000}"/>
    <cellStyle name="Note 18 2 2 2 2" xfId="5213" xr:uid="{00000000-0005-0000-0000-000046090000}"/>
    <cellStyle name="Note 18 2 2 2 2 2" xfId="12370" xr:uid="{00000000-0005-0000-0000-0000C6040000}"/>
    <cellStyle name="Note 18 2 2 2 3" xfId="9531" xr:uid="{00000000-0005-0000-0000-0000C6040000}"/>
    <cellStyle name="Note 18 2 2 3" xfId="3794" xr:uid="{00000000-0005-0000-0000-000045090000}"/>
    <cellStyle name="Note 18 2 2 3 2" xfId="10951" xr:uid="{00000000-0005-0000-0000-0000C6040000}"/>
    <cellStyle name="Note 18 2 2 4" xfId="6716" xr:uid="{00000000-0005-0000-0000-0000DA040000}"/>
    <cellStyle name="Note 18 2 2 4 2" xfId="13845" xr:uid="{00000000-0005-0000-0000-0000DA040000}"/>
    <cellStyle name="Note 18 2 2 5" xfId="8112" xr:uid="{00000000-0005-0000-0000-0000C6040000}"/>
    <cellStyle name="Note 18 2 3" xfId="1410" xr:uid="{00000000-0005-0000-0000-000048090000}"/>
    <cellStyle name="Note 18 2 3 2" xfId="2837" xr:uid="{00000000-0005-0000-0000-000049090000}"/>
    <cellStyle name="Note 18 2 3 2 2" xfId="5677" xr:uid="{00000000-0005-0000-0000-000048090000}"/>
    <cellStyle name="Note 18 2 3 2 2 2" xfId="12834" xr:uid="{00000000-0005-0000-0000-0000C7040000}"/>
    <cellStyle name="Note 18 2 3 2 3" xfId="9995" xr:uid="{00000000-0005-0000-0000-0000C7040000}"/>
    <cellStyle name="Note 18 2 3 3" xfId="4258" xr:uid="{00000000-0005-0000-0000-000047090000}"/>
    <cellStyle name="Note 18 2 3 3 2" xfId="11415" xr:uid="{00000000-0005-0000-0000-0000C7040000}"/>
    <cellStyle name="Note 18 2 3 4" xfId="7179" xr:uid="{00000000-0005-0000-0000-0000DB040000}"/>
    <cellStyle name="Note 18 2 3 4 2" xfId="14308" xr:uid="{00000000-0005-0000-0000-0000DB040000}"/>
    <cellStyle name="Note 18 2 3 5" xfId="8576" xr:uid="{00000000-0005-0000-0000-0000C7040000}"/>
    <cellStyle name="Note 18 2 4" xfId="1907" xr:uid="{00000000-0005-0000-0000-00004A090000}"/>
    <cellStyle name="Note 18 2 4 2" xfId="4747" xr:uid="{00000000-0005-0000-0000-000049090000}"/>
    <cellStyle name="Note 18 2 4 2 2" xfId="11904" xr:uid="{00000000-0005-0000-0000-0000C5040000}"/>
    <cellStyle name="Note 18 2 4 3" xfId="9065" xr:uid="{00000000-0005-0000-0000-0000C5040000}"/>
    <cellStyle name="Note 18 2 5" xfId="3328" xr:uid="{00000000-0005-0000-0000-000044090000}"/>
    <cellStyle name="Note 18 2 5 2" xfId="10485" xr:uid="{00000000-0005-0000-0000-0000C5040000}"/>
    <cellStyle name="Note 18 2 6" xfId="6200" xr:uid="{00000000-0005-0000-0000-0000EB010000}"/>
    <cellStyle name="Note 18 2 6 2" xfId="13369" xr:uid="{00000000-0005-0000-0000-0000EB010000}"/>
    <cellStyle name="Note 18 2 7" xfId="7646" xr:uid="{00000000-0005-0000-0000-0000C5040000}"/>
    <cellStyle name="Note 18 3" xfId="713" xr:uid="{00000000-0005-0000-0000-00004B090000}"/>
    <cellStyle name="Note 18 3 2" xfId="2140" xr:uid="{00000000-0005-0000-0000-00004C090000}"/>
    <cellStyle name="Note 18 3 2 2" xfId="4980" xr:uid="{00000000-0005-0000-0000-00004B090000}"/>
    <cellStyle name="Note 18 3 2 2 2" xfId="12137" xr:uid="{00000000-0005-0000-0000-0000C8040000}"/>
    <cellStyle name="Note 18 3 2 3" xfId="9298" xr:uid="{00000000-0005-0000-0000-0000C8040000}"/>
    <cellStyle name="Note 18 3 3" xfId="3561" xr:uid="{00000000-0005-0000-0000-00004A090000}"/>
    <cellStyle name="Note 18 3 3 2" xfId="10718" xr:uid="{00000000-0005-0000-0000-0000C8040000}"/>
    <cellStyle name="Note 18 3 4" xfId="6483" xr:uid="{00000000-0005-0000-0000-0000DC040000}"/>
    <cellStyle name="Note 18 3 4 2" xfId="13612" xr:uid="{00000000-0005-0000-0000-0000DC040000}"/>
    <cellStyle name="Note 18 3 5" xfId="7879" xr:uid="{00000000-0005-0000-0000-0000C8040000}"/>
    <cellStyle name="Note 18 4" xfId="1177" xr:uid="{00000000-0005-0000-0000-00004D090000}"/>
    <cellStyle name="Note 18 4 2" xfId="2604" xr:uid="{00000000-0005-0000-0000-00004E090000}"/>
    <cellStyle name="Note 18 4 2 2" xfId="5444" xr:uid="{00000000-0005-0000-0000-00004D090000}"/>
    <cellStyle name="Note 18 4 2 2 2" xfId="12601" xr:uid="{00000000-0005-0000-0000-0000C9040000}"/>
    <cellStyle name="Note 18 4 2 3" xfId="9762" xr:uid="{00000000-0005-0000-0000-0000C9040000}"/>
    <cellStyle name="Note 18 4 3" xfId="4025" xr:uid="{00000000-0005-0000-0000-00004C090000}"/>
    <cellStyle name="Note 18 4 3 2" xfId="11182" xr:uid="{00000000-0005-0000-0000-0000C9040000}"/>
    <cellStyle name="Note 18 4 4" xfId="6946" xr:uid="{00000000-0005-0000-0000-0000DD040000}"/>
    <cellStyle name="Note 18 4 4 2" xfId="14075" xr:uid="{00000000-0005-0000-0000-0000DD040000}"/>
    <cellStyle name="Note 18 4 5" xfId="8343" xr:uid="{00000000-0005-0000-0000-0000C9040000}"/>
    <cellStyle name="Note 18 5" xfId="1674" xr:uid="{00000000-0005-0000-0000-00004F090000}"/>
    <cellStyle name="Note 18 5 2" xfId="4514" xr:uid="{00000000-0005-0000-0000-00004E090000}"/>
    <cellStyle name="Note 18 5 2 2" xfId="11671" xr:uid="{00000000-0005-0000-0000-0000C4040000}"/>
    <cellStyle name="Note 18 5 3" xfId="8832" xr:uid="{00000000-0005-0000-0000-0000C4040000}"/>
    <cellStyle name="Note 18 6" xfId="3095" xr:uid="{00000000-0005-0000-0000-000043090000}"/>
    <cellStyle name="Note 18 6 2" xfId="10252" xr:uid="{00000000-0005-0000-0000-0000C4040000}"/>
    <cellStyle name="Note 18 7" xfId="5967" xr:uid="{00000000-0005-0000-0000-0000EA010000}"/>
    <cellStyle name="Note 18 7 2" xfId="13136" xr:uid="{00000000-0005-0000-0000-0000EA010000}"/>
    <cellStyle name="Note 18 8" xfId="7412" xr:uid="{00000000-0005-0000-0000-0000C4040000}"/>
    <cellStyle name="Note 19" xfId="1551" xr:uid="{00000000-0005-0000-0000-000050090000}"/>
    <cellStyle name="Note 19 2" xfId="2970" xr:uid="{00000000-0005-0000-0000-000051090000}"/>
    <cellStyle name="Note 19 2 2" xfId="5810" xr:uid="{00000000-0005-0000-0000-000050090000}"/>
    <cellStyle name="Note 19 2 2 2" xfId="12967" xr:uid="{00000000-0005-0000-0000-000027060000}"/>
    <cellStyle name="Note 19 2 3" xfId="10128" xr:uid="{00000000-0005-0000-0000-000027060000}"/>
    <cellStyle name="Note 19 3" xfId="4391" xr:uid="{00000000-0005-0000-0000-00004F090000}"/>
    <cellStyle name="Note 19 3 2" xfId="11548" xr:uid="{00000000-0005-0000-0000-000027060000}"/>
    <cellStyle name="Note 19 4" xfId="8709" xr:uid="{00000000-0005-0000-0000-000027060000}"/>
    <cellStyle name="Note 2" xfId="46" xr:uid="{00000000-0005-0000-0000-000052090000}"/>
    <cellStyle name="Note 2 10" xfId="3012" xr:uid="{00000000-0005-0000-0000-000051090000}"/>
    <cellStyle name="Note 2 10 2" xfId="10169" xr:uid="{00000000-0005-0000-0000-0000CA040000}"/>
    <cellStyle name="Note 2 11" xfId="5879" xr:uid="{00000000-0005-0000-0000-0000EC010000}"/>
    <cellStyle name="Note 2 11 2" xfId="13053" xr:uid="{00000000-0005-0000-0000-0000EC010000}"/>
    <cellStyle name="Note 2 12" xfId="7329" xr:uid="{00000000-0005-0000-0000-0000CA040000}"/>
    <cellStyle name="Note 2 2" xfId="87" xr:uid="{00000000-0005-0000-0000-000053090000}"/>
    <cellStyle name="Note 2 2 2" xfId="316" xr:uid="{00000000-0005-0000-0000-000054090000}"/>
    <cellStyle name="Note 2 2 2 2" xfId="584" xr:uid="{00000000-0005-0000-0000-000055090000}"/>
    <cellStyle name="Note 2 2 2 2 2" xfId="1050" xr:uid="{00000000-0005-0000-0000-000056090000}"/>
    <cellStyle name="Note 2 2 2 2 2 2" xfId="2477" xr:uid="{00000000-0005-0000-0000-000057090000}"/>
    <cellStyle name="Note 2 2 2 2 2 2 2" xfId="5317" xr:uid="{00000000-0005-0000-0000-000056090000}"/>
    <cellStyle name="Note 2 2 2 2 2 2 2 2" xfId="12474" xr:uid="{00000000-0005-0000-0000-0000CE040000}"/>
    <cellStyle name="Note 2 2 2 2 2 2 3" xfId="9635" xr:uid="{00000000-0005-0000-0000-0000CE040000}"/>
    <cellStyle name="Note 2 2 2 2 2 3" xfId="3898" xr:uid="{00000000-0005-0000-0000-000055090000}"/>
    <cellStyle name="Note 2 2 2 2 2 3 2" xfId="11055" xr:uid="{00000000-0005-0000-0000-0000CE040000}"/>
    <cellStyle name="Note 2 2 2 2 2 4" xfId="6819" xr:uid="{00000000-0005-0000-0000-0000E2040000}"/>
    <cellStyle name="Note 2 2 2 2 2 4 2" xfId="13948" xr:uid="{00000000-0005-0000-0000-0000E2040000}"/>
    <cellStyle name="Note 2 2 2 2 2 5" xfId="8216" xr:uid="{00000000-0005-0000-0000-0000CE040000}"/>
    <cellStyle name="Note 2 2 2 2 3" xfId="1514" xr:uid="{00000000-0005-0000-0000-000058090000}"/>
    <cellStyle name="Note 2 2 2 2 3 2" xfId="2941" xr:uid="{00000000-0005-0000-0000-000059090000}"/>
    <cellStyle name="Note 2 2 2 2 3 2 2" xfId="5781" xr:uid="{00000000-0005-0000-0000-000058090000}"/>
    <cellStyle name="Note 2 2 2 2 3 2 2 2" xfId="12938" xr:uid="{00000000-0005-0000-0000-0000CF040000}"/>
    <cellStyle name="Note 2 2 2 2 3 2 3" xfId="10099" xr:uid="{00000000-0005-0000-0000-0000CF040000}"/>
    <cellStyle name="Note 2 2 2 2 3 3" xfId="4362" xr:uid="{00000000-0005-0000-0000-000057090000}"/>
    <cellStyle name="Note 2 2 2 2 3 3 2" xfId="11519" xr:uid="{00000000-0005-0000-0000-0000CF040000}"/>
    <cellStyle name="Note 2 2 2 2 3 4" xfId="7283" xr:uid="{00000000-0005-0000-0000-0000E3040000}"/>
    <cellStyle name="Note 2 2 2 2 3 4 2" xfId="14412" xr:uid="{00000000-0005-0000-0000-0000E3040000}"/>
    <cellStyle name="Note 2 2 2 2 3 5" xfId="8680" xr:uid="{00000000-0005-0000-0000-0000CF040000}"/>
    <cellStyle name="Note 2 2 2 2 4" xfId="2011" xr:uid="{00000000-0005-0000-0000-00005A090000}"/>
    <cellStyle name="Note 2 2 2 2 4 2" xfId="4851" xr:uid="{00000000-0005-0000-0000-000059090000}"/>
    <cellStyle name="Note 2 2 2 2 4 2 2" xfId="12008" xr:uid="{00000000-0005-0000-0000-0000CD040000}"/>
    <cellStyle name="Note 2 2 2 2 4 3" xfId="9169" xr:uid="{00000000-0005-0000-0000-0000CD040000}"/>
    <cellStyle name="Note 2 2 2 2 5" xfId="3432" xr:uid="{00000000-0005-0000-0000-000054090000}"/>
    <cellStyle name="Note 2 2 2 2 5 2" xfId="10589" xr:uid="{00000000-0005-0000-0000-0000CD040000}"/>
    <cellStyle name="Note 2 2 2 2 6" xfId="6304" xr:uid="{00000000-0005-0000-0000-0000EF010000}"/>
    <cellStyle name="Note 2 2 2 2 6 2" xfId="13473" xr:uid="{00000000-0005-0000-0000-0000EF010000}"/>
    <cellStyle name="Note 2 2 2 2 7" xfId="7750" xr:uid="{00000000-0005-0000-0000-0000CD040000}"/>
    <cellStyle name="Note 2 2 2 3" xfId="817" xr:uid="{00000000-0005-0000-0000-00005B090000}"/>
    <cellStyle name="Note 2 2 2 3 2" xfId="2244" xr:uid="{00000000-0005-0000-0000-00005C090000}"/>
    <cellStyle name="Note 2 2 2 3 2 2" xfId="5084" xr:uid="{00000000-0005-0000-0000-00005B090000}"/>
    <cellStyle name="Note 2 2 2 3 2 2 2" xfId="12241" xr:uid="{00000000-0005-0000-0000-0000D0040000}"/>
    <cellStyle name="Note 2 2 2 3 2 3" xfId="9402" xr:uid="{00000000-0005-0000-0000-0000D0040000}"/>
    <cellStyle name="Note 2 2 2 3 3" xfId="3665" xr:uid="{00000000-0005-0000-0000-00005A090000}"/>
    <cellStyle name="Note 2 2 2 3 3 2" xfId="10822" xr:uid="{00000000-0005-0000-0000-0000D0040000}"/>
    <cellStyle name="Note 2 2 2 3 4" xfId="6587" xr:uid="{00000000-0005-0000-0000-0000E4040000}"/>
    <cellStyle name="Note 2 2 2 3 4 2" xfId="13716" xr:uid="{00000000-0005-0000-0000-0000E4040000}"/>
    <cellStyle name="Note 2 2 2 3 5" xfId="7983" xr:uid="{00000000-0005-0000-0000-0000D0040000}"/>
    <cellStyle name="Note 2 2 2 4" xfId="1281" xr:uid="{00000000-0005-0000-0000-00005D090000}"/>
    <cellStyle name="Note 2 2 2 4 2" xfId="2708" xr:uid="{00000000-0005-0000-0000-00005E090000}"/>
    <cellStyle name="Note 2 2 2 4 2 2" xfId="5548" xr:uid="{00000000-0005-0000-0000-00005D090000}"/>
    <cellStyle name="Note 2 2 2 4 2 2 2" xfId="12705" xr:uid="{00000000-0005-0000-0000-0000D1040000}"/>
    <cellStyle name="Note 2 2 2 4 2 3" xfId="9866" xr:uid="{00000000-0005-0000-0000-0000D1040000}"/>
    <cellStyle name="Note 2 2 2 4 3" xfId="4129" xr:uid="{00000000-0005-0000-0000-00005C090000}"/>
    <cellStyle name="Note 2 2 2 4 3 2" xfId="11286" xr:uid="{00000000-0005-0000-0000-0000D1040000}"/>
    <cellStyle name="Note 2 2 2 4 4" xfId="7050" xr:uid="{00000000-0005-0000-0000-0000E5040000}"/>
    <cellStyle name="Note 2 2 2 4 4 2" xfId="14179" xr:uid="{00000000-0005-0000-0000-0000E5040000}"/>
    <cellStyle name="Note 2 2 2 4 5" xfId="8447" xr:uid="{00000000-0005-0000-0000-0000D1040000}"/>
    <cellStyle name="Note 2 2 2 5" xfId="1778" xr:uid="{00000000-0005-0000-0000-00005F090000}"/>
    <cellStyle name="Note 2 2 2 5 2" xfId="4618" xr:uid="{00000000-0005-0000-0000-00005E090000}"/>
    <cellStyle name="Note 2 2 2 5 2 2" xfId="11775" xr:uid="{00000000-0005-0000-0000-0000CC040000}"/>
    <cellStyle name="Note 2 2 2 5 3" xfId="8936" xr:uid="{00000000-0005-0000-0000-0000CC040000}"/>
    <cellStyle name="Note 2 2 2 6" xfId="3199" xr:uid="{00000000-0005-0000-0000-000053090000}"/>
    <cellStyle name="Note 2 2 2 6 2" xfId="10356" xr:uid="{00000000-0005-0000-0000-0000CC040000}"/>
    <cellStyle name="Note 2 2 2 7" xfId="6071" xr:uid="{00000000-0005-0000-0000-0000EE010000}"/>
    <cellStyle name="Note 2 2 2 7 2" xfId="13240" xr:uid="{00000000-0005-0000-0000-0000EE010000}"/>
    <cellStyle name="Note 2 2 2 8" xfId="7517" xr:uid="{00000000-0005-0000-0000-0000CC040000}"/>
    <cellStyle name="Note 2 2 3" xfId="433" xr:uid="{00000000-0005-0000-0000-000060090000}"/>
    <cellStyle name="Note 2 2 3 2" xfId="899" xr:uid="{00000000-0005-0000-0000-000061090000}"/>
    <cellStyle name="Note 2 2 3 2 2" xfId="2326" xr:uid="{00000000-0005-0000-0000-000062090000}"/>
    <cellStyle name="Note 2 2 3 2 2 2" xfId="5166" xr:uid="{00000000-0005-0000-0000-000061090000}"/>
    <cellStyle name="Note 2 2 3 2 2 2 2" xfId="12323" xr:uid="{00000000-0005-0000-0000-0000D3040000}"/>
    <cellStyle name="Note 2 2 3 2 2 3" xfId="9484" xr:uid="{00000000-0005-0000-0000-0000D3040000}"/>
    <cellStyle name="Note 2 2 3 2 3" xfId="3747" xr:uid="{00000000-0005-0000-0000-000060090000}"/>
    <cellStyle name="Note 2 2 3 2 3 2" xfId="10904" xr:uid="{00000000-0005-0000-0000-0000D3040000}"/>
    <cellStyle name="Note 2 2 3 2 4" xfId="6669" xr:uid="{00000000-0005-0000-0000-0000E7040000}"/>
    <cellStyle name="Note 2 2 3 2 4 2" xfId="13798" xr:uid="{00000000-0005-0000-0000-0000E7040000}"/>
    <cellStyle name="Note 2 2 3 2 5" xfId="8065" xr:uid="{00000000-0005-0000-0000-0000D3040000}"/>
    <cellStyle name="Note 2 2 3 3" xfId="1363" xr:uid="{00000000-0005-0000-0000-000063090000}"/>
    <cellStyle name="Note 2 2 3 3 2" xfId="2790" xr:uid="{00000000-0005-0000-0000-000064090000}"/>
    <cellStyle name="Note 2 2 3 3 2 2" xfId="5630" xr:uid="{00000000-0005-0000-0000-000063090000}"/>
    <cellStyle name="Note 2 2 3 3 2 2 2" xfId="12787" xr:uid="{00000000-0005-0000-0000-0000D4040000}"/>
    <cellStyle name="Note 2 2 3 3 2 3" xfId="9948" xr:uid="{00000000-0005-0000-0000-0000D4040000}"/>
    <cellStyle name="Note 2 2 3 3 3" xfId="4211" xr:uid="{00000000-0005-0000-0000-000062090000}"/>
    <cellStyle name="Note 2 2 3 3 3 2" xfId="11368" xr:uid="{00000000-0005-0000-0000-0000D4040000}"/>
    <cellStyle name="Note 2 2 3 3 4" xfId="7132" xr:uid="{00000000-0005-0000-0000-0000E8040000}"/>
    <cellStyle name="Note 2 2 3 3 4 2" xfId="14261" xr:uid="{00000000-0005-0000-0000-0000E8040000}"/>
    <cellStyle name="Note 2 2 3 3 5" xfId="8529" xr:uid="{00000000-0005-0000-0000-0000D4040000}"/>
    <cellStyle name="Note 2 2 3 4" xfId="1860" xr:uid="{00000000-0005-0000-0000-000065090000}"/>
    <cellStyle name="Note 2 2 3 4 2" xfId="4700" xr:uid="{00000000-0005-0000-0000-000064090000}"/>
    <cellStyle name="Note 2 2 3 4 2 2" xfId="11857" xr:uid="{00000000-0005-0000-0000-0000D2040000}"/>
    <cellStyle name="Note 2 2 3 4 3" xfId="9018" xr:uid="{00000000-0005-0000-0000-0000D2040000}"/>
    <cellStyle name="Note 2 2 3 5" xfId="3281" xr:uid="{00000000-0005-0000-0000-00005F090000}"/>
    <cellStyle name="Note 2 2 3 5 2" xfId="10438" xr:uid="{00000000-0005-0000-0000-0000D2040000}"/>
    <cellStyle name="Note 2 2 3 6" xfId="6153" xr:uid="{00000000-0005-0000-0000-0000F0010000}"/>
    <cellStyle name="Note 2 2 3 6 2" xfId="13322" xr:uid="{00000000-0005-0000-0000-0000F0010000}"/>
    <cellStyle name="Note 2 2 3 7" xfId="7599" xr:uid="{00000000-0005-0000-0000-0000D2040000}"/>
    <cellStyle name="Note 2 2 4" xfId="666" xr:uid="{00000000-0005-0000-0000-000066090000}"/>
    <cellStyle name="Note 2 2 4 2" xfId="2093" xr:uid="{00000000-0005-0000-0000-000067090000}"/>
    <cellStyle name="Note 2 2 4 2 2" xfId="4933" xr:uid="{00000000-0005-0000-0000-000066090000}"/>
    <cellStyle name="Note 2 2 4 2 2 2" xfId="12090" xr:uid="{00000000-0005-0000-0000-0000D5040000}"/>
    <cellStyle name="Note 2 2 4 2 3" xfId="9251" xr:uid="{00000000-0005-0000-0000-0000D5040000}"/>
    <cellStyle name="Note 2 2 4 3" xfId="3514" xr:uid="{00000000-0005-0000-0000-000065090000}"/>
    <cellStyle name="Note 2 2 4 3 2" xfId="10671" xr:uid="{00000000-0005-0000-0000-0000D5040000}"/>
    <cellStyle name="Note 2 2 4 4" xfId="6436" xr:uid="{00000000-0005-0000-0000-0000E9040000}"/>
    <cellStyle name="Note 2 2 4 4 2" xfId="13565" xr:uid="{00000000-0005-0000-0000-0000E9040000}"/>
    <cellStyle name="Note 2 2 4 5" xfId="7832" xr:uid="{00000000-0005-0000-0000-0000D5040000}"/>
    <cellStyle name="Note 2 2 5" xfId="1130" xr:uid="{00000000-0005-0000-0000-000068090000}"/>
    <cellStyle name="Note 2 2 5 2" xfId="2557" xr:uid="{00000000-0005-0000-0000-000069090000}"/>
    <cellStyle name="Note 2 2 5 2 2" xfId="5397" xr:uid="{00000000-0005-0000-0000-000068090000}"/>
    <cellStyle name="Note 2 2 5 2 2 2" xfId="12554" xr:uid="{00000000-0005-0000-0000-0000D6040000}"/>
    <cellStyle name="Note 2 2 5 2 3" xfId="9715" xr:uid="{00000000-0005-0000-0000-0000D6040000}"/>
    <cellStyle name="Note 2 2 5 3" xfId="3978" xr:uid="{00000000-0005-0000-0000-000067090000}"/>
    <cellStyle name="Note 2 2 5 3 2" xfId="11135" xr:uid="{00000000-0005-0000-0000-0000D6040000}"/>
    <cellStyle name="Note 2 2 5 4" xfId="6899" xr:uid="{00000000-0005-0000-0000-0000EA040000}"/>
    <cellStyle name="Note 2 2 5 4 2" xfId="14028" xr:uid="{00000000-0005-0000-0000-0000EA040000}"/>
    <cellStyle name="Note 2 2 5 5" xfId="8296" xr:uid="{00000000-0005-0000-0000-0000D6040000}"/>
    <cellStyle name="Note 2 2 6" xfId="1626" xr:uid="{00000000-0005-0000-0000-00006A090000}"/>
    <cellStyle name="Note 2 2 6 2" xfId="4466" xr:uid="{00000000-0005-0000-0000-000069090000}"/>
    <cellStyle name="Note 2 2 6 2 2" xfId="11623" xr:uid="{00000000-0005-0000-0000-0000CB040000}"/>
    <cellStyle name="Note 2 2 6 3" xfId="8784" xr:uid="{00000000-0005-0000-0000-0000CB040000}"/>
    <cellStyle name="Note 2 2 7" xfId="3048" xr:uid="{00000000-0005-0000-0000-000052090000}"/>
    <cellStyle name="Note 2 2 7 2" xfId="10205" xr:uid="{00000000-0005-0000-0000-0000CB040000}"/>
    <cellStyle name="Note 2 2 8" xfId="5920" xr:uid="{00000000-0005-0000-0000-0000ED010000}"/>
    <cellStyle name="Note 2 2 8 2" xfId="13089" xr:uid="{00000000-0005-0000-0000-0000ED010000}"/>
    <cellStyle name="Note 2 2 9" xfId="7365" xr:uid="{00000000-0005-0000-0000-0000CB040000}"/>
    <cellStyle name="Note 2 3" xfId="134" xr:uid="{00000000-0005-0000-0000-00006B090000}"/>
    <cellStyle name="Note 2 3 2" xfId="317" xr:uid="{00000000-0005-0000-0000-00006C090000}"/>
    <cellStyle name="Note 2 3 2 2" xfId="585" xr:uid="{00000000-0005-0000-0000-00006D090000}"/>
    <cellStyle name="Note 2 3 2 2 2" xfId="1051" xr:uid="{00000000-0005-0000-0000-00006E090000}"/>
    <cellStyle name="Note 2 3 2 2 2 2" xfId="2478" xr:uid="{00000000-0005-0000-0000-00006F090000}"/>
    <cellStyle name="Note 2 3 2 2 2 2 2" xfId="5318" xr:uid="{00000000-0005-0000-0000-00006E090000}"/>
    <cellStyle name="Note 2 3 2 2 2 2 2 2" xfId="12475" xr:uid="{00000000-0005-0000-0000-0000DA040000}"/>
    <cellStyle name="Note 2 3 2 2 2 2 3" xfId="9636" xr:uid="{00000000-0005-0000-0000-0000DA040000}"/>
    <cellStyle name="Note 2 3 2 2 2 3" xfId="3899" xr:uid="{00000000-0005-0000-0000-00006D090000}"/>
    <cellStyle name="Note 2 3 2 2 2 3 2" xfId="11056" xr:uid="{00000000-0005-0000-0000-0000DA040000}"/>
    <cellStyle name="Note 2 3 2 2 2 4" xfId="6820" xr:uid="{00000000-0005-0000-0000-0000EE040000}"/>
    <cellStyle name="Note 2 3 2 2 2 4 2" xfId="13949" xr:uid="{00000000-0005-0000-0000-0000EE040000}"/>
    <cellStyle name="Note 2 3 2 2 2 5" xfId="8217" xr:uid="{00000000-0005-0000-0000-0000DA040000}"/>
    <cellStyle name="Note 2 3 2 2 3" xfId="1515" xr:uid="{00000000-0005-0000-0000-000070090000}"/>
    <cellStyle name="Note 2 3 2 2 3 2" xfId="2942" xr:uid="{00000000-0005-0000-0000-000071090000}"/>
    <cellStyle name="Note 2 3 2 2 3 2 2" xfId="5782" xr:uid="{00000000-0005-0000-0000-000070090000}"/>
    <cellStyle name="Note 2 3 2 2 3 2 2 2" xfId="12939" xr:uid="{00000000-0005-0000-0000-0000DB040000}"/>
    <cellStyle name="Note 2 3 2 2 3 2 3" xfId="10100" xr:uid="{00000000-0005-0000-0000-0000DB040000}"/>
    <cellStyle name="Note 2 3 2 2 3 3" xfId="4363" xr:uid="{00000000-0005-0000-0000-00006F090000}"/>
    <cellStyle name="Note 2 3 2 2 3 3 2" xfId="11520" xr:uid="{00000000-0005-0000-0000-0000DB040000}"/>
    <cellStyle name="Note 2 3 2 2 3 4" xfId="7284" xr:uid="{00000000-0005-0000-0000-0000EF040000}"/>
    <cellStyle name="Note 2 3 2 2 3 4 2" xfId="14413" xr:uid="{00000000-0005-0000-0000-0000EF040000}"/>
    <cellStyle name="Note 2 3 2 2 3 5" xfId="8681" xr:uid="{00000000-0005-0000-0000-0000DB040000}"/>
    <cellStyle name="Note 2 3 2 2 4" xfId="2012" xr:uid="{00000000-0005-0000-0000-000072090000}"/>
    <cellStyle name="Note 2 3 2 2 4 2" xfId="4852" xr:uid="{00000000-0005-0000-0000-000071090000}"/>
    <cellStyle name="Note 2 3 2 2 4 2 2" xfId="12009" xr:uid="{00000000-0005-0000-0000-0000D9040000}"/>
    <cellStyle name="Note 2 3 2 2 4 3" xfId="9170" xr:uid="{00000000-0005-0000-0000-0000D9040000}"/>
    <cellStyle name="Note 2 3 2 2 5" xfId="3433" xr:uid="{00000000-0005-0000-0000-00006C090000}"/>
    <cellStyle name="Note 2 3 2 2 5 2" xfId="10590" xr:uid="{00000000-0005-0000-0000-0000D9040000}"/>
    <cellStyle name="Note 2 3 2 2 6" xfId="6305" xr:uid="{00000000-0005-0000-0000-0000F3010000}"/>
    <cellStyle name="Note 2 3 2 2 6 2" xfId="13474" xr:uid="{00000000-0005-0000-0000-0000F3010000}"/>
    <cellStyle name="Note 2 3 2 2 7" xfId="7751" xr:uid="{00000000-0005-0000-0000-0000D9040000}"/>
    <cellStyle name="Note 2 3 2 3" xfId="818" xr:uid="{00000000-0005-0000-0000-000073090000}"/>
    <cellStyle name="Note 2 3 2 3 2" xfId="2245" xr:uid="{00000000-0005-0000-0000-000074090000}"/>
    <cellStyle name="Note 2 3 2 3 2 2" xfId="5085" xr:uid="{00000000-0005-0000-0000-000073090000}"/>
    <cellStyle name="Note 2 3 2 3 2 2 2" xfId="12242" xr:uid="{00000000-0005-0000-0000-0000DC040000}"/>
    <cellStyle name="Note 2 3 2 3 2 3" xfId="9403" xr:uid="{00000000-0005-0000-0000-0000DC040000}"/>
    <cellStyle name="Note 2 3 2 3 3" xfId="3666" xr:uid="{00000000-0005-0000-0000-000072090000}"/>
    <cellStyle name="Note 2 3 2 3 3 2" xfId="10823" xr:uid="{00000000-0005-0000-0000-0000DC040000}"/>
    <cellStyle name="Note 2 3 2 3 4" xfId="6588" xr:uid="{00000000-0005-0000-0000-0000F0040000}"/>
    <cellStyle name="Note 2 3 2 3 4 2" xfId="13717" xr:uid="{00000000-0005-0000-0000-0000F0040000}"/>
    <cellStyle name="Note 2 3 2 3 5" xfId="7984" xr:uid="{00000000-0005-0000-0000-0000DC040000}"/>
    <cellStyle name="Note 2 3 2 4" xfId="1282" xr:uid="{00000000-0005-0000-0000-000075090000}"/>
    <cellStyle name="Note 2 3 2 4 2" xfId="2709" xr:uid="{00000000-0005-0000-0000-000076090000}"/>
    <cellStyle name="Note 2 3 2 4 2 2" xfId="5549" xr:uid="{00000000-0005-0000-0000-000075090000}"/>
    <cellStyle name="Note 2 3 2 4 2 2 2" xfId="12706" xr:uid="{00000000-0005-0000-0000-0000DD040000}"/>
    <cellStyle name="Note 2 3 2 4 2 3" xfId="9867" xr:uid="{00000000-0005-0000-0000-0000DD040000}"/>
    <cellStyle name="Note 2 3 2 4 3" xfId="4130" xr:uid="{00000000-0005-0000-0000-000074090000}"/>
    <cellStyle name="Note 2 3 2 4 3 2" xfId="11287" xr:uid="{00000000-0005-0000-0000-0000DD040000}"/>
    <cellStyle name="Note 2 3 2 4 4" xfId="7051" xr:uid="{00000000-0005-0000-0000-0000F1040000}"/>
    <cellStyle name="Note 2 3 2 4 4 2" xfId="14180" xr:uid="{00000000-0005-0000-0000-0000F1040000}"/>
    <cellStyle name="Note 2 3 2 4 5" xfId="8448" xr:uid="{00000000-0005-0000-0000-0000DD040000}"/>
    <cellStyle name="Note 2 3 2 5" xfId="1779" xr:uid="{00000000-0005-0000-0000-000077090000}"/>
    <cellStyle name="Note 2 3 2 5 2" xfId="4619" xr:uid="{00000000-0005-0000-0000-000076090000}"/>
    <cellStyle name="Note 2 3 2 5 2 2" xfId="11776" xr:uid="{00000000-0005-0000-0000-0000D8040000}"/>
    <cellStyle name="Note 2 3 2 5 3" xfId="8937" xr:uid="{00000000-0005-0000-0000-0000D8040000}"/>
    <cellStyle name="Note 2 3 2 6" xfId="3200" xr:uid="{00000000-0005-0000-0000-00006B090000}"/>
    <cellStyle name="Note 2 3 2 6 2" xfId="10357" xr:uid="{00000000-0005-0000-0000-0000D8040000}"/>
    <cellStyle name="Note 2 3 2 7" xfId="6072" xr:uid="{00000000-0005-0000-0000-0000F2010000}"/>
    <cellStyle name="Note 2 3 2 7 2" xfId="13241" xr:uid="{00000000-0005-0000-0000-0000F2010000}"/>
    <cellStyle name="Note 2 3 2 8" xfId="7518" xr:uid="{00000000-0005-0000-0000-0000D8040000}"/>
    <cellStyle name="Note 2 3 3" xfId="470" xr:uid="{00000000-0005-0000-0000-000078090000}"/>
    <cellStyle name="Note 2 3 3 2" xfId="936" xr:uid="{00000000-0005-0000-0000-000079090000}"/>
    <cellStyle name="Note 2 3 3 2 2" xfId="2363" xr:uid="{00000000-0005-0000-0000-00007A090000}"/>
    <cellStyle name="Note 2 3 3 2 2 2" xfId="5203" xr:uid="{00000000-0005-0000-0000-000079090000}"/>
    <cellStyle name="Note 2 3 3 2 2 2 2" xfId="12360" xr:uid="{00000000-0005-0000-0000-0000DF040000}"/>
    <cellStyle name="Note 2 3 3 2 2 3" xfId="9521" xr:uid="{00000000-0005-0000-0000-0000DF040000}"/>
    <cellStyle name="Note 2 3 3 2 3" xfId="3784" xr:uid="{00000000-0005-0000-0000-000078090000}"/>
    <cellStyle name="Note 2 3 3 2 3 2" xfId="10941" xr:uid="{00000000-0005-0000-0000-0000DF040000}"/>
    <cellStyle name="Note 2 3 3 2 4" xfId="6706" xr:uid="{00000000-0005-0000-0000-0000F3040000}"/>
    <cellStyle name="Note 2 3 3 2 4 2" xfId="13835" xr:uid="{00000000-0005-0000-0000-0000F3040000}"/>
    <cellStyle name="Note 2 3 3 2 5" xfId="8102" xr:uid="{00000000-0005-0000-0000-0000DF040000}"/>
    <cellStyle name="Note 2 3 3 3" xfId="1400" xr:uid="{00000000-0005-0000-0000-00007B090000}"/>
    <cellStyle name="Note 2 3 3 3 2" xfId="2827" xr:uid="{00000000-0005-0000-0000-00007C090000}"/>
    <cellStyle name="Note 2 3 3 3 2 2" xfId="5667" xr:uid="{00000000-0005-0000-0000-00007B090000}"/>
    <cellStyle name="Note 2 3 3 3 2 2 2" xfId="12824" xr:uid="{00000000-0005-0000-0000-0000E0040000}"/>
    <cellStyle name="Note 2 3 3 3 2 3" xfId="9985" xr:uid="{00000000-0005-0000-0000-0000E0040000}"/>
    <cellStyle name="Note 2 3 3 3 3" xfId="4248" xr:uid="{00000000-0005-0000-0000-00007A090000}"/>
    <cellStyle name="Note 2 3 3 3 3 2" xfId="11405" xr:uid="{00000000-0005-0000-0000-0000E0040000}"/>
    <cellStyle name="Note 2 3 3 3 4" xfId="7169" xr:uid="{00000000-0005-0000-0000-0000F4040000}"/>
    <cellStyle name="Note 2 3 3 3 4 2" xfId="14298" xr:uid="{00000000-0005-0000-0000-0000F4040000}"/>
    <cellStyle name="Note 2 3 3 3 5" xfId="8566" xr:uid="{00000000-0005-0000-0000-0000E0040000}"/>
    <cellStyle name="Note 2 3 3 4" xfId="1897" xr:uid="{00000000-0005-0000-0000-00007D090000}"/>
    <cellStyle name="Note 2 3 3 4 2" xfId="4737" xr:uid="{00000000-0005-0000-0000-00007C090000}"/>
    <cellStyle name="Note 2 3 3 4 2 2" xfId="11894" xr:uid="{00000000-0005-0000-0000-0000DE040000}"/>
    <cellStyle name="Note 2 3 3 4 3" xfId="9055" xr:uid="{00000000-0005-0000-0000-0000DE040000}"/>
    <cellStyle name="Note 2 3 3 5" xfId="3318" xr:uid="{00000000-0005-0000-0000-000077090000}"/>
    <cellStyle name="Note 2 3 3 5 2" xfId="10475" xr:uid="{00000000-0005-0000-0000-0000DE040000}"/>
    <cellStyle name="Note 2 3 3 6" xfId="6190" xr:uid="{00000000-0005-0000-0000-0000F4010000}"/>
    <cellStyle name="Note 2 3 3 6 2" xfId="13359" xr:uid="{00000000-0005-0000-0000-0000F4010000}"/>
    <cellStyle name="Note 2 3 3 7" xfId="7636" xr:uid="{00000000-0005-0000-0000-0000DE040000}"/>
    <cellStyle name="Note 2 3 4" xfId="703" xr:uid="{00000000-0005-0000-0000-00007E090000}"/>
    <cellStyle name="Note 2 3 4 2" xfId="2130" xr:uid="{00000000-0005-0000-0000-00007F090000}"/>
    <cellStyle name="Note 2 3 4 2 2" xfId="4970" xr:uid="{00000000-0005-0000-0000-00007E090000}"/>
    <cellStyle name="Note 2 3 4 2 2 2" xfId="12127" xr:uid="{00000000-0005-0000-0000-0000E1040000}"/>
    <cellStyle name="Note 2 3 4 2 3" xfId="9288" xr:uid="{00000000-0005-0000-0000-0000E1040000}"/>
    <cellStyle name="Note 2 3 4 3" xfId="3551" xr:uid="{00000000-0005-0000-0000-00007D090000}"/>
    <cellStyle name="Note 2 3 4 3 2" xfId="10708" xr:uid="{00000000-0005-0000-0000-0000E1040000}"/>
    <cellStyle name="Note 2 3 4 4" xfId="6473" xr:uid="{00000000-0005-0000-0000-0000F5040000}"/>
    <cellStyle name="Note 2 3 4 4 2" xfId="13602" xr:uid="{00000000-0005-0000-0000-0000F5040000}"/>
    <cellStyle name="Note 2 3 4 5" xfId="7869" xr:uid="{00000000-0005-0000-0000-0000E1040000}"/>
    <cellStyle name="Note 2 3 5" xfId="1167" xr:uid="{00000000-0005-0000-0000-000080090000}"/>
    <cellStyle name="Note 2 3 5 2" xfId="2594" xr:uid="{00000000-0005-0000-0000-000081090000}"/>
    <cellStyle name="Note 2 3 5 2 2" xfId="5434" xr:uid="{00000000-0005-0000-0000-000080090000}"/>
    <cellStyle name="Note 2 3 5 2 2 2" xfId="12591" xr:uid="{00000000-0005-0000-0000-0000E2040000}"/>
    <cellStyle name="Note 2 3 5 2 3" xfId="9752" xr:uid="{00000000-0005-0000-0000-0000E2040000}"/>
    <cellStyle name="Note 2 3 5 3" xfId="4015" xr:uid="{00000000-0005-0000-0000-00007F090000}"/>
    <cellStyle name="Note 2 3 5 3 2" xfId="11172" xr:uid="{00000000-0005-0000-0000-0000E2040000}"/>
    <cellStyle name="Note 2 3 5 4" xfId="6936" xr:uid="{00000000-0005-0000-0000-0000F6040000}"/>
    <cellStyle name="Note 2 3 5 4 2" xfId="14065" xr:uid="{00000000-0005-0000-0000-0000F6040000}"/>
    <cellStyle name="Note 2 3 5 5" xfId="8333" xr:uid="{00000000-0005-0000-0000-0000E2040000}"/>
    <cellStyle name="Note 2 3 6" xfId="1664" xr:uid="{00000000-0005-0000-0000-000082090000}"/>
    <cellStyle name="Note 2 3 6 2" xfId="4504" xr:uid="{00000000-0005-0000-0000-000081090000}"/>
    <cellStyle name="Note 2 3 6 2 2" xfId="11661" xr:uid="{00000000-0005-0000-0000-0000D7040000}"/>
    <cellStyle name="Note 2 3 6 3" xfId="8822" xr:uid="{00000000-0005-0000-0000-0000D7040000}"/>
    <cellStyle name="Note 2 3 7" xfId="3085" xr:uid="{00000000-0005-0000-0000-00006A090000}"/>
    <cellStyle name="Note 2 3 7 2" xfId="10242" xr:uid="{00000000-0005-0000-0000-0000D7040000}"/>
    <cellStyle name="Note 2 3 8" xfId="5957" xr:uid="{00000000-0005-0000-0000-0000F1010000}"/>
    <cellStyle name="Note 2 3 8 2" xfId="13126" xr:uid="{00000000-0005-0000-0000-0000F1010000}"/>
    <cellStyle name="Note 2 3 9" xfId="7402" xr:uid="{00000000-0005-0000-0000-0000D7040000}"/>
    <cellStyle name="Note 2 4" xfId="315" xr:uid="{00000000-0005-0000-0000-000083090000}"/>
    <cellStyle name="Note 2 4 2" xfId="583" xr:uid="{00000000-0005-0000-0000-000084090000}"/>
    <cellStyle name="Note 2 4 2 2" xfId="1049" xr:uid="{00000000-0005-0000-0000-000085090000}"/>
    <cellStyle name="Note 2 4 2 2 2" xfId="2476" xr:uid="{00000000-0005-0000-0000-000086090000}"/>
    <cellStyle name="Note 2 4 2 2 2 2" xfId="5316" xr:uid="{00000000-0005-0000-0000-000085090000}"/>
    <cellStyle name="Note 2 4 2 2 2 2 2" xfId="12473" xr:uid="{00000000-0005-0000-0000-0000E5040000}"/>
    <cellStyle name="Note 2 4 2 2 2 3" xfId="9634" xr:uid="{00000000-0005-0000-0000-0000E5040000}"/>
    <cellStyle name="Note 2 4 2 2 3" xfId="3897" xr:uid="{00000000-0005-0000-0000-000084090000}"/>
    <cellStyle name="Note 2 4 2 2 3 2" xfId="11054" xr:uid="{00000000-0005-0000-0000-0000E5040000}"/>
    <cellStyle name="Note 2 4 2 2 4" xfId="6818" xr:uid="{00000000-0005-0000-0000-0000F9040000}"/>
    <cellStyle name="Note 2 4 2 2 4 2" xfId="13947" xr:uid="{00000000-0005-0000-0000-0000F9040000}"/>
    <cellStyle name="Note 2 4 2 2 5" xfId="8215" xr:uid="{00000000-0005-0000-0000-0000E5040000}"/>
    <cellStyle name="Note 2 4 2 3" xfId="1513" xr:uid="{00000000-0005-0000-0000-000087090000}"/>
    <cellStyle name="Note 2 4 2 3 2" xfId="2940" xr:uid="{00000000-0005-0000-0000-000088090000}"/>
    <cellStyle name="Note 2 4 2 3 2 2" xfId="5780" xr:uid="{00000000-0005-0000-0000-000087090000}"/>
    <cellStyle name="Note 2 4 2 3 2 2 2" xfId="12937" xr:uid="{00000000-0005-0000-0000-0000E6040000}"/>
    <cellStyle name="Note 2 4 2 3 2 3" xfId="10098" xr:uid="{00000000-0005-0000-0000-0000E6040000}"/>
    <cellStyle name="Note 2 4 2 3 3" xfId="4361" xr:uid="{00000000-0005-0000-0000-000086090000}"/>
    <cellStyle name="Note 2 4 2 3 3 2" xfId="11518" xr:uid="{00000000-0005-0000-0000-0000E6040000}"/>
    <cellStyle name="Note 2 4 2 3 4" xfId="7282" xr:uid="{00000000-0005-0000-0000-0000FA040000}"/>
    <cellStyle name="Note 2 4 2 3 4 2" xfId="14411" xr:uid="{00000000-0005-0000-0000-0000FA040000}"/>
    <cellStyle name="Note 2 4 2 3 5" xfId="8679" xr:uid="{00000000-0005-0000-0000-0000E6040000}"/>
    <cellStyle name="Note 2 4 2 4" xfId="2010" xr:uid="{00000000-0005-0000-0000-000089090000}"/>
    <cellStyle name="Note 2 4 2 4 2" xfId="4850" xr:uid="{00000000-0005-0000-0000-000088090000}"/>
    <cellStyle name="Note 2 4 2 4 2 2" xfId="12007" xr:uid="{00000000-0005-0000-0000-0000E4040000}"/>
    <cellStyle name="Note 2 4 2 4 3" xfId="9168" xr:uid="{00000000-0005-0000-0000-0000E4040000}"/>
    <cellStyle name="Note 2 4 2 5" xfId="3431" xr:uid="{00000000-0005-0000-0000-000083090000}"/>
    <cellStyle name="Note 2 4 2 5 2" xfId="10588" xr:uid="{00000000-0005-0000-0000-0000E4040000}"/>
    <cellStyle name="Note 2 4 2 6" xfId="6303" xr:uid="{00000000-0005-0000-0000-0000F6010000}"/>
    <cellStyle name="Note 2 4 2 6 2" xfId="13472" xr:uid="{00000000-0005-0000-0000-0000F6010000}"/>
    <cellStyle name="Note 2 4 2 7" xfId="7749" xr:uid="{00000000-0005-0000-0000-0000E4040000}"/>
    <cellStyle name="Note 2 4 3" xfId="816" xr:uid="{00000000-0005-0000-0000-00008A090000}"/>
    <cellStyle name="Note 2 4 3 2" xfId="2243" xr:uid="{00000000-0005-0000-0000-00008B090000}"/>
    <cellStyle name="Note 2 4 3 2 2" xfId="5083" xr:uid="{00000000-0005-0000-0000-00008A090000}"/>
    <cellStyle name="Note 2 4 3 2 2 2" xfId="12240" xr:uid="{00000000-0005-0000-0000-0000E7040000}"/>
    <cellStyle name="Note 2 4 3 2 3" xfId="9401" xr:uid="{00000000-0005-0000-0000-0000E7040000}"/>
    <cellStyle name="Note 2 4 3 3" xfId="3664" xr:uid="{00000000-0005-0000-0000-000089090000}"/>
    <cellStyle name="Note 2 4 3 3 2" xfId="10821" xr:uid="{00000000-0005-0000-0000-0000E7040000}"/>
    <cellStyle name="Note 2 4 3 4" xfId="6586" xr:uid="{00000000-0005-0000-0000-0000FB040000}"/>
    <cellStyle name="Note 2 4 3 4 2" xfId="13715" xr:uid="{00000000-0005-0000-0000-0000FB040000}"/>
    <cellStyle name="Note 2 4 3 5" xfId="7982" xr:uid="{00000000-0005-0000-0000-0000E7040000}"/>
    <cellStyle name="Note 2 4 4" xfId="1280" xr:uid="{00000000-0005-0000-0000-00008C090000}"/>
    <cellStyle name="Note 2 4 4 2" xfId="2707" xr:uid="{00000000-0005-0000-0000-00008D090000}"/>
    <cellStyle name="Note 2 4 4 2 2" xfId="5547" xr:uid="{00000000-0005-0000-0000-00008C090000}"/>
    <cellStyle name="Note 2 4 4 2 2 2" xfId="12704" xr:uid="{00000000-0005-0000-0000-0000E8040000}"/>
    <cellStyle name="Note 2 4 4 2 3" xfId="9865" xr:uid="{00000000-0005-0000-0000-0000E8040000}"/>
    <cellStyle name="Note 2 4 4 3" xfId="4128" xr:uid="{00000000-0005-0000-0000-00008B090000}"/>
    <cellStyle name="Note 2 4 4 3 2" xfId="11285" xr:uid="{00000000-0005-0000-0000-0000E8040000}"/>
    <cellStyle name="Note 2 4 4 4" xfId="7049" xr:uid="{00000000-0005-0000-0000-0000FC040000}"/>
    <cellStyle name="Note 2 4 4 4 2" xfId="14178" xr:uid="{00000000-0005-0000-0000-0000FC040000}"/>
    <cellStyle name="Note 2 4 4 5" xfId="8446" xr:uid="{00000000-0005-0000-0000-0000E8040000}"/>
    <cellStyle name="Note 2 4 5" xfId="1777" xr:uid="{00000000-0005-0000-0000-00008E090000}"/>
    <cellStyle name="Note 2 4 5 2" xfId="4617" xr:uid="{00000000-0005-0000-0000-00008D090000}"/>
    <cellStyle name="Note 2 4 5 2 2" xfId="11774" xr:uid="{00000000-0005-0000-0000-0000E3040000}"/>
    <cellStyle name="Note 2 4 5 3" xfId="8935" xr:uid="{00000000-0005-0000-0000-0000E3040000}"/>
    <cellStyle name="Note 2 4 6" xfId="3198" xr:uid="{00000000-0005-0000-0000-000082090000}"/>
    <cellStyle name="Note 2 4 6 2" xfId="10355" xr:uid="{00000000-0005-0000-0000-0000E3040000}"/>
    <cellStyle name="Note 2 4 7" xfId="6070" xr:uid="{00000000-0005-0000-0000-0000F5010000}"/>
    <cellStyle name="Note 2 4 7 2" xfId="13239" xr:uid="{00000000-0005-0000-0000-0000F5010000}"/>
    <cellStyle name="Note 2 4 8" xfId="7516" xr:uid="{00000000-0005-0000-0000-0000E3040000}"/>
    <cellStyle name="Note 2 5" xfId="242" xr:uid="{00000000-0005-0000-0000-00008F090000}"/>
    <cellStyle name="Note 2 6" xfId="392" xr:uid="{00000000-0005-0000-0000-000090090000}"/>
    <cellStyle name="Note 2 6 2" xfId="863" xr:uid="{00000000-0005-0000-0000-000091090000}"/>
    <cellStyle name="Note 2 6 2 2" xfId="2290" xr:uid="{00000000-0005-0000-0000-000092090000}"/>
    <cellStyle name="Note 2 6 2 2 2" xfId="5130" xr:uid="{00000000-0005-0000-0000-000091090000}"/>
    <cellStyle name="Note 2 6 2 2 2 2" xfId="12287" xr:uid="{00000000-0005-0000-0000-0000EB040000}"/>
    <cellStyle name="Note 2 6 2 2 3" xfId="9448" xr:uid="{00000000-0005-0000-0000-0000EB040000}"/>
    <cellStyle name="Note 2 6 2 3" xfId="3711" xr:uid="{00000000-0005-0000-0000-000090090000}"/>
    <cellStyle name="Note 2 6 2 3 2" xfId="10868" xr:uid="{00000000-0005-0000-0000-0000EB040000}"/>
    <cellStyle name="Note 2 6 2 4" xfId="6633" xr:uid="{00000000-0005-0000-0000-0000FF040000}"/>
    <cellStyle name="Note 2 6 2 4 2" xfId="13762" xr:uid="{00000000-0005-0000-0000-0000FF040000}"/>
    <cellStyle name="Note 2 6 2 5" xfId="8029" xr:uid="{00000000-0005-0000-0000-0000EB040000}"/>
    <cellStyle name="Note 2 6 3" xfId="1327" xr:uid="{00000000-0005-0000-0000-000093090000}"/>
    <cellStyle name="Note 2 6 3 2" xfId="2754" xr:uid="{00000000-0005-0000-0000-000094090000}"/>
    <cellStyle name="Note 2 6 3 2 2" xfId="5594" xr:uid="{00000000-0005-0000-0000-000093090000}"/>
    <cellStyle name="Note 2 6 3 2 2 2" xfId="12751" xr:uid="{00000000-0005-0000-0000-0000EC040000}"/>
    <cellStyle name="Note 2 6 3 2 3" xfId="9912" xr:uid="{00000000-0005-0000-0000-0000EC040000}"/>
    <cellStyle name="Note 2 6 3 3" xfId="4175" xr:uid="{00000000-0005-0000-0000-000092090000}"/>
    <cellStyle name="Note 2 6 3 3 2" xfId="11332" xr:uid="{00000000-0005-0000-0000-0000EC040000}"/>
    <cellStyle name="Note 2 6 3 4" xfId="7096" xr:uid="{00000000-0005-0000-0000-000000050000}"/>
    <cellStyle name="Note 2 6 3 4 2" xfId="14225" xr:uid="{00000000-0005-0000-0000-000000050000}"/>
    <cellStyle name="Note 2 6 3 5" xfId="8493" xr:uid="{00000000-0005-0000-0000-0000EC040000}"/>
    <cellStyle name="Note 2 6 4" xfId="1824" xr:uid="{00000000-0005-0000-0000-000095090000}"/>
    <cellStyle name="Note 2 6 4 2" xfId="4664" xr:uid="{00000000-0005-0000-0000-000094090000}"/>
    <cellStyle name="Note 2 6 4 2 2" xfId="11821" xr:uid="{00000000-0005-0000-0000-0000EA040000}"/>
    <cellStyle name="Note 2 6 4 3" xfId="8982" xr:uid="{00000000-0005-0000-0000-0000EA040000}"/>
    <cellStyle name="Note 2 6 5" xfId="3245" xr:uid="{00000000-0005-0000-0000-00008F090000}"/>
    <cellStyle name="Note 2 6 5 2" xfId="10402" xr:uid="{00000000-0005-0000-0000-0000EA040000}"/>
    <cellStyle name="Note 2 6 6" xfId="6117" xr:uid="{00000000-0005-0000-0000-0000F8010000}"/>
    <cellStyle name="Note 2 6 6 2" xfId="13286" xr:uid="{00000000-0005-0000-0000-0000F8010000}"/>
    <cellStyle name="Note 2 6 7" xfId="7563" xr:uid="{00000000-0005-0000-0000-0000EA040000}"/>
    <cellStyle name="Note 2 7" xfId="630" xr:uid="{00000000-0005-0000-0000-000096090000}"/>
    <cellStyle name="Note 2 7 2" xfId="2057" xr:uid="{00000000-0005-0000-0000-000097090000}"/>
    <cellStyle name="Note 2 7 2 2" xfId="4897" xr:uid="{00000000-0005-0000-0000-000096090000}"/>
    <cellStyle name="Note 2 7 2 2 2" xfId="12054" xr:uid="{00000000-0005-0000-0000-0000ED040000}"/>
    <cellStyle name="Note 2 7 2 3" xfId="9215" xr:uid="{00000000-0005-0000-0000-0000ED040000}"/>
    <cellStyle name="Note 2 7 3" xfId="3478" xr:uid="{00000000-0005-0000-0000-000095090000}"/>
    <cellStyle name="Note 2 7 3 2" xfId="10635" xr:uid="{00000000-0005-0000-0000-0000ED040000}"/>
    <cellStyle name="Note 2 7 4" xfId="6400" xr:uid="{00000000-0005-0000-0000-000001050000}"/>
    <cellStyle name="Note 2 7 4 2" xfId="13529" xr:uid="{00000000-0005-0000-0000-000001050000}"/>
    <cellStyle name="Note 2 7 5" xfId="7796" xr:uid="{00000000-0005-0000-0000-0000ED040000}"/>
    <cellStyle name="Note 2 8" xfId="1094" xr:uid="{00000000-0005-0000-0000-000098090000}"/>
    <cellStyle name="Note 2 8 2" xfId="2521" xr:uid="{00000000-0005-0000-0000-000099090000}"/>
    <cellStyle name="Note 2 8 2 2" xfId="5361" xr:uid="{00000000-0005-0000-0000-000098090000}"/>
    <cellStyle name="Note 2 8 2 2 2" xfId="12518" xr:uid="{00000000-0005-0000-0000-0000EE040000}"/>
    <cellStyle name="Note 2 8 2 3" xfId="9679" xr:uid="{00000000-0005-0000-0000-0000EE040000}"/>
    <cellStyle name="Note 2 8 3" xfId="3942" xr:uid="{00000000-0005-0000-0000-000097090000}"/>
    <cellStyle name="Note 2 8 3 2" xfId="11099" xr:uid="{00000000-0005-0000-0000-0000EE040000}"/>
    <cellStyle name="Note 2 8 4" xfId="6863" xr:uid="{00000000-0005-0000-0000-000002050000}"/>
    <cellStyle name="Note 2 8 4 2" xfId="13992" xr:uid="{00000000-0005-0000-0000-000002050000}"/>
    <cellStyle name="Note 2 8 5" xfId="8260" xr:uid="{00000000-0005-0000-0000-0000EE040000}"/>
    <cellStyle name="Note 2 9" xfId="1590" xr:uid="{00000000-0005-0000-0000-00009A090000}"/>
    <cellStyle name="Note 2 9 2" xfId="4430" xr:uid="{00000000-0005-0000-0000-000099090000}"/>
    <cellStyle name="Note 2 9 2 2" xfId="11587" xr:uid="{00000000-0005-0000-0000-0000CA040000}"/>
    <cellStyle name="Note 2 9 3" xfId="8748" xr:uid="{00000000-0005-0000-0000-0000CA040000}"/>
    <cellStyle name="Note 3" xfId="47" xr:uid="{00000000-0005-0000-0000-00009B090000}"/>
    <cellStyle name="Note 3 10" xfId="3013" xr:uid="{00000000-0005-0000-0000-00009A090000}"/>
    <cellStyle name="Note 3 10 2" xfId="10170" xr:uid="{00000000-0005-0000-0000-0000EF040000}"/>
    <cellStyle name="Note 3 11" xfId="5880" xr:uid="{00000000-0005-0000-0000-0000F9010000}"/>
    <cellStyle name="Note 3 11 2" xfId="13054" xr:uid="{00000000-0005-0000-0000-0000F9010000}"/>
    <cellStyle name="Note 3 12" xfId="7330" xr:uid="{00000000-0005-0000-0000-0000EF040000}"/>
    <cellStyle name="Note 3 2" xfId="88" xr:uid="{00000000-0005-0000-0000-00009C090000}"/>
    <cellStyle name="Note 3 2 2" xfId="319" xr:uid="{00000000-0005-0000-0000-00009D090000}"/>
    <cellStyle name="Note 3 2 2 2" xfId="587" xr:uid="{00000000-0005-0000-0000-00009E090000}"/>
    <cellStyle name="Note 3 2 2 2 2" xfId="1053" xr:uid="{00000000-0005-0000-0000-00009F090000}"/>
    <cellStyle name="Note 3 2 2 2 2 2" xfId="2480" xr:uid="{00000000-0005-0000-0000-0000A0090000}"/>
    <cellStyle name="Note 3 2 2 2 2 2 2" xfId="5320" xr:uid="{00000000-0005-0000-0000-00009F090000}"/>
    <cellStyle name="Note 3 2 2 2 2 2 2 2" xfId="12477" xr:uid="{00000000-0005-0000-0000-0000F3040000}"/>
    <cellStyle name="Note 3 2 2 2 2 2 3" xfId="9638" xr:uid="{00000000-0005-0000-0000-0000F3040000}"/>
    <cellStyle name="Note 3 2 2 2 2 3" xfId="3901" xr:uid="{00000000-0005-0000-0000-00009E090000}"/>
    <cellStyle name="Note 3 2 2 2 2 3 2" xfId="11058" xr:uid="{00000000-0005-0000-0000-0000F3040000}"/>
    <cellStyle name="Note 3 2 2 2 2 4" xfId="6822" xr:uid="{00000000-0005-0000-0000-000007050000}"/>
    <cellStyle name="Note 3 2 2 2 2 4 2" xfId="13951" xr:uid="{00000000-0005-0000-0000-000007050000}"/>
    <cellStyle name="Note 3 2 2 2 2 5" xfId="8219" xr:uid="{00000000-0005-0000-0000-0000F3040000}"/>
    <cellStyle name="Note 3 2 2 2 3" xfId="1517" xr:uid="{00000000-0005-0000-0000-0000A1090000}"/>
    <cellStyle name="Note 3 2 2 2 3 2" xfId="2944" xr:uid="{00000000-0005-0000-0000-0000A2090000}"/>
    <cellStyle name="Note 3 2 2 2 3 2 2" xfId="5784" xr:uid="{00000000-0005-0000-0000-0000A1090000}"/>
    <cellStyle name="Note 3 2 2 2 3 2 2 2" xfId="12941" xr:uid="{00000000-0005-0000-0000-0000F4040000}"/>
    <cellStyle name="Note 3 2 2 2 3 2 3" xfId="10102" xr:uid="{00000000-0005-0000-0000-0000F4040000}"/>
    <cellStyle name="Note 3 2 2 2 3 3" xfId="4365" xr:uid="{00000000-0005-0000-0000-0000A0090000}"/>
    <cellStyle name="Note 3 2 2 2 3 3 2" xfId="11522" xr:uid="{00000000-0005-0000-0000-0000F4040000}"/>
    <cellStyle name="Note 3 2 2 2 3 4" xfId="7286" xr:uid="{00000000-0005-0000-0000-000008050000}"/>
    <cellStyle name="Note 3 2 2 2 3 4 2" xfId="14415" xr:uid="{00000000-0005-0000-0000-000008050000}"/>
    <cellStyle name="Note 3 2 2 2 3 5" xfId="8683" xr:uid="{00000000-0005-0000-0000-0000F4040000}"/>
    <cellStyle name="Note 3 2 2 2 4" xfId="2014" xr:uid="{00000000-0005-0000-0000-0000A3090000}"/>
    <cellStyle name="Note 3 2 2 2 4 2" xfId="4854" xr:uid="{00000000-0005-0000-0000-0000A2090000}"/>
    <cellStyle name="Note 3 2 2 2 4 2 2" xfId="12011" xr:uid="{00000000-0005-0000-0000-0000F2040000}"/>
    <cellStyle name="Note 3 2 2 2 4 3" xfId="9172" xr:uid="{00000000-0005-0000-0000-0000F2040000}"/>
    <cellStyle name="Note 3 2 2 2 5" xfId="3435" xr:uid="{00000000-0005-0000-0000-00009D090000}"/>
    <cellStyle name="Note 3 2 2 2 5 2" xfId="10592" xr:uid="{00000000-0005-0000-0000-0000F2040000}"/>
    <cellStyle name="Note 3 2 2 2 6" xfId="6307" xr:uid="{00000000-0005-0000-0000-0000FC010000}"/>
    <cellStyle name="Note 3 2 2 2 6 2" xfId="13476" xr:uid="{00000000-0005-0000-0000-0000FC010000}"/>
    <cellStyle name="Note 3 2 2 2 7" xfId="7753" xr:uid="{00000000-0005-0000-0000-0000F2040000}"/>
    <cellStyle name="Note 3 2 2 3" xfId="820" xr:uid="{00000000-0005-0000-0000-0000A4090000}"/>
    <cellStyle name="Note 3 2 2 3 2" xfId="2247" xr:uid="{00000000-0005-0000-0000-0000A5090000}"/>
    <cellStyle name="Note 3 2 2 3 2 2" xfId="5087" xr:uid="{00000000-0005-0000-0000-0000A4090000}"/>
    <cellStyle name="Note 3 2 2 3 2 2 2" xfId="12244" xr:uid="{00000000-0005-0000-0000-0000F5040000}"/>
    <cellStyle name="Note 3 2 2 3 2 3" xfId="9405" xr:uid="{00000000-0005-0000-0000-0000F5040000}"/>
    <cellStyle name="Note 3 2 2 3 3" xfId="3668" xr:uid="{00000000-0005-0000-0000-0000A3090000}"/>
    <cellStyle name="Note 3 2 2 3 3 2" xfId="10825" xr:uid="{00000000-0005-0000-0000-0000F5040000}"/>
    <cellStyle name="Note 3 2 2 3 4" xfId="6590" xr:uid="{00000000-0005-0000-0000-000009050000}"/>
    <cellStyle name="Note 3 2 2 3 4 2" xfId="13719" xr:uid="{00000000-0005-0000-0000-000009050000}"/>
    <cellStyle name="Note 3 2 2 3 5" xfId="7986" xr:uid="{00000000-0005-0000-0000-0000F5040000}"/>
    <cellStyle name="Note 3 2 2 4" xfId="1284" xr:uid="{00000000-0005-0000-0000-0000A6090000}"/>
    <cellStyle name="Note 3 2 2 4 2" xfId="2711" xr:uid="{00000000-0005-0000-0000-0000A7090000}"/>
    <cellStyle name="Note 3 2 2 4 2 2" xfId="5551" xr:uid="{00000000-0005-0000-0000-0000A6090000}"/>
    <cellStyle name="Note 3 2 2 4 2 2 2" xfId="12708" xr:uid="{00000000-0005-0000-0000-0000F6040000}"/>
    <cellStyle name="Note 3 2 2 4 2 3" xfId="9869" xr:uid="{00000000-0005-0000-0000-0000F6040000}"/>
    <cellStyle name="Note 3 2 2 4 3" xfId="4132" xr:uid="{00000000-0005-0000-0000-0000A5090000}"/>
    <cellStyle name="Note 3 2 2 4 3 2" xfId="11289" xr:uid="{00000000-0005-0000-0000-0000F6040000}"/>
    <cellStyle name="Note 3 2 2 4 4" xfId="7053" xr:uid="{00000000-0005-0000-0000-00000A050000}"/>
    <cellStyle name="Note 3 2 2 4 4 2" xfId="14182" xr:uid="{00000000-0005-0000-0000-00000A050000}"/>
    <cellStyle name="Note 3 2 2 4 5" xfId="8450" xr:uid="{00000000-0005-0000-0000-0000F6040000}"/>
    <cellStyle name="Note 3 2 2 5" xfId="1781" xr:uid="{00000000-0005-0000-0000-0000A8090000}"/>
    <cellStyle name="Note 3 2 2 5 2" xfId="4621" xr:uid="{00000000-0005-0000-0000-0000A7090000}"/>
    <cellStyle name="Note 3 2 2 5 2 2" xfId="11778" xr:uid="{00000000-0005-0000-0000-0000F1040000}"/>
    <cellStyle name="Note 3 2 2 5 3" xfId="8939" xr:uid="{00000000-0005-0000-0000-0000F1040000}"/>
    <cellStyle name="Note 3 2 2 6" xfId="3202" xr:uid="{00000000-0005-0000-0000-00009C090000}"/>
    <cellStyle name="Note 3 2 2 6 2" xfId="10359" xr:uid="{00000000-0005-0000-0000-0000F1040000}"/>
    <cellStyle name="Note 3 2 2 7" xfId="6074" xr:uid="{00000000-0005-0000-0000-0000FB010000}"/>
    <cellStyle name="Note 3 2 2 7 2" xfId="13243" xr:uid="{00000000-0005-0000-0000-0000FB010000}"/>
    <cellStyle name="Note 3 2 2 8" xfId="7520" xr:uid="{00000000-0005-0000-0000-0000F1040000}"/>
    <cellStyle name="Note 3 2 3" xfId="434" xr:uid="{00000000-0005-0000-0000-0000A9090000}"/>
    <cellStyle name="Note 3 2 3 2" xfId="900" xr:uid="{00000000-0005-0000-0000-0000AA090000}"/>
    <cellStyle name="Note 3 2 3 2 2" xfId="2327" xr:uid="{00000000-0005-0000-0000-0000AB090000}"/>
    <cellStyle name="Note 3 2 3 2 2 2" xfId="5167" xr:uid="{00000000-0005-0000-0000-0000AA090000}"/>
    <cellStyle name="Note 3 2 3 2 2 2 2" xfId="12324" xr:uid="{00000000-0005-0000-0000-0000F8040000}"/>
    <cellStyle name="Note 3 2 3 2 2 3" xfId="9485" xr:uid="{00000000-0005-0000-0000-0000F8040000}"/>
    <cellStyle name="Note 3 2 3 2 3" xfId="3748" xr:uid="{00000000-0005-0000-0000-0000A9090000}"/>
    <cellStyle name="Note 3 2 3 2 3 2" xfId="10905" xr:uid="{00000000-0005-0000-0000-0000F8040000}"/>
    <cellStyle name="Note 3 2 3 2 4" xfId="6670" xr:uid="{00000000-0005-0000-0000-00000C050000}"/>
    <cellStyle name="Note 3 2 3 2 4 2" xfId="13799" xr:uid="{00000000-0005-0000-0000-00000C050000}"/>
    <cellStyle name="Note 3 2 3 2 5" xfId="8066" xr:uid="{00000000-0005-0000-0000-0000F8040000}"/>
    <cellStyle name="Note 3 2 3 3" xfId="1364" xr:uid="{00000000-0005-0000-0000-0000AC090000}"/>
    <cellStyle name="Note 3 2 3 3 2" xfId="2791" xr:uid="{00000000-0005-0000-0000-0000AD090000}"/>
    <cellStyle name="Note 3 2 3 3 2 2" xfId="5631" xr:uid="{00000000-0005-0000-0000-0000AC090000}"/>
    <cellStyle name="Note 3 2 3 3 2 2 2" xfId="12788" xr:uid="{00000000-0005-0000-0000-0000F9040000}"/>
    <cellStyle name="Note 3 2 3 3 2 3" xfId="9949" xr:uid="{00000000-0005-0000-0000-0000F9040000}"/>
    <cellStyle name="Note 3 2 3 3 3" xfId="4212" xr:uid="{00000000-0005-0000-0000-0000AB090000}"/>
    <cellStyle name="Note 3 2 3 3 3 2" xfId="11369" xr:uid="{00000000-0005-0000-0000-0000F9040000}"/>
    <cellStyle name="Note 3 2 3 3 4" xfId="7133" xr:uid="{00000000-0005-0000-0000-00000D050000}"/>
    <cellStyle name="Note 3 2 3 3 4 2" xfId="14262" xr:uid="{00000000-0005-0000-0000-00000D050000}"/>
    <cellStyle name="Note 3 2 3 3 5" xfId="8530" xr:uid="{00000000-0005-0000-0000-0000F9040000}"/>
    <cellStyle name="Note 3 2 3 4" xfId="1861" xr:uid="{00000000-0005-0000-0000-0000AE090000}"/>
    <cellStyle name="Note 3 2 3 4 2" xfId="4701" xr:uid="{00000000-0005-0000-0000-0000AD090000}"/>
    <cellStyle name="Note 3 2 3 4 2 2" xfId="11858" xr:uid="{00000000-0005-0000-0000-0000F7040000}"/>
    <cellStyle name="Note 3 2 3 4 3" xfId="9019" xr:uid="{00000000-0005-0000-0000-0000F7040000}"/>
    <cellStyle name="Note 3 2 3 5" xfId="3282" xr:uid="{00000000-0005-0000-0000-0000A8090000}"/>
    <cellStyle name="Note 3 2 3 5 2" xfId="10439" xr:uid="{00000000-0005-0000-0000-0000F7040000}"/>
    <cellStyle name="Note 3 2 3 6" xfId="6154" xr:uid="{00000000-0005-0000-0000-0000FD010000}"/>
    <cellStyle name="Note 3 2 3 6 2" xfId="13323" xr:uid="{00000000-0005-0000-0000-0000FD010000}"/>
    <cellStyle name="Note 3 2 3 7" xfId="7600" xr:uid="{00000000-0005-0000-0000-0000F7040000}"/>
    <cellStyle name="Note 3 2 4" xfId="667" xr:uid="{00000000-0005-0000-0000-0000AF090000}"/>
    <cellStyle name="Note 3 2 4 2" xfId="2094" xr:uid="{00000000-0005-0000-0000-0000B0090000}"/>
    <cellStyle name="Note 3 2 4 2 2" xfId="4934" xr:uid="{00000000-0005-0000-0000-0000AF090000}"/>
    <cellStyle name="Note 3 2 4 2 2 2" xfId="12091" xr:uid="{00000000-0005-0000-0000-0000FA040000}"/>
    <cellStyle name="Note 3 2 4 2 3" xfId="9252" xr:uid="{00000000-0005-0000-0000-0000FA040000}"/>
    <cellStyle name="Note 3 2 4 3" xfId="3515" xr:uid="{00000000-0005-0000-0000-0000AE090000}"/>
    <cellStyle name="Note 3 2 4 3 2" xfId="10672" xr:uid="{00000000-0005-0000-0000-0000FA040000}"/>
    <cellStyle name="Note 3 2 4 4" xfId="6437" xr:uid="{00000000-0005-0000-0000-00000E050000}"/>
    <cellStyle name="Note 3 2 4 4 2" xfId="13566" xr:uid="{00000000-0005-0000-0000-00000E050000}"/>
    <cellStyle name="Note 3 2 4 5" xfId="7833" xr:uid="{00000000-0005-0000-0000-0000FA040000}"/>
    <cellStyle name="Note 3 2 5" xfId="1131" xr:uid="{00000000-0005-0000-0000-0000B1090000}"/>
    <cellStyle name="Note 3 2 5 2" xfId="2558" xr:uid="{00000000-0005-0000-0000-0000B2090000}"/>
    <cellStyle name="Note 3 2 5 2 2" xfId="5398" xr:uid="{00000000-0005-0000-0000-0000B1090000}"/>
    <cellStyle name="Note 3 2 5 2 2 2" xfId="12555" xr:uid="{00000000-0005-0000-0000-0000FB040000}"/>
    <cellStyle name="Note 3 2 5 2 3" xfId="9716" xr:uid="{00000000-0005-0000-0000-0000FB040000}"/>
    <cellStyle name="Note 3 2 5 3" xfId="3979" xr:uid="{00000000-0005-0000-0000-0000B0090000}"/>
    <cellStyle name="Note 3 2 5 3 2" xfId="11136" xr:uid="{00000000-0005-0000-0000-0000FB040000}"/>
    <cellStyle name="Note 3 2 5 4" xfId="6900" xr:uid="{00000000-0005-0000-0000-00000F050000}"/>
    <cellStyle name="Note 3 2 5 4 2" xfId="14029" xr:uid="{00000000-0005-0000-0000-00000F050000}"/>
    <cellStyle name="Note 3 2 5 5" xfId="8297" xr:uid="{00000000-0005-0000-0000-0000FB040000}"/>
    <cellStyle name="Note 3 2 6" xfId="1627" xr:uid="{00000000-0005-0000-0000-0000B3090000}"/>
    <cellStyle name="Note 3 2 6 2" xfId="4467" xr:uid="{00000000-0005-0000-0000-0000B2090000}"/>
    <cellStyle name="Note 3 2 6 2 2" xfId="11624" xr:uid="{00000000-0005-0000-0000-0000F0040000}"/>
    <cellStyle name="Note 3 2 6 3" xfId="8785" xr:uid="{00000000-0005-0000-0000-0000F0040000}"/>
    <cellStyle name="Note 3 2 7" xfId="3049" xr:uid="{00000000-0005-0000-0000-00009B090000}"/>
    <cellStyle name="Note 3 2 7 2" xfId="10206" xr:uid="{00000000-0005-0000-0000-0000F0040000}"/>
    <cellStyle name="Note 3 2 8" xfId="5921" xr:uid="{00000000-0005-0000-0000-0000FA010000}"/>
    <cellStyle name="Note 3 2 8 2" xfId="13090" xr:uid="{00000000-0005-0000-0000-0000FA010000}"/>
    <cellStyle name="Note 3 2 9" xfId="7366" xr:uid="{00000000-0005-0000-0000-0000F0040000}"/>
    <cellStyle name="Note 3 3" xfId="135" xr:uid="{00000000-0005-0000-0000-0000B4090000}"/>
    <cellStyle name="Note 3 3 2" xfId="320" xr:uid="{00000000-0005-0000-0000-0000B5090000}"/>
    <cellStyle name="Note 3 3 2 2" xfId="588" xr:uid="{00000000-0005-0000-0000-0000B6090000}"/>
    <cellStyle name="Note 3 3 2 2 2" xfId="1054" xr:uid="{00000000-0005-0000-0000-0000B7090000}"/>
    <cellStyle name="Note 3 3 2 2 2 2" xfId="2481" xr:uid="{00000000-0005-0000-0000-0000B8090000}"/>
    <cellStyle name="Note 3 3 2 2 2 2 2" xfId="5321" xr:uid="{00000000-0005-0000-0000-0000B7090000}"/>
    <cellStyle name="Note 3 3 2 2 2 2 2 2" xfId="12478" xr:uid="{00000000-0005-0000-0000-0000FF040000}"/>
    <cellStyle name="Note 3 3 2 2 2 2 3" xfId="9639" xr:uid="{00000000-0005-0000-0000-0000FF040000}"/>
    <cellStyle name="Note 3 3 2 2 2 3" xfId="3902" xr:uid="{00000000-0005-0000-0000-0000B6090000}"/>
    <cellStyle name="Note 3 3 2 2 2 3 2" xfId="11059" xr:uid="{00000000-0005-0000-0000-0000FF040000}"/>
    <cellStyle name="Note 3 3 2 2 2 4" xfId="6823" xr:uid="{00000000-0005-0000-0000-000013050000}"/>
    <cellStyle name="Note 3 3 2 2 2 4 2" xfId="13952" xr:uid="{00000000-0005-0000-0000-000013050000}"/>
    <cellStyle name="Note 3 3 2 2 2 5" xfId="8220" xr:uid="{00000000-0005-0000-0000-0000FF040000}"/>
    <cellStyle name="Note 3 3 2 2 3" xfId="1518" xr:uid="{00000000-0005-0000-0000-0000B9090000}"/>
    <cellStyle name="Note 3 3 2 2 3 2" xfId="2945" xr:uid="{00000000-0005-0000-0000-0000BA090000}"/>
    <cellStyle name="Note 3 3 2 2 3 2 2" xfId="5785" xr:uid="{00000000-0005-0000-0000-0000B9090000}"/>
    <cellStyle name="Note 3 3 2 2 3 2 2 2" xfId="12942" xr:uid="{00000000-0005-0000-0000-000000050000}"/>
    <cellStyle name="Note 3 3 2 2 3 2 3" xfId="10103" xr:uid="{00000000-0005-0000-0000-000000050000}"/>
    <cellStyle name="Note 3 3 2 2 3 3" xfId="4366" xr:uid="{00000000-0005-0000-0000-0000B8090000}"/>
    <cellStyle name="Note 3 3 2 2 3 3 2" xfId="11523" xr:uid="{00000000-0005-0000-0000-000000050000}"/>
    <cellStyle name="Note 3 3 2 2 3 4" xfId="7287" xr:uid="{00000000-0005-0000-0000-000014050000}"/>
    <cellStyle name="Note 3 3 2 2 3 4 2" xfId="14416" xr:uid="{00000000-0005-0000-0000-000014050000}"/>
    <cellStyle name="Note 3 3 2 2 3 5" xfId="8684" xr:uid="{00000000-0005-0000-0000-000000050000}"/>
    <cellStyle name="Note 3 3 2 2 4" xfId="2015" xr:uid="{00000000-0005-0000-0000-0000BB090000}"/>
    <cellStyle name="Note 3 3 2 2 4 2" xfId="4855" xr:uid="{00000000-0005-0000-0000-0000BA090000}"/>
    <cellStyle name="Note 3 3 2 2 4 2 2" xfId="12012" xr:uid="{00000000-0005-0000-0000-0000FE040000}"/>
    <cellStyle name="Note 3 3 2 2 4 3" xfId="9173" xr:uid="{00000000-0005-0000-0000-0000FE040000}"/>
    <cellStyle name="Note 3 3 2 2 5" xfId="3436" xr:uid="{00000000-0005-0000-0000-0000B5090000}"/>
    <cellStyle name="Note 3 3 2 2 5 2" xfId="10593" xr:uid="{00000000-0005-0000-0000-0000FE040000}"/>
    <cellStyle name="Note 3 3 2 2 6" xfId="6308" xr:uid="{00000000-0005-0000-0000-000000020000}"/>
    <cellStyle name="Note 3 3 2 2 6 2" xfId="13477" xr:uid="{00000000-0005-0000-0000-000000020000}"/>
    <cellStyle name="Note 3 3 2 2 7" xfId="7754" xr:uid="{00000000-0005-0000-0000-0000FE040000}"/>
    <cellStyle name="Note 3 3 2 3" xfId="821" xr:uid="{00000000-0005-0000-0000-0000BC090000}"/>
    <cellStyle name="Note 3 3 2 3 2" xfId="2248" xr:uid="{00000000-0005-0000-0000-0000BD090000}"/>
    <cellStyle name="Note 3 3 2 3 2 2" xfId="5088" xr:uid="{00000000-0005-0000-0000-0000BC090000}"/>
    <cellStyle name="Note 3 3 2 3 2 2 2" xfId="12245" xr:uid="{00000000-0005-0000-0000-000001050000}"/>
    <cellStyle name="Note 3 3 2 3 2 3" xfId="9406" xr:uid="{00000000-0005-0000-0000-000001050000}"/>
    <cellStyle name="Note 3 3 2 3 3" xfId="3669" xr:uid="{00000000-0005-0000-0000-0000BB090000}"/>
    <cellStyle name="Note 3 3 2 3 3 2" xfId="10826" xr:uid="{00000000-0005-0000-0000-000001050000}"/>
    <cellStyle name="Note 3 3 2 3 4" xfId="6591" xr:uid="{00000000-0005-0000-0000-000015050000}"/>
    <cellStyle name="Note 3 3 2 3 4 2" xfId="13720" xr:uid="{00000000-0005-0000-0000-000015050000}"/>
    <cellStyle name="Note 3 3 2 3 5" xfId="7987" xr:uid="{00000000-0005-0000-0000-000001050000}"/>
    <cellStyle name="Note 3 3 2 4" xfId="1285" xr:uid="{00000000-0005-0000-0000-0000BE090000}"/>
    <cellStyle name="Note 3 3 2 4 2" xfId="2712" xr:uid="{00000000-0005-0000-0000-0000BF090000}"/>
    <cellStyle name="Note 3 3 2 4 2 2" xfId="5552" xr:uid="{00000000-0005-0000-0000-0000BE090000}"/>
    <cellStyle name="Note 3 3 2 4 2 2 2" xfId="12709" xr:uid="{00000000-0005-0000-0000-000002050000}"/>
    <cellStyle name="Note 3 3 2 4 2 3" xfId="9870" xr:uid="{00000000-0005-0000-0000-000002050000}"/>
    <cellStyle name="Note 3 3 2 4 3" xfId="4133" xr:uid="{00000000-0005-0000-0000-0000BD090000}"/>
    <cellStyle name="Note 3 3 2 4 3 2" xfId="11290" xr:uid="{00000000-0005-0000-0000-000002050000}"/>
    <cellStyle name="Note 3 3 2 4 4" xfId="7054" xr:uid="{00000000-0005-0000-0000-000016050000}"/>
    <cellStyle name="Note 3 3 2 4 4 2" xfId="14183" xr:uid="{00000000-0005-0000-0000-000016050000}"/>
    <cellStyle name="Note 3 3 2 4 5" xfId="8451" xr:uid="{00000000-0005-0000-0000-000002050000}"/>
    <cellStyle name="Note 3 3 2 5" xfId="1782" xr:uid="{00000000-0005-0000-0000-0000C0090000}"/>
    <cellStyle name="Note 3 3 2 5 2" xfId="4622" xr:uid="{00000000-0005-0000-0000-0000BF090000}"/>
    <cellStyle name="Note 3 3 2 5 2 2" xfId="11779" xr:uid="{00000000-0005-0000-0000-0000FD040000}"/>
    <cellStyle name="Note 3 3 2 5 3" xfId="8940" xr:uid="{00000000-0005-0000-0000-0000FD040000}"/>
    <cellStyle name="Note 3 3 2 6" xfId="3203" xr:uid="{00000000-0005-0000-0000-0000B4090000}"/>
    <cellStyle name="Note 3 3 2 6 2" xfId="10360" xr:uid="{00000000-0005-0000-0000-0000FD040000}"/>
    <cellStyle name="Note 3 3 2 7" xfId="6075" xr:uid="{00000000-0005-0000-0000-0000FF010000}"/>
    <cellStyle name="Note 3 3 2 7 2" xfId="13244" xr:uid="{00000000-0005-0000-0000-0000FF010000}"/>
    <cellStyle name="Note 3 3 2 8" xfId="7521" xr:uid="{00000000-0005-0000-0000-0000FD040000}"/>
    <cellStyle name="Note 3 3 3" xfId="471" xr:uid="{00000000-0005-0000-0000-0000C1090000}"/>
    <cellStyle name="Note 3 3 3 2" xfId="937" xr:uid="{00000000-0005-0000-0000-0000C2090000}"/>
    <cellStyle name="Note 3 3 3 2 2" xfId="2364" xr:uid="{00000000-0005-0000-0000-0000C3090000}"/>
    <cellStyle name="Note 3 3 3 2 2 2" xfId="5204" xr:uid="{00000000-0005-0000-0000-0000C2090000}"/>
    <cellStyle name="Note 3 3 3 2 2 2 2" xfId="12361" xr:uid="{00000000-0005-0000-0000-000004050000}"/>
    <cellStyle name="Note 3 3 3 2 2 3" xfId="9522" xr:uid="{00000000-0005-0000-0000-000004050000}"/>
    <cellStyle name="Note 3 3 3 2 3" xfId="3785" xr:uid="{00000000-0005-0000-0000-0000C1090000}"/>
    <cellStyle name="Note 3 3 3 2 3 2" xfId="10942" xr:uid="{00000000-0005-0000-0000-000004050000}"/>
    <cellStyle name="Note 3 3 3 2 4" xfId="6707" xr:uid="{00000000-0005-0000-0000-000018050000}"/>
    <cellStyle name="Note 3 3 3 2 4 2" xfId="13836" xr:uid="{00000000-0005-0000-0000-000018050000}"/>
    <cellStyle name="Note 3 3 3 2 5" xfId="8103" xr:uid="{00000000-0005-0000-0000-000004050000}"/>
    <cellStyle name="Note 3 3 3 3" xfId="1401" xr:uid="{00000000-0005-0000-0000-0000C4090000}"/>
    <cellStyle name="Note 3 3 3 3 2" xfId="2828" xr:uid="{00000000-0005-0000-0000-0000C5090000}"/>
    <cellStyle name="Note 3 3 3 3 2 2" xfId="5668" xr:uid="{00000000-0005-0000-0000-0000C4090000}"/>
    <cellStyle name="Note 3 3 3 3 2 2 2" xfId="12825" xr:uid="{00000000-0005-0000-0000-000005050000}"/>
    <cellStyle name="Note 3 3 3 3 2 3" xfId="9986" xr:uid="{00000000-0005-0000-0000-000005050000}"/>
    <cellStyle name="Note 3 3 3 3 3" xfId="4249" xr:uid="{00000000-0005-0000-0000-0000C3090000}"/>
    <cellStyle name="Note 3 3 3 3 3 2" xfId="11406" xr:uid="{00000000-0005-0000-0000-000005050000}"/>
    <cellStyle name="Note 3 3 3 3 4" xfId="7170" xr:uid="{00000000-0005-0000-0000-000019050000}"/>
    <cellStyle name="Note 3 3 3 3 4 2" xfId="14299" xr:uid="{00000000-0005-0000-0000-000019050000}"/>
    <cellStyle name="Note 3 3 3 3 5" xfId="8567" xr:uid="{00000000-0005-0000-0000-000005050000}"/>
    <cellStyle name="Note 3 3 3 4" xfId="1898" xr:uid="{00000000-0005-0000-0000-0000C6090000}"/>
    <cellStyle name="Note 3 3 3 4 2" xfId="4738" xr:uid="{00000000-0005-0000-0000-0000C5090000}"/>
    <cellStyle name="Note 3 3 3 4 2 2" xfId="11895" xr:uid="{00000000-0005-0000-0000-000003050000}"/>
    <cellStyle name="Note 3 3 3 4 3" xfId="9056" xr:uid="{00000000-0005-0000-0000-000003050000}"/>
    <cellStyle name="Note 3 3 3 5" xfId="3319" xr:uid="{00000000-0005-0000-0000-0000C0090000}"/>
    <cellStyle name="Note 3 3 3 5 2" xfId="10476" xr:uid="{00000000-0005-0000-0000-000003050000}"/>
    <cellStyle name="Note 3 3 3 6" xfId="6191" xr:uid="{00000000-0005-0000-0000-000001020000}"/>
    <cellStyle name="Note 3 3 3 6 2" xfId="13360" xr:uid="{00000000-0005-0000-0000-000001020000}"/>
    <cellStyle name="Note 3 3 3 7" xfId="7637" xr:uid="{00000000-0005-0000-0000-000003050000}"/>
    <cellStyle name="Note 3 3 4" xfId="704" xr:uid="{00000000-0005-0000-0000-0000C7090000}"/>
    <cellStyle name="Note 3 3 4 2" xfId="2131" xr:uid="{00000000-0005-0000-0000-0000C8090000}"/>
    <cellStyle name="Note 3 3 4 2 2" xfId="4971" xr:uid="{00000000-0005-0000-0000-0000C7090000}"/>
    <cellStyle name="Note 3 3 4 2 2 2" xfId="12128" xr:uid="{00000000-0005-0000-0000-000006050000}"/>
    <cellStyle name="Note 3 3 4 2 3" xfId="9289" xr:uid="{00000000-0005-0000-0000-000006050000}"/>
    <cellStyle name="Note 3 3 4 3" xfId="3552" xr:uid="{00000000-0005-0000-0000-0000C6090000}"/>
    <cellStyle name="Note 3 3 4 3 2" xfId="10709" xr:uid="{00000000-0005-0000-0000-000006050000}"/>
    <cellStyle name="Note 3 3 4 4" xfId="6474" xr:uid="{00000000-0005-0000-0000-00001A050000}"/>
    <cellStyle name="Note 3 3 4 4 2" xfId="13603" xr:uid="{00000000-0005-0000-0000-00001A050000}"/>
    <cellStyle name="Note 3 3 4 5" xfId="7870" xr:uid="{00000000-0005-0000-0000-000006050000}"/>
    <cellStyle name="Note 3 3 5" xfId="1168" xr:uid="{00000000-0005-0000-0000-0000C9090000}"/>
    <cellStyle name="Note 3 3 5 2" xfId="2595" xr:uid="{00000000-0005-0000-0000-0000CA090000}"/>
    <cellStyle name="Note 3 3 5 2 2" xfId="5435" xr:uid="{00000000-0005-0000-0000-0000C9090000}"/>
    <cellStyle name="Note 3 3 5 2 2 2" xfId="12592" xr:uid="{00000000-0005-0000-0000-000007050000}"/>
    <cellStyle name="Note 3 3 5 2 3" xfId="9753" xr:uid="{00000000-0005-0000-0000-000007050000}"/>
    <cellStyle name="Note 3 3 5 3" xfId="4016" xr:uid="{00000000-0005-0000-0000-0000C8090000}"/>
    <cellStyle name="Note 3 3 5 3 2" xfId="11173" xr:uid="{00000000-0005-0000-0000-000007050000}"/>
    <cellStyle name="Note 3 3 5 4" xfId="6937" xr:uid="{00000000-0005-0000-0000-00001B050000}"/>
    <cellStyle name="Note 3 3 5 4 2" xfId="14066" xr:uid="{00000000-0005-0000-0000-00001B050000}"/>
    <cellStyle name="Note 3 3 5 5" xfId="8334" xr:uid="{00000000-0005-0000-0000-000007050000}"/>
    <cellStyle name="Note 3 3 6" xfId="1665" xr:uid="{00000000-0005-0000-0000-0000CB090000}"/>
    <cellStyle name="Note 3 3 6 2" xfId="4505" xr:uid="{00000000-0005-0000-0000-0000CA090000}"/>
    <cellStyle name="Note 3 3 6 2 2" xfId="11662" xr:uid="{00000000-0005-0000-0000-0000FC040000}"/>
    <cellStyle name="Note 3 3 6 3" xfId="8823" xr:uid="{00000000-0005-0000-0000-0000FC040000}"/>
    <cellStyle name="Note 3 3 7" xfId="3086" xr:uid="{00000000-0005-0000-0000-0000B3090000}"/>
    <cellStyle name="Note 3 3 7 2" xfId="10243" xr:uid="{00000000-0005-0000-0000-0000FC040000}"/>
    <cellStyle name="Note 3 3 8" xfId="5958" xr:uid="{00000000-0005-0000-0000-0000FE010000}"/>
    <cellStyle name="Note 3 3 8 2" xfId="13127" xr:uid="{00000000-0005-0000-0000-0000FE010000}"/>
    <cellStyle name="Note 3 3 9" xfId="7403" xr:uid="{00000000-0005-0000-0000-0000FC040000}"/>
    <cellStyle name="Note 3 4" xfId="318" xr:uid="{00000000-0005-0000-0000-0000CC090000}"/>
    <cellStyle name="Note 3 4 2" xfId="586" xr:uid="{00000000-0005-0000-0000-0000CD090000}"/>
    <cellStyle name="Note 3 4 2 2" xfId="1052" xr:uid="{00000000-0005-0000-0000-0000CE090000}"/>
    <cellStyle name="Note 3 4 2 2 2" xfId="2479" xr:uid="{00000000-0005-0000-0000-0000CF090000}"/>
    <cellStyle name="Note 3 4 2 2 2 2" xfId="5319" xr:uid="{00000000-0005-0000-0000-0000CE090000}"/>
    <cellStyle name="Note 3 4 2 2 2 2 2" xfId="12476" xr:uid="{00000000-0005-0000-0000-00000A050000}"/>
    <cellStyle name="Note 3 4 2 2 2 3" xfId="9637" xr:uid="{00000000-0005-0000-0000-00000A050000}"/>
    <cellStyle name="Note 3 4 2 2 3" xfId="3900" xr:uid="{00000000-0005-0000-0000-0000CD090000}"/>
    <cellStyle name="Note 3 4 2 2 3 2" xfId="11057" xr:uid="{00000000-0005-0000-0000-00000A050000}"/>
    <cellStyle name="Note 3 4 2 2 4" xfId="6821" xr:uid="{00000000-0005-0000-0000-00001E050000}"/>
    <cellStyle name="Note 3 4 2 2 4 2" xfId="13950" xr:uid="{00000000-0005-0000-0000-00001E050000}"/>
    <cellStyle name="Note 3 4 2 2 5" xfId="8218" xr:uid="{00000000-0005-0000-0000-00000A050000}"/>
    <cellStyle name="Note 3 4 2 3" xfId="1516" xr:uid="{00000000-0005-0000-0000-0000D0090000}"/>
    <cellStyle name="Note 3 4 2 3 2" xfId="2943" xr:uid="{00000000-0005-0000-0000-0000D1090000}"/>
    <cellStyle name="Note 3 4 2 3 2 2" xfId="5783" xr:uid="{00000000-0005-0000-0000-0000D0090000}"/>
    <cellStyle name="Note 3 4 2 3 2 2 2" xfId="12940" xr:uid="{00000000-0005-0000-0000-00000B050000}"/>
    <cellStyle name="Note 3 4 2 3 2 3" xfId="10101" xr:uid="{00000000-0005-0000-0000-00000B050000}"/>
    <cellStyle name="Note 3 4 2 3 3" xfId="4364" xr:uid="{00000000-0005-0000-0000-0000CF090000}"/>
    <cellStyle name="Note 3 4 2 3 3 2" xfId="11521" xr:uid="{00000000-0005-0000-0000-00000B050000}"/>
    <cellStyle name="Note 3 4 2 3 4" xfId="7285" xr:uid="{00000000-0005-0000-0000-00001F050000}"/>
    <cellStyle name="Note 3 4 2 3 4 2" xfId="14414" xr:uid="{00000000-0005-0000-0000-00001F050000}"/>
    <cellStyle name="Note 3 4 2 3 5" xfId="8682" xr:uid="{00000000-0005-0000-0000-00000B050000}"/>
    <cellStyle name="Note 3 4 2 4" xfId="2013" xr:uid="{00000000-0005-0000-0000-0000D2090000}"/>
    <cellStyle name="Note 3 4 2 4 2" xfId="4853" xr:uid="{00000000-0005-0000-0000-0000D1090000}"/>
    <cellStyle name="Note 3 4 2 4 2 2" xfId="12010" xr:uid="{00000000-0005-0000-0000-000009050000}"/>
    <cellStyle name="Note 3 4 2 4 3" xfId="9171" xr:uid="{00000000-0005-0000-0000-000009050000}"/>
    <cellStyle name="Note 3 4 2 5" xfId="3434" xr:uid="{00000000-0005-0000-0000-0000CC090000}"/>
    <cellStyle name="Note 3 4 2 5 2" xfId="10591" xr:uid="{00000000-0005-0000-0000-000009050000}"/>
    <cellStyle name="Note 3 4 2 6" xfId="6306" xr:uid="{00000000-0005-0000-0000-000003020000}"/>
    <cellStyle name="Note 3 4 2 6 2" xfId="13475" xr:uid="{00000000-0005-0000-0000-000003020000}"/>
    <cellStyle name="Note 3 4 2 7" xfId="7752" xr:uid="{00000000-0005-0000-0000-000009050000}"/>
    <cellStyle name="Note 3 4 3" xfId="819" xr:uid="{00000000-0005-0000-0000-0000D3090000}"/>
    <cellStyle name="Note 3 4 3 2" xfId="2246" xr:uid="{00000000-0005-0000-0000-0000D4090000}"/>
    <cellStyle name="Note 3 4 3 2 2" xfId="5086" xr:uid="{00000000-0005-0000-0000-0000D3090000}"/>
    <cellStyle name="Note 3 4 3 2 2 2" xfId="12243" xr:uid="{00000000-0005-0000-0000-00000C050000}"/>
    <cellStyle name="Note 3 4 3 2 3" xfId="9404" xr:uid="{00000000-0005-0000-0000-00000C050000}"/>
    <cellStyle name="Note 3 4 3 3" xfId="3667" xr:uid="{00000000-0005-0000-0000-0000D2090000}"/>
    <cellStyle name="Note 3 4 3 3 2" xfId="10824" xr:uid="{00000000-0005-0000-0000-00000C050000}"/>
    <cellStyle name="Note 3 4 3 4" xfId="6589" xr:uid="{00000000-0005-0000-0000-000020050000}"/>
    <cellStyle name="Note 3 4 3 4 2" xfId="13718" xr:uid="{00000000-0005-0000-0000-000020050000}"/>
    <cellStyle name="Note 3 4 3 5" xfId="7985" xr:uid="{00000000-0005-0000-0000-00000C050000}"/>
    <cellStyle name="Note 3 4 4" xfId="1283" xr:uid="{00000000-0005-0000-0000-0000D5090000}"/>
    <cellStyle name="Note 3 4 4 2" xfId="2710" xr:uid="{00000000-0005-0000-0000-0000D6090000}"/>
    <cellStyle name="Note 3 4 4 2 2" xfId="5550" xr:uid="{00000000-0005-0000-0000-0000D5090000}"/>
    <cellStyle name="Note 3 4 4 2 2 2" xfId="12707" xr:uid="{00000000-0005-0000-0000-00000D050000}"/>
    <cellStyle name="Note 3 4 4 2 3" xfId="9868" xr:uid="{00000000-0005-0000-0000-00000D050000}"/>
    <cellStyle name="Note 3 4 4 3" xfId="4131" xr:uid="{00000000-0005-0000-0000-0000D4090000}"/>
    <cellStyle name="Note 3 4 4 3 2" xfId="11288" xr:uid="{00000000-0005-0000-0000-00000D050000}"/>
    <cellStyle name="Note 3 4 4 4" xfId="7052" xr:uid="{00000000-0005-0000-0000-000021050000}"/>
    <cellStyle name="Note 3 4 4 4 2" xfId="14181" xr:uid="{00000000-0005-0000-0000-000021050000}"/>
    <cellStyle name="Note 3 4 4 5" xfId="8449" xr:uid="{00000000-0005-0000-0000-00000D050000}"/>
    <cellStyle name="Note 3 4 5" xfId="1780" xr:uid="{00000000-0005-0000-0000-0000D7090000}"/>
    <cellStyle name="Note 3 4 5 2" xfId="4620" xr:uid="{00000000-0005-0000-0000-0000D6090000}"/>
    <cellStyle name="Note 3 4 5 2 2" xfId="11777" xr:uid="{00000000-0005-0000-0000-000008050000}"/>
    <cellStyle name="Note 3 4 5 3" xfId="8938" xr:uid="{00000000-0005-0000-0000-000008050000}"/>
    <cellStyle name="Note 3 4 6" xfId="3201" xr:uid="{00000000-0005-0000-0000-0000CB090000}"/>
    <cellStyle name="Note 3 4 6 2" xfId="10358" xr:uid="{00000000-0005-0000-0000-000008050000}"/>
    <cellStyle name="Note 3 4 7" xfId="6073" xr:uid="{00000000-0005-0000-0000-000002020000}"/>
    <cellStyle name="Note 3 4 7 2" xfId="13242" xr:uid="{00000000-0005-0000-0000-000002020000}"/>
    <cellStyle name="Note 3 4 8" xfId="7519" xr:uid="{00000000-0005-0000-0000-000008050000}"/>
    <cellStyle name="Note 3 5" xfId="241" xr:uid="{00000000-0005-0000-0000-0000D8090000}"/>
    <cellStyle name="Note 3 6" xfId="393" xr:uid="{00000000-0005-0000-0000-0000D9090000}"/>
    <cellStyle name="Note 3 6 2" xfId="864" xr:uid="{00000000-0005-0000-0000-0000DA090000}"/>
    <cellStyle name="Note 3 6 2 2" xfId="2291" xr:uid="{00000000-0005-0000-0000-0000DB090000}"/>
    <cellStyle name="Note 3 6 2 2 2" xfId="5131" xr:uid="{00000000-0005-0000-0000-0000DA090000}"/>
    <cellStyle name="Note 3 6 2 2 2 2" xfId="12288" xr:uid="{00000000-0005-0000-0000-000010050000}"/>
    <cellStyle name="Note 3 6 2 2 3" xfId="9449" xr:uid="{00000000-0005-0000-0000-000010050000}"/>
    <cellStyle name="Note 3 6 2 3" xfId="3712" xr:uid="{00000000-0005-0000-0000-0000D9090000}"/>
    <cellStyle name="Note 3 6 2 3 2" xfId="10869" xr:uid="{00000000-0005-0000-0000-000010050000}"/>
    <cellStyle name="Note 3 6 2 4" xfId="6634" xr:uid="{00000000-0005-0000-0000-000024050000}"/>
    <cellStyle name="Note 3 6 2 4 2" xfId="13763" xr:uid="{00000000-0005-0000-0000-000024050000}"/>
    <cellStyle name="Note 3 6 2 5" xfId="8030" xr:uid="{00000000-0005-0000-0000-000010050000}"/>
    <cellStyle name="Note 3 6 3" xfId="1328" xr:uid="{00000000-0005-0000-0000-0000DC090000}"/>
    <cellStyle name="Note 3 6 3 2" xfId="2755" xr:uid="{00000000-0005-0000-0000-0000DD090000}"/>
    <cellStyle name="Note 3 6 3 2 2" xfId="5595" xr:uid="{00000000-0005-0000-0000-0000DC090000}"/>
    <cellStyle name="Note 3 6 3 2 2 2" xfId="12752" xr:uid="{00000000-0005-0000-0000-000011050000}"/>
    <cellStyle name="Note 3 6 3 2 3" xfId="9913" xr:uid="{00000000-0005-0000-0000-000011050000}"/>
    <cellStyle name="Note 3 6 3 3" xfId="4176" xr:uid="{00000000-0005-0000-0000-0000DB090000}"/>
    <cellStyle name="Note 3 6 3 3 2" xfId="11333" xr:uid="{00000000-0005-0000-0000-000011050000}"/>
    <cellStyle name="Note 3 6 3 4" xfId="7097" xr:uid="{00000000-0005-0000-0000-000025050000}"/>
    <cellStyle name="Note 3 6 3 4 2" xfId="14226" xr:uid="{00000000-0005-0000-0000-000025050000}"/>
    <cellStyle name="Note 3 6 3 5" xfId="8494" xr:uid="{00000000-0005-0000-0000-000011050000}"/>
    <cellStyle name="Note 3 6 4" xfId="1825" xr:uid="{00000000-0005-0000-0000-0000DE090000}"/>
    <cellStyle name="Note 3 6 4 2" xfId="4665" xr:uid="{00000000-0005-0000-0000-0000DD090000}"/>
    <cellStyle name="Note 3 6 4 2 2" xfId="11822" xr:uid="{00000000-0005-0000-0000-00000F050000}"/>
    <cellStyle name="Note 3 6 4 3" xfId="8983" xr:uid="{00000000-0005-0000-0000-00000F050000}"/>
    <cellStyle name="Note 3 6 5" xfId="3246" xr:uid="{00000000-0005-0000-0000-0000D8090000}"/>
    <cellStyle name="Note 3 6 5 2" xfId="10403" xr:uid="{00000000-0005-0000-0000-00000F050000}"/>
    <cellStyle name="Note 3 6 6" xfId="6118" xr:uid="{00000000-0005-0000-0000-000005020000}"/>
    <cellStyle name="Note 3 6 6 2" xfId="13287" xr:uid="{00000000-0005-0000-0000-000005020000}"/>
    <cellStyle name="Note 3 6 7" xfId="7564" xr:uid="{00000000-0005-0000-0000-00000F050000}"/>
    <cellStyle name="Note 3 7" xfId="631" xr:uid="{00000000-0005-0000-0000-0000DF090000}"/>
    <cellStyle name="Note 3 7 2" xfId="2058" xr:uid="{00000000-0005-0000-0000-0000E0090000}"/>
    <cellStyle name="Note 3 7 2 2" xfId="4898" xr:uid="{00000000-0005-0000-0000-0000DF090000}"/>
    <cellStyle name="Note 3 7 2 2 2" xfId="12055" xr:uid="{00000000-0005-0000-0000-000012050000}"/>
    <cellStyle name="Note 3 7 2 3" xfId="9216" xr:uid="{00000000-0005-0000-0000-000012050000}"/>
    <cellStyle name="Note 3 7 3" xfId="3479" xr:uid="{00000000-0005-0000-0000-0000DE090000}"/>
    <cellStyle name="Note 3 7 3 2" xfId="10636" xr:uid="{00000000-0005-0000-0000-000012050000}"/>
    <cellStyle name="Note 3 7 4" xfId="6401" xr:uid="{00000000-0005-0000-0000-000026050000}"/>
    <cellStyle name="Note 3 7 4 2" xfId="13530" xr:uid="{00000000-0005-0000-0000-000026050000}"/>
    <cellStyle name="Note 3 7 5" xfId="7797" xr:uid="{00000000-0005-0000-0000-000012050000}"/>
    <cellStyle name="Note 3 8" xfId="1095" xr:uid="{00000000-0005-0000-0000-0000E1090000}"/>
    <cellStyle name="Note 3 8 2" xfId="2522" xr:uid="{00000000-0005-0000-0000-0000E2090000}"/>
    <cellStyle name="Note 3 8 2 2" xfId="5362" xr:uid="{00000000-0005-0000-0000-0000E1090000}"/>
    <cellStyle name="Note 3 8 2 2 2" xfId="12519" xr:uid="{00000000-0005-0000-0000-000013050000}"/>
    <cellStyle name="Note 3 8 2 3" xfId="9680" xr:uid="{00000000-0005-0000-0000-000013050000}"/>
    <cellStyle name="Note 3 8 3" xfId="3943" xr:uid="{00000000-0005-0000-0000-0000E0090000}"/>
    <cellStyle name="Note 3 8 3 2" xfId="11100" xr:uid="{00000000-0005-0000-0000-000013050000}"/>
    <cellStyle name="Note 3 8 4" xfId="6864" xr:uid="{00000000-0005-0000-0000-000027050000}"/>
    <cellStyle name="Note 3 8 4 2" xfId="13993" xr:uid="{00000000-0005-0000-0000-000027050000}"/>
    <cellStyle name="Note 3 8 5" xfId="8261" xr:uid="{00000000-0005-0000-0000-000013050000}"/>
    <cellStyle name="Note 3 9" xfId="1591" xr:uid="{00000000-0005-0000-0000-0000E3090000}"/>
    <cellStyle name="Note 3 9 2" xfId="4431" xr:uid="{00000000-0005-0000-0000-0000E2090000}"/>
    <cellStyle name="Note 3 9 2 2" xfId="11588" xr:uid="{00000000-0005-0000-0000-0000EF040000}"/>
    <cellStyle name="Note 3 9 3" xfId="8749" xr:uid="{00000000-0005-0000-0000-0000EF040000}"/>
    <cellStyle name="Note 4" xfId="48" xr:uid="{00000000-0005-0000-0000-0000E4090000}"/>
    <cellStyle name="Note 4 10" xfId="5881" xr:uid="{00000000-0005-0000-0000-000006020000}"/>
    <cellStyle name="Note 4 10 2" xfId="13055" xr:uid="{00000000-0005-0000-0000-000006020000}"/>
    <cellStyle name="Note 4 11" xfId="7331" xr:uid="{00000000-0005-0000-0000-000014050000}"/>
    <cellStyle name="Note 4 2" xfId="89" xr:uid="{00000000-0005-0000-0000-0000E5090000}"/>
    <cellStyle name="Note 4 2 2" xfId="322" xr:uid="{00000000-0005-0000-0000-0000E6090000}"/>
    <cellStyle name="Note 4 2 2 2" xfId="590" xr:uid="{00000000-0005-0000-0000-0000E7090000}"/>
    <cellStyle name="Note 4 2 2 2 2" xfId="1056" xr:uid="{00000000-0005-0000-0000-0000E8090000}"/>
    <cellStyle name="Note 4 2 2 2 2 2" xfId="2483" xr:uid="{00000000-0005-0000-0000-0000E9090000}"/>
    <cellStyle name="Note 4 2 2 2 2 2 2" xfId="5323" xr:uid="{00000000-0005-0000-0000-0000E8090000}"/>
    <cellStyle name="Note 4 2 2 2 2 2 2 2" xfId="12480" xr:uid="{00000000-0005-0000-0000-000018050000}"/>
    <cellStyle name="Note 4 2 2 2 2 2 3" xfId="9641" xr:uid="{00000000-0005-0000-0000-000018050000}"/>
    <cellStyle name="Note 4 2 2 2 2 3" xfId="3904" xr:uid="{00000000-0005-0000-0000-0000E7090000}"/>
    <cellStyle name="Note 4 2 2 2 2 3 2" xfId="11061" xr:uid="{00000000-0005-0000-0000-000018050000}"/>
    <cellStyle name="Note 4 2 2 2 2 4" xfId="6825" xr:uid="{00000000-0005-0000-0000-00002C050000}"/>
    <cellStyle name="Note 4 2 2 2 2 4 2" xfId="13954" xr:uid="{00000000-0005-0000-0000-00002C050000}"/>
    <cellStyle name="Note 4 2 2 2 2 5" xfId="8222" xr:uid="{00000000-0005-0000-0000-000018050000}"/>
    <cellStyle name="Note 4 2 2 2 3" xfId="1520" xr:uid="{00000000-0005-0000-0000-0000EA090000}"/>
    <cellStyle name="Note 4 2 2 2 3 2" xfId="2947" xr:uid="{00000000-0005-0000-0000-0000EB090000}"/>
    <cellStyle name="Note 4 2 2 2 3 2 2" xfId="5787" xr:uid="{00000000-0005-0000-0000-0000EA090000}"/>
    <cellStyle name="Note 4 2 2 2 3 2 2 2" xfId="12944" xr:uid="{00000000-0005-0000-0000-000019050000}"/>
    <cellStyle name="Note 4 2 2 2 3 2 3" xfId="10105" xr:uid="{00000000-0005-0000-0000-000019050000}"/>
    <cellStyle name="Note 4 2 2 2 3 3" xfId="4368" xr:uid="{00000000-0005-0000-0000-0000E9090000}"/>
    <cellStyle name="Note 4 2 2 2 3 3 2" xfId="11525" xr:uid="{00000000-0005-0000-0000-000019050000}"/>
    <cellStyle name="Note 4 2 2 2 3 4" xfId="7289" xr:uid="{00000000-0005-0000-0000-00002D050000}"/>
    <cellStyle name="Note 4 2 2 2 3 4 2" xfId="14418" xr:uid="{00000000-0005-0000-0000-00002D050000}"/>
    <cellStyle name="Note 4 2 2 2 3 5" xfId="8686" xr:uid="{00000000-0005-0000-0000-000019050000}"/>
    <cellStyle name="Note 4 2 2 2 4" xfId="2017" xr:uid="{00000000-0005-0000-0000-0000EC090000}"/>
    <cellStyle name="Note 4 2 2 2 4 2" xfId="4857" xr:uid="{00000000-0005-0000-0000-0000EB090000}"/>
    <cellStyle name="Note 4 2 2 2 4 2 2" xfId="12014" xr:uid="{00000000-0005-0000-0000-000017050000}"/>
    <cellStyle name="Note 4 2 2 2 4 3" xfId="9175" xr:uid="{00000000-0005-0000-0000-000017050000}"/>
    <cellStyle name="Note 4 2 2 2 5" xfId="3438" xr:uid="{00000000-0005-0000-0000-0000E6090000}"/>
    <cellStyle name="Note 4 2 2 2 5 2" xfId="10595" xr:uid="{00000000-0005-0000-0000-000017050000}"/>
    <cellStyle name="Note 4 2 2 2 6" xfId="6310" xr:uid="{00000000-0005-0000-0000-000009020000}"/>
    <cellStyle name="Note 4 2 2 2 6 2" xfId="13479" xr:uid="{00000000-0005-0000-0000-000009020000}"/>
    <cellStyle name="Note 4 2 2 2 7" xfId="7756" xr:uid="{00000000-0005-0000-0000-000017050000}"/>
    <cellStyle name="Note 4 2 2 3" xfId="823" xr:uid="{00000000-0005-0000-0000-0000ED090000}"/>
    <cellStyle name="Note 4 2 2 3 2" xfId="2250" xr:uid="{00000000-0005-0000-0000-0000EE090000}"/>
    <cellStyle name="Note 4 2 2 3 2 2" xfId="5090" xr:uid="{00000000-0005-0000-0000-0000ED090000}"/>
    <cellStyle name="Note 4 2 2 3 2 2 2" xfId="12247" xr:uid="{00000000-0005-0000-0000-00001A050000}"/>
    <cellStyle name="Note 4 2 2 3 2 3" xfId="9408" xr:uid="{00000000-0005-0000-0000-00001A050000}"/>
    <cellStyle name="Note 4 2 2 3 3" xfId="3671" xr:uid="{00000000-0005-0000-0000-0000EC090000}"/>
    <cellStyle name="Note 4 2 2 3 3 2" xfId="10828" xr:uid="{00000000-0005-0000-0000-00001A050000}"/>
    <cellStyle name="Note 4 2 2 3 4" xfId="6593" xr:uid="{00000000-0005-0000-0000-00002E050000}"/>
    <cellStyle name="Note 4 2 2 3 4 2" xfId="13722" xr:uid="{00000000-0005-0000-0000-00002E050000}"/>
    <cellStyle name="Note 4 2 2 3 5" xfId="7989" xr:uid="{00000000-0005-0000-0000-00001A050000}"/>
    <cellStyle name="Note 4 2 2 4" xfId="1287" xr:uid="{00000000-0005-0000-0000-0000EF090000}"/>
    <cellStyle name="Note 4 2 2 4 2" xfId="2714" xr:uid="{00000000-0005-0000-0000-0000F0090000}"/>
    <cellStyle name="Note 4 2 2 4 2 2" xfId="5554" xr:uid="{00000000-0005-0000-0000-0000EF090000}"/>
    <cellStyle name="Note 4 2 2 4 2 2 2" xfId="12711" xr:uid="{00000000-0005-0000-0000-00001B050000}"/>
    <cellStyle name="Note 4 2 2 4 2 3" xfId="9872" xr:uid="{00000000-0005-0000-0000-00001B050000}"/>
    <cellStyle name="Note 4 2 2 4 3" xfId="4135" xr:uid="{00000000-0005-0000-0000-0000EE090000}"/>
    <cellStyle name="Note 4 2 2 4 3 2" xfId="11292" xr:uid="{00000000-0005-0000-0000-00001B050000}"/>
    <cellStyle name="Note 4 2 2 4 4" xfId="7056" xr:uid="{00000000-0005-0000-0000-00002F050000}"/>
    <cellStyle name="Note 4 2 2 4 4 2" xfId="14185" xr:uid="{00000000-0005-0000-0000-00002F050000}"/>
    <cellStyle name="Note 4 2 2 4 5" xfId="8453" xr:uid="{00000000-0005-0000-0000-00001B050000}"/>
    <cellStyle name="Note 4 2 2 5" xfId="1784" xr:uid="{00000000-0005-0000-0000-0000F1090000}"/>
    <cellStyle name="Note 4 2 2 5 2" xfId="4624" xr:uid="{00000000-0005-0000-0000-0000F0090000}"/>
    <cellStyle name="Note 4 2 2 5 2 2" xfId="11781" xr:uid="{00000000-0005-0000-0000-000016050000}"/>
    <cellStyle name="Note 4 2 2 5 3" xfId="8942" xr:uid="{00000000-0005-0000-0000-000016050000}"/>
    <cellStyle name="Note 4 2 2 6" xfId="3205" xr:uid="{00000000-0005-0000-0000-0000E5090000}"/>
    <cellStyle name="Note 4 2 2 6 2" xfId="10362" xr:uid="{00000000-0005-0000-0000-000016050000}"/>
    <cellStyle name="Note 4 2 2 7" xfId="6077" xr:uid="{00000000-0005-0000-0000-000008020000}"/>
    <cellStyle name="Note 4 2 2 7 2" xfId="13246" xr:uid="{00000000-0005-0000-0000-000008020000}"/>
    <cellStyle name="Note 4 2 2 8" xfId="7523" xr:uid="{00000000-0005-0000-0000-000016050000}"/>
    <cellStyle name="Note 4 2 3" xfId="435" xr:uid="{00000000-0005-0000-0000-0000F2090000}"/>
    <cellStyle name="Note 4 2 3 2" xfId="901" xr:uid="{00000000-0005-0000-0000-0000F3090000}"/>
    <cellStyle name="Note 4 2 3 2 2" xfId="2328" xr:uid="{00000000-0005-0000-0000-0000F4090000}"/>
    <cellStyle name="Note 4 2 3 2 2 2" xfId="5168" xr:uid="{00000000-0005-0000-0000-0000F3090000}"/>
    <cellStyle name="Note 4 2 3 2 2 2 2" xfId="12325" xr:uid="{00000000-0005-0000-0000-00001D050000}"/>
    <cellStyle name="Note 4 2 3 2 2 3" xfId="9486" xr:uid="{00000000-0005-0000-0000-00001D050000}"/>
    <cellStyle name="Note 4 2 3 2 3" xfId="3749" xr:uid="{00000000-0005-0000-0000-0000F2090000}"/>
    <cellStyle name="Note 4 2 3 2 3 2" xfId="10906" xr:uid="{00000000-0005-0000-0000-00001D050000}"/>
    <cellStyle name="Note 4 2 3 2 4" xfId="6671" xr:uid="{00000000-0005-0000-0000-000031050000}"/>
    <cellStyle name="Note 4 2 3 2 4 2" xfId="13800" xr:uid="{00000000-0005-0000-0000-000031050000}"/>
    <cellStyle name="Note 4 2 3 2 5" xfId="8067" xr:uid="{00000000-0005-0000-0000-00001D050000}"/>
    <cellStyle name="Note 4 2 3 3" xfId="1365" xr:uid="{00000000-0005-0000-0000-0000F5090000}"/>
    <cellStyle name="Note 4 2 3 3 2" xfId="2792" xr:uid="{00000000-0005-0000-0000-0000F6090000}"/>
    <cellStyle name="Note 4 2 3 3 2 2" xfId="5632" xr:uid="{00000000-0005-0000-0000-0000F5090000}"/>
    <cellStyle name="Note 4 2 3 3 2 2 2" xfId="12789" xr:uid="{00000000-0005-0000-0000-00001E050000}"/>
    <cellStyle name="Note 4 2 3 3 2 3" xfId="9950" xr:uid="{00000000-0005-0000-0000-00001E050000}"/>
    <cellStyle name="Note 4 2 3 3 3" xfId="4213" xr:uid="{00000000-0005-0000-0000-0000F4090000}"/>
    <cellStyle name="Note 4 2 3 3 3 2" xfId="11370" xr:uid="{00000000-0005-0000-0000-00001E050000}"/>
    <cellStyle name="Note 4 2 3 3 4" xfId="7134" xr:uid="{00000000-0005-0000-0000-000032050000}"/>
    <cellStyle name="Note 4 2 3 3 4 2" xfId="14263" xr:uid="{00000000-0005-0000-0000-000032050000}"/>
    <cellStyle name="Note 4 2 3 3 5" xfId="8531" xr:uid="{00000000-0005-0000-0000-00001E050000}"/>
    <cellStyle name="Note 4 2 3 4" xfId="1862" xr:uid="{00000000-0005-0000-0000-0000F7090000}"/>
    <cellStyle name="Note 4 2 3 4 2" xfId="4702" xr:uid="{00000000-0005-0000-0000-0000F6090000}"/>
    <cellStyle name="Note 4 2 3 4 2 2" xfId="11859" xr:uid="{00000000-0005-0000-0000-00001C050000}"/>
    <cellStyle name="Note 4 2 3 4 3" xfId="9020" xr:uid="{00000000-0005-0000-0000-00001C050000}"/>
    <cellStyle name="Note 4 2 3 5" xfId="3283" xr:uid="{00000000-0005-0000-0000-0000F1090000}"/>
    <cellStyle name="Note 4 2 3 5 2" xfId="10440" xr:uid="{00000000-0005-0000-0000-00001C050000}"/>
    <cellStyle name="Note 4 2 3 6" xfId="6155" xr:uid="{00000000-0005-0000-0000-00000A020000}"/>
    <cellStyle name="Note 4 2 3 6 2" xfId="13324" xr:uid="{00000000-0005-0000-0000-00000A020000}"/>
    <cellStyle name="Note 4 2 3 7" xfId="7601" xr:uid="{00000000-0005-0000-0000-00001C050000}"/>
    <cellStyle name="Note 4 2 4" xfId="668" xr:uid="{00000000-0005-0000-0000-0000F8090000}"/>
    <cellStyle name="Note 4 2 4 2" xfId="2095" xr:uid="{00000000-0005-0000-0000-0000F9090000}"/>
    <cellStyle name="Note 4 2 4 2 2" xfId="4935" xr:uid="{00000000-0005-0000-0000-0000F8090000}"/>
    <cellStyle name="Note 4 2 4 2 2 2" xfId="12092" xr:uid="{00000000-0005-0000-0000-00001F050000}"/>
    <cellStyle name="Note 4 2 4 2 3" xfId="9253" xr:uid="{00000000-0005-0000-0000-00001F050000}"/>
    <cellStyle name="Note 4 2 4 3" xfId="3516" xr:uid="{00000000-0005-0000-0000-0000F7090000}"/>
    <cellStyle name="Note 4 2 4 3 2" xfId="10673" xr:uid="{00000000-0005-0000-0000-00001F050000}"/>
    <cellStyle name="Note 4 2 4 4" xfId="6438" xr:uid="{00000000-0005-0000-0000-000033050000}"/>
    <cellStyle name="Note 4 2 4 4 2" xfId="13567" xr:uid="{00000000-0005-0000-0000-000033050000}"/>
    <cellStyle name="Note 4 2 4 5" xfId="7834" xr:uid="{00000000-0005-0000-0000-00001F050000}"/>
    <cellStyle name="Note 4 2 5" xfId="1132" xr:uid="{00000000-0005-0000-0000-0000FA090000}"/>
    <cellStyle name="Note 4 2 5 2" xfId="2559" xr:uid="{00000000-0005-0000-0000-0000FB090000}"/>
    <cellStyle name="Note 4 2 5 2 2" xfId="5399" xr:uid="{00000000-0005-0000-0000-0000FA090000}"/>
    <cellStyle name="Note 4 2 5 2 2 2" xfId="12556" xr:uid="{00000000-0005-0000-0000-000020050000}"/>
    <cellStyle name="Note 4 2 5 2 3" xfId="9717" xr:uid="{00000000-0005-0000-0000-000020050000}"/>
    <cellStyle name="Note 4 2 5 3" xfId="3980" xr:uid="{00000000-0005-0000-0000-0000F9090000}"/>
    <cellStyle name="Note 4 2 5 3 2" xfId="11137" xr:uid="{00000000-0005-0000-0000-000020050000}"/>
    <cellStyle name="Note 4 2 5 4" xfId="6901" xr:uid="{00000000-0005-0000-0000-000034050000}"/>
    <cellStyle name="Note 4 2 5 4 2" xfId="14030" xr:uid="{00000000-0005-0000-0000-000034050000}"/>
    <cellStyle name="Note 4 2 5 5" xfId="8298" xr:uid="{00000000-0005-0000-0000-000020050000}"/>
    <cellStyle name="Note 4 2 6" xfId="1628" xr:uid="{00000000-0005-0000-0000-0000FC090000}"/>
    <cellStyle name="Note 4 2 6 2" xfId="4468" xr:uid="{00000000-0005-0000-0000-0000FB090000}"/>
    <cellStyle name="Note 4 2 6 2 2" xfId="11625" xr:uid="{00000000-0005-0000-0000-000015050000}"/>
    <cellStyle name="Note 4 2 6 3" xfId="8786" xr:uid="{00000000-0005-0000-0000-000015050000}"/>
    <cellStyle name="Note 4 2 7" xfId="3050" xr:uid="{00000000-0005-0000-0000-0000E4090000}"/>
    <cellStyle name="Note 4 2 7 2" xfId="10207" xr:uid="{00000000-0005-0000-0000-000015050000}"/>
    <cellStyle name="Note 4 2 8" xfId="5922" xr:uid="{00000000-0005-0000-0000-000007020000}"/>
    <cellStyle name="Note 4 2 8 2" xfId="13091" xr:uid="{00000000-0005-0000-0000-000007020000}"/>
    <cellStyle name="Note 4 2 9" xfId="7367" xr:uid="{00000000-0005-0000-0000-000015050000}"/>
    <cellStyle name="Note 4 3" xfId="136" xr:uid="{00000000-0005-0000-0000-0000FD090000}"/>
    <cellStyle name="Note 4 3 2" xfId="323" xr:uid="{00000000-0005-0000-0000-0000FE090000}"/>
    <cellStyle name="Note 4 3 2 2" xfId="591" xr:uid="{00000000-0005-0000-0000-0000FF090000}"/>
    <cellStyle name="Note 4 3 2 2 2" xfId="1057" xr:uid="{00000000-0005-0000-0000-0000000A0000}"/>
    <cellStyle name="Note 4 3 2 2 2 2" xfId="2484" xr:uid="{00000000-0005-0000-0000-0000010A0000}"/>
    <cellStyle name="Note 4 3 2 2 2 2 2" xfId="5324" xr:uid="{00000000-0005-0000-0000-0000000A0000}"/>
    <cellStyle name="Note 4 3 2 2 2 2 2 2" xfId="12481" xr:uid="{00000000-0005-0000-0000-000024050000}"/>
    <cellStyle name="Note 4 3 2 2 2 2 3" xfId="9642" xr:uid="{00000000-0005-0000-0000-000024050000}"/>
    <cellStyle name="Note 4 3 2 2 2 3" xfId="3905" xr:uid="{00000000-0005-0000-0000-0000FF090000}"/>
    <cellStyle name="Note 4 3 2 2 2 3 2" xfId="11062" xr:uid="{00000000-0005-0000-0000-000024050000}"/>
    <cellStyle name="Note 4 3 2 2 2 4" xfId="6826" xr:uid="{00000000-0005-0000-0000-000038050000}"/>
    <cellStyle name="Note 4 3 2 2 2 4 2" xfId="13955" xr:uid="{00000000-0005-0000-0000-000038050000}"/>
    <cellStyle name="Note 4 3 2 2 2 5" xfId="8223" xr:uid="{00000000-0005-0000-0000-000024050000}"/>
    <cellStyle name="Note 4 3 2 2 3" xfId="1521" xr:uid="{00000000-0005-0000-0000-0000020A0000}"/>
    <cellStyle name="Note 4 3 2 2 3 2" xfId="2948" xr:uid="{00000000-0005-0000-0000-0000030A0000}"/>
    <cellStyle name="Note 4 3 2 2 3 2 2" xfId="5788" xr:uid="{00000000-0005-0000-0000-0000020A0000}"/>
    <cellStyle name="Note 4 3 2 2 3 2 2 2" xfId="12945" xr:uid="{00000000-0005-0000-0000-000025050000}"/>
    <cellStyle name="Note 4 3 2 2 3 2 3" xfId="10106" xr:uid="{00000000-0005-0000-0000-000025050000}"/>
    <cellStyle name="Note 4 3 2 2 3 3" xfId="4369" xr:uid="{00000000-0005-0000-0000-0000010A0000}"/>
    <cellStyle name="Note 4 3 2 2 3 3 2" xfId="11526" xr:uid="{00000000-0005-0000-0000-000025050000}"/>
    <cellStyle name="Note 4 3 2 2 3 4" xfId="7290" xr:uid="{00000000-0005-0000-0000-000039050000}"/>
    <cellStyle name="Note 4 3 2 2 3 4 2" xfId="14419" xr:uid="{00000000-0005-0000-0000-000039050000}"/>
    <cellStyle name="Note 4 3 2 2 3 5" xfId="8687" xr:uid="{00000000-0005-0000-0000-000025050000}"/>
    <cellStyle name="Note 4 3 2 2 4" xfId="2018" xr:uid="{00000000-0005-0000-0000-0000040A0000}"/>
    <cellStyle name="Note 4 3 2 2 4 2" xfId="4858" xr:uid="{00000000-0005-0000-0000-0000030A0000}"/>
    <cellStyle name="Note 4 3 2 2 4 2 2" xfId="12015" xr:uid="{00000000-0005-0000-0000-000023050000}"/>
    <cellStyle name="Note 4 3 2 2 4 3" xfId="9176" xr:uid="{00000000-0005-0000-0000-000023050000}"/>
    <cellStyle name="Note 4 3 2 2 5" xfId="3439" xr:uid="{00000000-0005-0000-0000-0000FE090000}"/>
    <cellStyle name="Note 4 3 2 2 5 2" xfId="10596" xr:uid="{00000000-0005-0000-0000-000023050000}"/>
    <cellStyle name="Note 4 3 2 2 6" xfId="6311" xr:uid="{00000000-0005-0000-0000-00000D020000}"/>
    <cellStyle name="Note 4 3 2 2 6 2" xfId="13480" xr:uid="{00000000-0005-0000-0000-00000D020000}"/>
    <cellStyle name="Note 4 3 2 2 7" xfId="7757" xr:uid="{00000000-0005-0000-0000-000023050000}"/>
    <cellStyle name="Note 4 3 2 3" xfId="824" xr:uid="{00000000-0005-0000-0000-0000050A0000}"/>
    <cellStyle name="Note 4 3 2 3 2" xfId="2251" xr:uid="{00000000-0005-0000-0000-0000060A0000}"/>
    <cellStyle name="Note 4 3 2 3 2 2" xfId="5091" xr:uid="{00000000-0005-0000-0000-0000050A0000}"/>
    <cellStyle name="Note 4 3 2 3 2 2 2" xfId="12248" xr:uid="{00000000-0005-0000-0000-000026050000}"/>
    <cellStyle name="Note 4 3 2 3 2 3" xfId="9409" xr:uid="{00000000-0005-0000-0000-000026050000}"/>
    <cellStyle name="Note 4 3 2 3 3" xfId="3672" xr:uid="{00000000-0005-0000-0000-0000040A0000}"/>
    <cellStyle name="Note 4 3 2 3 3 2" xfId="10829" xr:uid="{00000000-0005-0000-0000-000026050000}"/>
    <cellStyle name="Note 4 3 2 3 4" xfId="6594" xr:uid="{00000000-0005-0000-0000-00003A050000}"/>
    <cellStyle name="Note 4 3 2 3 4 2" xfId="13723" xr:uid="{00000000-0005-0000-0000-00003A050000}"/>
    <cellStyle name="Note 4 3 2 3 5" xfId="7990" xr:uid="{00000000-0005-0000-0000-000026050000}"/>
    <cellStyle name="Note 4 3 2 4" xfId="1288" xr:uid="{00000000-0005-0000-0000-0000070A0000}"/>
    <cellStyle name="Note 4 3 2 4 2" xfId="2715" xr:uid="{00000000-0005-0000-0000-0000080A0000}"/>
    <cellStyle name="Note 4 3 2 4 2 2" xfId="5555" xr:uid="{00000000-0005-0000-0000-0000070A0000}"/>
    <cellStyle name="Note 4 3 2 4 2 2 2" xfId="12712" xr:uid="{00000000-0005-0000-0000-000027050000}"/>
    <cellStyle name="Note 4 3 2 4 2 3" xfId="9873" xr:uid="{00000000-0005-0000-0000-000027050000}"/>
    <cellStyle name="Note 4 3 2 4 3" xfId="4136" xr:uid="{00000000-0005-0000-0000-0000060A0000}"/>
    <cellStyle name="Note 4 3 2 4 3 2" xfId="11293" xr:uid="{00000000-0005-0000-0000-000027050000}"/>
    <cellStyle name="Note 4 3 2 4 4" xfId="7057" xr:uid="{00000000-0005-0000-0000-00003B050000}"/>
    <cellStyle name="Note 4 3 2 4 4 2" xfId="14186" xr:uid="{00000000-0005-0000-0000-00003B050000}"/>
    <cellStyle name="Note 4 3 2 4 5" xfId="8454" xr:uid="{00000000-0005-0000-0000-000027050000}"/>
    <cellStyle name="Note 4 3 2 5" xfId="1785" xr:uid="{00000000-0005-0000-0000-0000090A0000}"/>
    <cellStyle name="Note 4 3 2 5 2" xfId="4625" xr:uid="{00000000-0005-0000-0000-0000080A0000}"/>
    <cellStyle name="Note 4 3 2 5 2 2" xfId="11782" xr:uid="{00000000-0005-0000-0000-000022050000}"/>
    <cellStyle name="Note 4 3 2 5 3" xfId="8943" xr:uid="{00000000-0005-0000-0000-000022050000}"/>
    <cellStyle name="Note 4 3 2 6" xfId="3206" xr:uid="{00000000-0005-0000-0000-0000FD090000}"/>
    <cellStyle name="Note 4 3 2 6 2" xfId="10363" xr:uid="{00000000-0005-0000-0000-000022050000}"/>
    <cellStyle name="Note 4 3 2 7" xfId="6078" xr:uid="{00000000-0005-0000-0000-00000C020000}"/>
    <cellStyle name="Note 4 3 2 7 2" xfId="13247" xr:uid="{00000000-0005-0000-0000-00000C020000}"/>
    <cellStyle name="Note 4 3 2 8" xfId="7524" xr:uid="{00000000-0005-0000-0000-000022050000}"/>
    <cellStyle name="Note 4 3 3" xfId="472" xr:uid="{00000000-0005-0000-0000-00000A0A0000}"/>
    <cellStyle name="Note 4 3 3 2" xfId="938" xr:uid="{00000000-0005-0000-0000-00000B0A0000}"/>
    <cellStyle name="Note 4 3 3 2 2" xfId="2365" xr:uid="{00000000-0005-0000-0000-00000C0A0000}"/>
    <cellStyle name="Note 4 3 3 2 2 2" xfId="5205" xr:uid="{00000000-0005-0000-0000-00000B0A0000}"/>
    <cellStyle name="Note 4 3 3 2 2 2 2" xfId="12362" xr:uid="{00000000-0005-0000-0000-000029050000}"/>
    <cellStyle name="Note 4 3 3 2 2 3" xfId="9523" xr:uid="{00000000-0005-0000-0000-000029050000}"/>
    <cellStyle name="Note 4 3 3 2 3" xfId="3786" xr:uid="{00000000-0005-0000-0000-00000A0A0000}"/>
    <cellStyle name="Note 4 3 3 2 3 2" xfId="10943" xr:uid="{00000000-0005-0000-0000-000029050000}"/>
    <cellStyle name="Note 4 3 3 2 4" xfId="6708" xr:uid="{00000000-0005-0000-0000-00003D050000}"/>
    <cellStyle name="Note 4 3 3 2 4 2" xfId="13837" xr:uid="{00000000-0005-0000-0000-00003D050000}"/>
    <cellStyle name="Note 4 3 3 2 5" xfId="8104" xr:uid="{00000000-0005-0000-0000-000029050000}"/>
    <cellStyle name="Note 4 3 3 3" xfId="1402" xr:uid="{00000000-0005-0000-0000-00000D0A0000}"/>
    <cellStyle name="Note 4 3 3 3 2" xfId="2829" xr:uid="{00000000-0005-0000-0000-00000E0A0000}"/>
    <cellStyle name="Note 4 3 3 3 2 2" xfId="5669" xr:uid="{00000000-0005-0000-0000-00000D0A0000}"/>
    <cellStyle name="Note 4 3 3 3 2 2 2" xfId="12826" xr:uid="{00000000-0005-0000-0000-00002A050000}"/>
    <cellStyle name="Note 4 3 3 3 2 3" xfId="9987" xr:uid="{00000000-0005-0000-0000-00002A050000}"/>
    <cellStyle name="Note 4 3 3 3 3" xfId="4250" xr:uid="{00000000-0005-0000-0000-00000C0A0000}"/>
    <cellStyle name="Note 4 3 3 3 3 2" xfId="11407" xr:uid="{00000000-0005-0000-0000-00002A050000}"/>
    <cellStyle name="Note 4 3 3 3 4" xfId="7171" xr:uid="{00000000-0005-0000-0000-00003E050000}"/>
    <cellStyle name="Note 4 3 3 3 4 2" xfId="14300" xr:uid="{00000000-0005-0000-0000-00003E050000}"/>
    <cellStyle name="Note 4 3 3 3 5" xfId="8568" xr:uid="{00000000-0005-0000-0000-00002A050000}"/>
    <cellStyle name="Note 4 3 3 4" xfId="1899" xr:uid="{00000000-0005-0000-0000-00000F0A0000}"/>
    <cellStyle name="Note 4 3 3 4 2" xfId="4739" xr:uid="{00000000-0005-0000-0000-00000E0A0000}"/>
    <cellStyle name="Note 4 3 3 4 2 2" xfId="11896" xr:uid="{00000000-0005-0000-0000-000028050000}"/>
    <cellStyle name="Note 4 3 3 4 3" xfId="9057" xr:uid="{00000000-0005-0000-0000-000028050000}"/>
    <cellStyle name="Note 4 3 3 5" xfId="3320" xr:uid="{00000000-0005-0000-0000-0000090A0000}"/>
    <cellStyle name="Note 4 3 3 5 2" xfId="10477" xr:uid="{00000000-0005-0000-0000-000028050000}"/>
    <cellStyle name="Note 4 3 3 6" xfId="6192" xr:uid="{00000000-0005-0000-0000-00000E020000}"/>
    <cellStyle name="Note 4 3 3 6 2" xfId="13361" xr:uid="{00000000-0005-0000-0000-00000E020000}"/>
    <cellStyle name="Note 4 3 3 7" xfId="7638" xr:uid="{00000000-0005-0000-0000-000028050000}"/>
    <cellStyle name="Note 4 3 4" xfId="705" xr:uid="{00000000-0005-0000-0000-0000100A0000}"/>
    <cellStyle name="Note 4 3 4 2" xfId="2132" xr:uid="{00000000-0005-0000-0000-0000110A0000}"/>
    <cellStyle name="Note 4 3 4 2 2" xfId="4972" xr:uid="{00000000-0005-0000-0000-0000100A0000}"/>
    <cellStyle name="Note 4 3 4 2 2 2" xfId="12129" xr:uid="{00000000-0005-0000-0000-00002B050000}"/>
    <cellStyle name="Note 4 3 4 2 3" xfId="9290" xr:uid="{00000000-0005-0000-0000-00002B050000}"/>
    <cellStyle name="Note 4 3 4 3" xfId="3553" xr:uid="{00000000-0005-0000-0000-00000F0A0000}"/>
    <cellStyle name="Note 4 3 4 3 2" xfId="10710" xr:uid="{00000000-0005-0000-0000-00002B050000}"/>
    <cellStyle name="Note 4 3 4 4" xfId="6475" xr:uid="{00000000-0005-0000-0000-00003F050000}"/>
    <cellStyle name="Note 4 3 4 4 2" xfId="13604" xr:uid="{00000000-0005-0000-0000-00003F050000}"/>
    <cellStyle name="Note 4 3 4 5" xfId="7871" xr:uid="{00000000-0005-0000-0000-00002B050000}"/>
    <cellStyle name="Note 4 3 5" xfId="1169" xr:uid="{00000000-0005-0000-0000-0000120A0000}"/>
    <cellStyle name="Note 4 3 5 2" xfId="2596" xr:uid="{00000000-0005-0000-0000-0000130A0000}"/>
    <cellStyle name="Note 4 3 5 2 2" xfId="5436" xr:uid="{00000000-0005-0000-0000-0000120A0000}"/>
    <cellStyle name="Note 4 3 5 2 2 2" xfId="12593" xr:uid="{00000000-0005-0000-0000-00002C050000}"/>
    <cellStyle name="Note 4 3 5 2 3" xfId="9754" xr:uid="{00000000-0005-0000-0000-00002C050000}"/>
    <cellStyle name="Note 4 3 5 3" xfId="4017" xr:uid="{00000000-0005-0000-0000-0000110A0000}"/>
    <cellStyle name="Note 4 3 5 3 2" xfId="11174" xr:uid="{00000000-0005-0000-0000-00002C050000}"/>
    <cellStyle name="Note 4 3 5 4" xfId="6938" xr:uid="{00000000-0005-0000-0000-000040050000}"/>
    <cellStyle name="Note 4 3 5 4 2" xfId="14067" xr:uid="{00000000-0005-0000-0000-000040050000}"/>
    <cellStyle name="Note 4 3 5 5" xfId="8335" xr:uid="{00000000-0005-0000-0000-00002C050000}"/>
    <cellStyle name="Note 4 3 6" xfId="1666" xr:uid="{00000000-0005-0000-0000-0000140A0000}"/>
    <cellStyle name="Note 4 3 6 2" xfId="4506" xr:uid="{00000000-0005-0000-0000-0000130A0000}"/>
    <cellStyle name="Note 4 3 6 2 2" xfId="11663" xr:uid="{00000000-0005-0000-0000-000021050000}"/>
    <cellStyle name="Note 4 3 6 3" xfId="8824" xr:uid="{00000000-0005-0000-0000-000021050000}"/>
    <cellStyle name="Note 4 3 7" xfId="3087" xr:uid="{00000000-0005-0000-0000-0000FC090000}"/>
    <cellStyle name="Note 4 3 7 2" xfId="10244" xr:uid="{00000000-0005-0000-0000-000021050000}"/>
    <cellStyle name="Note 4 3 8" xfId="5959" xr:uid="{00000000-0005-0000-0000-00000B020000}"/>
    <cellStyle name="Note 4 3 8 2" xfId="13128" xr:uid="{00000000-0005-0000-0000-00000B020000}"/>
    <cellStyle name="Note 4 3 9" xfId="7404" xr:uid="{00000000-0005-0000-0000-000021050000}"/>
    <cellStyle name="Note 4 4" xfId="321" xr:uid="{00000000-0005-0000-0000-0000150A0000}"/>
    <cellStyle name="Note 4 4 2" xfId="589" xr:uid="{00000000-0005-0000-0000-0000160A0000}"/>
    <cellStyle name="Note 4 4 2 2" xfId="1055" xr:uid="{00000000-0005-0000-0000-0000170A0000}"/>
    <cellStyle name="Note 4 4 2 2 2" xfId="2482" xr:uid="{00000000-0005-0000-0000-0000180A0000}"/>
    <cellStyle name="Note 4 4 2 2 2 2" xfId="5322" xr:uid="{00000000-0005-0000-0000-0000170A0000}"/>
    <cellStyle name="Note 4 4 2 2 2 2 2" xfId="12479" xr:uid="{00000000-0005-0000-0000-00002F050000}"/>
    <cellStyle name="Note 4 4 2 2 2 3" xfId="9640" xr:uid="{00000000-0005-0000-0000-00002F050000}"/>
    <cellStyle name="Note 4 4 2 2 3" xfId="3903" xr:uid="{00000000-0005-0000-0000-0000160A0000}"/>
    <cellStyle name="Note 4 4 2 2 3 2" xfId="11060" xr:uid="{00000000-0005-0000-0000-00002F050000}"/>
    <cellStyle name="Note 4 4 2 2 4" xfId="6824" xr:uid="{00000000-0005-0000-0000-000043050000}"/>
    <cellStyle name="Note 4 4 2 2 4 2" xfId="13953" xr:uid="{00000000-0005-0000-0000-000043050000}"/>
    <cellStyle name="Note 4 4 2 2 5" xfId="8221" xr:uid="{00000000-0005-0000-0000-00002F050000}"/>
    <cellStyle name="Note 4 4 2 3" xfId="1519" xr:uid="{00000000-0005-0000-0000-0000190A0000}"/>
    <cellStyle name="Note 4 4 2 3 2" xfId="2946" xr:uid="{00000000-0005-0000-0000-00001A0A0000}"/>
    <cellStyle name="Note 4 4 2 3 2 2" xfId="5786" xr:uid="{00000000-0005-0000-0000-0000190A0000}"/>
    <cellStyle name="Note 4 4 2 3 2 2 2" xfId="12943" xr:uid="{00000000-0005-0000-0000-000030050000}"/>
    <cellStyle name="Note 4 4 2 3 2 3" xfId="10104" xr:uid="{00000000-0005-0000-0000-000030050000}"/>
    <cellStyle name="Note 4 4 2 3 3" xfId="4367" xr:uid="{00000000-0005-0000-0000-0000180A0000}"/>
    <cellStyle name="Note 4 4 2 3 3 2" xfId="11524" xr:uid="{00000000-0005-0000-0000-000030050000}"/>
    <cellStyle name="Note 4 4 2 3 4" xfId="7288" xr:uid="{00000000-0005-0000-0000-000044050000}"/>
    <cellStyle name="Note 4 4 2 3 4 2" xfId="14417" xr:uid="{00000000-0005-0000-0000-000044050000}"/>
    <cellStyle name="Note 4 4 2 3 5" xfId="8685" xr:uid="{00000000-0005-0000-0000-000030050000}"/>
    <cellStyle name="Note 4 4 2 4" xfId="2016" xr:uid="{00000000-0005-0000-0000-00001B0A0000}"/>
    <cellStyle name="Note 4 4 2 4 2" xfId="4856" xr:uid="{00000000-0005-0000-0000-00001A0A0000}"/>
    <cellStyle name="Note 4 4 2 4 2 2" xfId="12013" xr:uid="{00000000-0005-0000-0000-00002E050000}"/>
    <cellStyle name="Note 4 4 2 4 3" xfId="9174" xr:uid="{00000000-0005-0000-0000-00002E050000}"/>
    <cellStyle name="Note 4 4 2 5" xfId="3437" xr:uid="{00000000-0005-0000-0000-0000150A0000}"/>
    <cellStyle name="Note 4 4 2 5 2" xfId="10594" xr:uid="{00000000-0005-0000-0000-00002E050000}"/>
    <cellStyle name="Note 4 4 2 6" xfId="6309" xr:uid="{00000000-0005-0000-0000-000010020000}"/>
    <cellStyle name="Note 4 4 2 6 2" xfId="13478" xr:uid="{00000000-0005-0000-0000-000010020000}"/>
    <cellStyle name="Note 4 4 2 7" xfId="7755" xr:uid="{00000000-0005-0000-0000-00002E050000}"/>
    <cellStyle name="Note 4 4 3" xfId="822" xr:uid="{00000000-0005-0000-0000-00001C0A0000}"/>
    <cellStyle name="Note 4 4 3 2" xfId="2249" xr:uid="{00000000-0005-0000-0000-00001D0A0000}"/>
    <cellStyle name="Note 4 4 3 2 2" xfId="5089" xr:uid="{00000000-0005-0000-0000-00001C0A0000}"/>
    <cellStyle name="Note 4 4 3 2 2 2" xfId="12246" xr:uid="{00000000-0005-0000-0000-000031050000}"/>
    <cellStyle name="Note 4 4 3 2 3" xfId="9407" xr:uid="{00000000-0005-0000-0000-000031050000}"/>
    <cellStyle name="Note 4 4 3 3" xfId="3670" xr:uid="{00000000-0005-0000-0000-00001B0A0000}"/>
    <cellStyle name="Note 4 4 3 3 2" xfId="10827" xr:uid="{00000000-0005-0000-0000-000031050000}"/>
    <cellStyle name="Note 4 4 3 4" xfId="6592" xr:uid="{00000000-0005-0000-0000-000045050000}"/>
    <cellStyle name="Note 4 4 3 4 2" xfId="13721" xr:uid="{00000000-0005-0000-0000-000045050000}"/>
    <cellStyle name="Note 4 4 3 5" xfId="7988" xr:uid="{00000000-0005-0000-0000-000031050000}"/>
    <cellStyle name="Note 4 4 4" xfId="1286" xr:uid="{00000000-0005-0000-0000-00001E0A0000}"/>
    <cellStyle name="Note 4 4 4 2" xfId="2713" xr:uid="{00000000-0005-0000-0000-00001F0A0000}"/>
    <cellStyle name="Note 4 4 4 2 2" xfId="5553" xr:uid="{00000000-0005-0000-0000-00001E0A0000}"/>
    <cellStyle name="Note 4 4 4 2 2 2" xfId="12710" xr:uid="{00000000-0005-0000-0000-000032050000}"/>
    <cellStyle name="Note 4 4 4 2 3" xfId="9871" xr:uid="{00000000-0005-0000-0000-000032050000}"/>
    <cellStyle name="Note 4 4 4 3" xfId="4134" xr:uid="{00000000-0005-0000-0000-00001D0A0000}"/>
    <cellStyle name="Note 4 4 4 3 2" xfId="11291" xr:uid="{00000000-0005-0000-0000-000032050000}"/>
    <cellStyle name="Note 4 4 4 4" xfId="7055" xr:uid="{00000000-0005-0000-0000-000046050000}"/>
    <cellStyle name="Note 4 4 4 4 2" xfId="14184" xr:uid="{00000000-0005-0000-0000-000046050000}"/>
    <cellStyle name="Note 4 4 4 5" xfId="8452" xr:uid="{00000000-0005-0000-0000-000032050000}"/>
    <cellStyle name="Note 4 4 5" xfId="1783" xr:uid="{00000000-0005-0000-0000-0000200A0000}"/>
    <cellStyle name="Note 4 4 5 2" xfId="4623" xr:uid="{00000000-0005-0000-0000-00001F0A0000}"/>
    <cellStyle name="Note 4 4 5 2 2" xfId="11780" xr:uid="{00000000-0005-0000-0000-00002D050000}"/>
    <cellStyle name="Note 4 4 5 3" xfId="8941" xr:uid="{00000000-0005-0000-0000-00002D050000}"/>
    <cellStyle name="Note 4 4 6" xfId="3204" xr:uid="{00000000-0005-0000-0000-0000140A0000}"/>
    <cellStyle name="Note 4 4 6 2" xfId="10361" xr:uid="{00000000-0005-0000-0000-00002D050000}"/>
    <cellStyle name="Note 4 4 7" xfId="6076" xr:uid="{00000000-0005-0000-0000-00000F020000}"/>
    <cellStyle name="Note 4 4 7 2" xfId="13245" xr:uid="{00000000-0005-0000-0000-00000F020000}"/>
    <cellStyle name="Note 4 4 8" xfId="7522" xr:uid="{00000000-0005-0000-0000-00002D050000}"/>
    <cellStyle name="Note 4 5" xfId="394" xr:uid="{00000000-0005-0000-0000-0000210A0000}"/>
    <cellStyle name="Note 4 5 2" xfId="865" xr:uid="{00000000-0005-0000-0000-0000220A0000}"/>
    <cellStyle name="Note 4 5 2 2" xfId="2292" xr:uid="{00000000-0005-0000-0000-0000230A0000}"/>
    <cellStyle name="Note 4 5 2 2 2" xfId="5132" xr:uid="{00000000-0005-0000-0000-0000220A0000}"/>
    <cellStyle name="Note 4 5 2 2 2 2" xfId="12289" xr:uid="{00000000-0005-0000-0000-000034050000}"/>
    <cellStyle name="Note 4 5 2 2 3" xfId="9450" xr:uid="{00000000-0005-0000-0000-000034050000}"/>
    <cellStyle name="Note 4 5 2 3" xfId="3713" xr:uid="{00000000-0005-0000-0000-0000210A0000}"/>
    <cellStyle name="Note 4 5 2 3 2" xfId="10870" xr:uid="{00000000-0005-0000-0000-000034050000}"/>
    <cellStyle name="Note 4 5 2 4" xfId="6635" xr:uid="{00000000-0005-0000-0000-000048050000}"/>
    <cellStyle name="Note 4 5 2 4 2" xfId="13764" xr:uid="{00000000-0005-0000-0000-000048050000}"/>
    <cellStyle name="Note 4 5 2 5" xfId="8031" xr:uid="{00000000-0005-0000-0000-000034050000}"/>
    <cellStyle name="Note 4 5 3" xfId="1329" xr:uid="{00000000-0005-0000-0000-0000240A0000}"/>
    <cellStyle name="Note 4 5 3 2" xfId="2756" xr:uid="{00000000-0005-0000-0000-0000250A0000}"/>
    <cellStyle name="Note 4 5 3 2 2" xfId="5596" xr:uid="{00000000-0005-0000-0000-0000240A0000}"/>
    <cellStyle name="Note 4 5 3 2 2 2" xfId="12753" xr:uid="{00000000-0005-0000-0000-000035050000}"/>
    <cellStyle name="Note 4 5 3 2 3" xfId="9914" xr:uid="{00000000-0005-0000-0000-000035050000}"/>
    <cellStyle name="Note 4 5 3 3" xfId="4177" xr:uid="{00000000-0005-0000-0000-0000230A0000}"/>
    <cellStyle name="Note 4 5 3 3 2" xfId="11334" xr:uid="{00000000-0005-0000-0000-000035050000}"/>
    <cellStyle name="Note 4 5 3 4" xfId="7098" xr:uid="{00000000-0005-0000-0000-000049050000}"/>
    <cellStyle name="Note 4 5 3 4 2" xfId="14227" xr:uid="{00000000-0005-0000-0000-000049050000}"/>
    <cellStyle name="Note 4 5 3 5" xfId="8495" xr:uid="{00000000-0005-0000-0000-000035050000}"/>
    <cellStyle name="Note 4 5 4" xfId="1826" xr:uid="{00000000-0005-0000-0000-0000260A0000}"/>
    <cellStyle name="Note 4 5 4 2" xfId="4666" xr:uid="{00000000-0005-0000-0000-0000250A0000}"/>
    <cellStyle name="Note 4 5 4 2 2" xfId="11823" xr:uid="{00000000-0005-0000-0000-000033050000}"/>
    <cellStyle name="Note 4 5 4 3" xfId="8984" xr:uid="{00000000-0005-0000-0000-000033050000}"/>
    <cellStyle name="Note 4 5 5" xfId="3247" xr:uid="{00000000-0005-0000-0000-0000200A0000}"/>
    <cellStyle name="Note 4 5 5 2" xfId="10404" xr:uid="{00000000-0005-0000-0000-000033050000}"/>
    <cellStyle name="Note 4 5 6" xfId="6119" xr:uid="{00000000-0005-0000-0000-000011020000}"/>
    <cellStyle name="Note 4 5 6 2" xfId="13288" xr:uid="{00000000-0005-0000-0000-000011020000}"/>
    <cellStyle name="Note 4 5 7" xfId="7565" xr:uid="{00000000-0005-0000-0000-000033050000}"/>
    <cellStyle name="Note 4 6" xfId="632" xr:uid="{00000000-0005-0000-0000-0000270A0000}"/>
    <cellStyle name="Note 4 6 2" xfId="2059" xr:uid="{00000000-0005-0000-0000-0000280A0000}"/>
    <cellStyle name="Note 4 6 2 2" xfId="4899" xr:uid="{00000000-0005-0000-0000-0000270A0000}"/>
    <cellStyle name="Note 4 6 2 2 2" xfId="12056" xr:uid="{00000000-0005-0000-0000-000036050000}"/>
    <cellStyle name="Note 4 6 2 3" xfId="9217" xr:uid="{00000000-0005-0000-0000-000036050000}"/>
    <cellStyle name="Note 4 6 3" xfId="3480" xr:uid="{00000000-0005-0000-0000-0000260A0000}"/>
    <cellStyle name="Note 4 6 3 2" xfId="10637" xr:uid="{00000000-0005-0000-0000-000036050000}"/>
    <cellStyle name="Note 4 6 4" xfId="6402" xr:uid="{00000000-0005-0000-0000-00004A050000}"/>
    <cellStyle name="Note 4 6 4 2" xfId="13531" xr:uid="{00000000-0005-0000-0000-00004A050000}"/>
    <cellStyle name="Note 4 6 5" xfId="7798" xr:uid="{00000000-0005-0000-0000-000036050000}"/>
    <cellStyle name="Note 4 7" xfId="1096" xr:uid="{00000000-0005-0000-0000-0000290A0000}"/>
    <cellStyle name="Note 4 7 2" xfId="2523" xr:uid="{00000000-0005-0000-0000-00002A0A0000}"/>
    <cellStyle name="Note 4 7 2 2" xfId="5363" xr:uid="{00000000-0005-0000-0000-0000290A0000}"/>
    <cellStyle name="Note 4 7 2 2 2" xfId="12520" xr:uid="{00000000-0005-0000-0000-000037050000}"/>
    <cellStyle name="Note 4 7 2 3" xfId="9681" xr:uid="{00000000-0005-0000-0000-000037050000}"/>
    <cellStyle name="Note 4 7 3" xfId="3944" xr:uid="{00000000-0005-0000-0000-0000280A0000}"/>
    <cellStyle name="Note 4 7 3 2" xfId="11101" xr:uid="{00000000-0005-0000-0000-000037050000}"/>
    <cellStyle name="Note 4 7 4" xfId="6865" xr:uid="{00000000-0005-0000-0000-00004B050000}"/>
    <cellStyle name="Note 4 7 4 2" xfId="13994" xr:uid="{00000000-0005-0000-0000-00004B050000}"/>
    <cellStyle name="Note 4 7 5" xfId="8262" xr:uid="{00000000-0005-0000-0000-000037050000}"/>
    <cellStyle name="Note 4 8" xfId="1592" xr:uid="{00000000-0005-0000-0000-00002B0A0000}"/>
    <cellStyle name="Note 4 8 2" xfId="4432" xr:uid="{00000000-0005-0000-0000-00002A0A0000}"/>
    <cellStyle name="Note 4 8 2 2" xfId="11589" xr:uid="{00000000-0005-0000-0000-000014050000}"/>
    <cellStyle name="Note 4 8 3" xfId="8750" xr:uid="{00000000-0005-0000-0000-000014050000}"/>
    <cellStyle name="Note 4 9" xfId="3014" xr:uid="{00000000-0005-0000-0000-0000E3090000}"/>
    <cellStyle name="Note 4 9 2" xfId="10171" xr:uid="{00000000-0005-0000-0000-000014050000}"/>
    <cellStyle name="Note 5" xfId="49" xr:uid="{00000000-0005-0000-0000-00002C0A0000}"/>
    <cellStyle name="Note 5 10" xfId="5882" xr:uid="{00000000-0005-0000-0000-000012020000}"/>
    <cellStyle name="Note 5 10 2" xfId="13056" xr:uid="{00000000-0005-0000-0000-000012020000}"/>
    <cellStyle name="Note 5 11" xfId="7332" xr:uid="{00000000-0005-0000-0000-000038050000}"/>
    <cellStyle name="Note 5 2" xfId="90" xr:uid="{00000000-0005-0000-0000-00002D0A0000}"/>
    <cellStyle name="Note 5 2 2" xfId="325" xr:uid="{00000000-0005-0000-0000-00002E0A0000}"/>
    <cellStyle name="Note 5 2 2 2" xfId="593" xr:uid="{00000000-0005-0000-0000-00002F0A0000}"/>
    <cellStyle name="Note 5 2 2 2 2" xfId="1059" xr:uid="{00000000-0005-0000-0000-0000300A0000}"/>
    <cellStyle name="Note 5 2 2 2 2 2" xfId="2486" xr:uid="{00000000-0005-0000-0000-0000310A0000}"/>
    <cellStyle name="Note 5 2 2 2 2 2 2" xfId="5326" xr:uid="{00000000-0005-0000-0000-0000300A0000}"/>
    <cellStyle name="Note 5 2 2 2 2 2 2 2" xfId="12483" xr:uid="{00000000-0005-0000-0000-00003C050000}"/>
    <cellStyle name="Note 5 2 2 2 2 2 3" xfId="9644" xr:uid="{00000000-0005-0000-0000-00003C050000}"/>
    <cellStyle name="Note 5 2 2 2 2 3" xfId="3907" xr:uid="{00000000-0005-0000-0000-00002F0A0000}"/>
    <cellStyle name="Note 5 2 2 2 2 3 2" xfId="11064" xr:uid="{00000000-0005-0000-0000-00003C050000}"/>
    <cellStyle name="Note 5 2 2 2 2 4" xfId="6828" xr:uid="{00000000-0005-0000-0000-000050050000}"/>
    <cellStyle name="Note 5 2 2 2 2 4 2" xfId="13957" xr:uid="{00000000-0005-0000-0000-000050050000}"/>
    <cellStyle name="Note 5 2 2 2 2 5" xfId="8225" xr:uid="{00000000-0005-0000-0000-00003C050000}"/>
    <cellStyle name="Note 5 2 2 2 3" xfId="1523" xr:uid="{00000000-0005-0000-0000-0000320A0000}"/>
    <cellStyle name="Note 5 2 2 2 3 2" xfId="2950" xr:uid="{00000000-0005-0000-0000-0000330A0000}"/>
    <cellStyle name="Note 5 2 2 2 3 2 2" xfId="5790" xr:uid="{00000000-0005-0000-0000-0000320A0000}"/>
    <cellStyle name="Note 5 2 2 2 3 2 2 2" xfId="12947" xr:uid="{00000000-0005-0000-0000-00003D050000}"/>
    <cellStyle name="Note 5 2 2 2 3 2 3" xfId="10108" xr:uid="{00000000-0005-0000-0000-00003D050000}"/>
    <cellStyle name="Note 5 2 2 2 3 3" xfId="4371" xr:uid="{00000000-0005-0000-0000-0000310A0000}"/>
    <cellStyle name="Note 5 2 2 2 3 3 2" xfId="11528" xr:uid="{00000000-0005-0000-0000-00003D050000}"/>
    <cellStyle name="Note 5 2 2 2 3 4" xfId="7292" xr:uid="{00000000-0005-0000-0000-000051050000}"/>
    <cellStyle name="Note 5 2 2 2 3 4 2" xfId="14421" xr:uid="{00000000-0005-0000-0000-000051050000}"/>
    <cellStyle name="Note 5 2 2 2 3 5" xfId="8689" xr:uid="{00000000-0005-0000-0000-00003D050000}"/>
    <cellStyle name="Note 5 2 2 2 4" xfId="2020" xr:uid="{00000000-0005-0000-0000-0000340A0000}"/>
    <cellStyle name="Note 5 2 2 2 4 2" xfId="4860" xr:uid="{00000000-0005-0000-0000-0000330A0000}"/>
    <cellStyle name="Note 5 2 2 2 4 2 2" xfId="12017" xr:uid="{00000000-0005-0000-0000-00003B050000}"/>
    <cellStyle name="Note 5 2 2 2 4 3" xfId="9178" xr:uid="{00000000-0005-0000-0000-00003B050000}"/>
    <cellStyle name="Note 5 2 2 2 5" xfId="3441" xr:uid="{00000000-0005-0000-0000-00002E0A0000}"/>
    <cellStyle name="Note 5 2 2 2 5 2" xfId="10598" xr:uid="{00000000-0005-0000-0000-00003B050000}"/>
    <cellStyle name="Note 5 2 2 2 6" xfId="6313" xr:uid="{00000000-0005-0000-0000-000015020000}"/>
    <cellStyle name="Note 5 2 2 2 6 2" xfId="13482" xr:uid="{00000000-0005-0000-0000-000015020000}"/>
    <cellStyle name="Note 5 2 2 2 7" xfId="7759" xr:uid="{00000000-0005-0000-0000-00003B050000}"/>
    <cellStyle name="Note 5 2 2 3" xfId="826" xr:uid="{00000000-0005-0000-0000-0000350A0000}"/>
    <cellStyle name="Note 5 2 2 3 2" xfId="2253" xr:uid="{00000000-0005-0000-0000-0000360A0000}"/>
    <cellStyle name="Note 5 2 2 3 2 2" xfId="5093" xr:uid="{00000000-0005-0000-0000-0000350A0000}"/>
    <cellStyle name="Note 5 2 2 3 2 2 2" xfId="12250" xr:uid="{00000000-0005-0000-0000-00003E050000}"/>
    <cellStyle name="Note 5 2 2 3 2 3" xfId="9411" xr:uid="{00000000-0005-0000-0000-00003E050000}"/>
    <cellStyle name="Note 5 2 2 3 3" xfId="3674" xr:uid="{00000000-0005-0000-0000-0000340A0000}"/>
    <cellStyle name="Note 5 2 2 3 3 2" xfId="10831" xr:uid="{00000000-0005-0000-0000-00003E050000}"/>
    <cellStyle name="Note 5 2 2 3 4" xfId="6596" xr:uid="{00000000-0005-0000-0000-000052050000}"/>
    <cellStyle name="Note 5 2 2 3 4 2" xfId="13725" xr:uid="{00000000-0005-0000-0000-000052050000}"/>
    <cellStyle name="Note 5 2 2 3 5" xfId="7992" xr:uid="{00000000-0005-0000-0000-00003E050000}"/>
    <cellStyle name="Note 5 2 2 4" xfId="1290" xr:uid="{00000000-0005-0000-0000-0000370A0000}"/>
    <cellStyle name="Note 5 2 2 4 2" xfId="2717" xr:uid="{00000000-0005-0000-0000-0000380A0000}"/>
    <cellStyle name="Note 5 2 2 4 2 2" xfId="5557" xr:uid="{00000000-0005-0000-0000-0000370A0000}"/>
    <cellStyle name="Note 5 2 2 4 2 2 2" xfId="12714" xr:uid="{00000000-0005-0000-0000-00003F050000}"/>
    <cellStyle name="Note 5 2 2 4 2 3" xfId="9875" xr:uid="{00000000-0005-0000-0000-00003F050000}"/>
    <cellStyle name="Note 5 2 2 4 3" xfId="4138" xr:uid="{00000000-0005-0000-0000-0000360A0000}"/>
    <cellStyle name="Note 5 2 2 4 3 2" xfId="11295" xr:uid="{00000000-0005-0000-0000-00003F050000}"/>
    <cellStyle name="Note 5 2 2 4 4" xfId="7059" xr:uid="{00000000-0005-0000-0000-000053050000}"/>
    <cellStyle name="Note 5 2 2 4 4 2" xfId="14188" xr:uid="{00000000-0005-0000-0000-000053050000}"/>
    <cellStyle name="Note 5 2 2 4 5" xfId="8456" xr:uid="{00000000-0005-0000-0000-00003F050000}"/>
    <cellStyle name="Note 5 2 2 5" xfId="1787" xr:uid="{00000000-0005-0000-0000-0000390A0000}"/>
    <cellStyle name="Note 5 2 2 5 2" xfId="4627" xr:uid="{00000000-0005-0000-0000-0000380A0000}"/>
    <cellStyle name="Note 5 2 2 5 2 2" xfId="11784" xr:uid="{00000000-0005-0000-0000-00003A050000}"/>
    <cellStyle name="Note 5 2 2 5 3" xfId="8945" xr:uid="{00000000-0005-0000-0000-00003A050000}"/>
    <cellStyle name="Note 5 2 2 6" xfId="3208" xr:uid="{00000000-0005-0000-0000-00002D0A0000}"/>
    <cellStyle name="Note 5 2 2 6 2" xfId="10365" xr:uid="{00000000-0005-0000-0000-00003A050000}"/>
    <cellStyle name="Note 5 2 2 7" xfId="6080" xr:uid="{00000000-0005-0000-0000-000014020000}"/>
    <cellStyle name="Note 5 2 2 7 2" xfId="13249" xr:uid="{00000000-0005-0000-0000-000014020000}"/>
    <cellStyle name="Note 5 2 2 8" xfId="7526" xr:uid="{00000000-0005-0000-0000-00003A050000}"/>
    <cellStyle name="Note 5 2 3" xfId="436" xr:uid="{00000000-0005-0000-0000-00003A0A0000}"/>
    <cellStyle name="Note 5 2 3 2" xfId="902" xr:uid="{00000000-0005-0000-0000-00003B0A0000}"/>
    <cellStyle name="Note 5 2 3 2 2" xfId="2329" xr:uid="{00000000-0005-0000-0000-00003C0A0000}"/>
    <cellStyle name="Note 5 2 3 2 2 2" xfId="5169" xr:uid="{00000000-0005-0000-0000-00003B0A0000}"/>
    <cellStyle name="Note 5 2 3 2 2 2 2" xfId="12326" xr:uid="{00000000-0005-0000-0000-000041050000}"/>
    <cellStyle name="Note 5 2 3 2 2 3" xfId="9487" xr:uid="{00000000-0005-0000-0000-000041050000}"/>
    <cellStyle name="Note 5 2 3 2 3" xfId="3750" xr:uid="{00000000-0005-0000-0000-00003A0A0000}"/>
    <cellStyle name="Note 5 2 3 2 3 2" xfId="10907" xr:uid="{00000000-0005-0000-0000-000041050000}"/>
    <cellStyle name="Note 5 2 3 2 4" xfId="6672" xr:uid="{00000000-0005-0000-0000-000055050000}"/>
    <cellStyle name="Note 5 2 3 2 4 2" xfId="13801" xr:uid="{00000000-0005-0000-0000-000055050000}"/>
    <cellStyle name="Note 5 2 3 2 5" xfId="8068" xr:uid="{00000000-0005-0000-0000-000041050000}"/>
    <cellStyle name="Note 5 2 3 3" xfId="1366" xr:uid="{00000000-0005-0000-0000-00003D0A0000}"/>
    <cellStyle name="Note 5 2 3 3 2" xfId="2793" xr:uid="{00000000-0005-0000-0000-00003E0A0000}"/>
    <cellStyle name="Note 5 2 3 3 2 2" xfId="5633" xr:uid="{00000000-0005-0000-0000-00003D0A0000}"/>
    <cellStyle name="Note 5 2 3 3 2 2 2" xfId="12790" xr:uid="{00000000-0005-0000-0000-000042050000}"/>
    <cellStyle name="Note 5 2 3 3 2 3" xfId="9951" xr:uid="{00000000-0005-0000-0000-000042050000}"/>
    <cellStyle name="Note 5 2 3 3 3" xfId="4214" xr:uid="{00000000-0005-0000-0000-00003C0A0000}"/>
    <cellStyle name="Note 5 2 3 3 3 2" xfId="11371" xr:uid="{00000000-0005-0000-0000-000042050000}"/>
    <cellStyle name="Note 5 2 3 3 4" xfId="7135" xr:uid="{00000000-0005-0000-0000-000056050000}"/>
    <cellStyle name="Note 5 2 3 3 4 2" xfId="14264" xr:uid="{00000000-0005-0000-0000-000056050000}"/>
    <cellStyle name="Note 5 2 3 3 5" xfId="8532" xr:uid="{00000000-0005-0000-0000-000042050000}"/>
    <cellStyle name="Note 5 2 3 4" xfId="1863" xr:uid="{00000000-0005-0000-0000-00003F0A0000}"/>
    <cellStyle name="Note 5 2 3 4 2" xfId="4703" xr:uid="{00000000-0005-0000-0000-00003E0A0000}"/>
    <cellStyle name="Note 5 2 3 4 2 2" xfId="11860" xr:uid="{00000000-0005-0000-0000-000040050000}"/>
    <cellStyle name="Note 5 2 3 4 3" xfId="9021" xr:uid="{00000000-0005-0000-0000-000040050000}"/>
    <cellStyle name="Note 5 2 3 5" xfId="3284" xr:uid="{00000000-0005-0000-0000-0000390A0000}"/>
    <cellStyle name="Note 5 2 3 5 2" xfId="10441" xr:uid="{00000000-0005-0000-0000-000040050000}"/>
    <cellStyle name="Note 5 2 3 6" xfId="6156" xr:uid="{00000000-0005-0000-0000-000016020000}"/>
    <cellStyle name="Note 5 2 3 6 2" xfId="13325" xr:uid="{00000000-0005-0000-0000-000016020000}"/>
    <cellStyle name="Note 5 2 3 7" xfId="7602" xr:uid="{00000000-0005-0000-0000-000040050000}"/>
    <cellStyle name="Note 5 2 4" xfId="669" xr:uid="{00000000-0005-0000-0000-0000400A0000}"/>
    <cellStyle name="Note 5 2 4 2" xfId="2096" xr:uid="{00000000-0005-0000-0000-0000410A0000}"/>
    <cellStyle name="Note 5 2 4 2 2" xfId="4936" xr:uid="{00000000-0005-0000-0000-0000400A0000}"/>
    <cellStyle name="Note 5 2 4 2 2 2" xfId="12093" xr:uid="{00000000-0005-0000-0000-000043050000}"/>
    <cellStyle name="Note 5 2 4 2 3" xfId="9254" xr:uid="{00000000-0005-0000-0000-000043050000}"/>
    <cellStyle name="Note 5 2 4 3" xfId="3517" xr:uid="{00000000-0005-0000-0000-00003F0A0000}"/>
    <cellStyle name="Note 5 2 4 3 2" xfId="10674" xr:uid="{00000000-0005-0000-0000-000043050000}"/>
    <cellStyle name="Note 5 2 4 4" xfId="6439" xr:uid="{00000000-0005-0000-0000-000057050000}"/>
    <cellStyle name="Note 5 2 4 4 2" xfId="13568" xr:uid="{00000000-0005-0000-0000-000057050000}"/>
    <cellStyle name="Note 5 2 4 5" xfId="7835" xr:uid="{00000000-0005-0000-0000-000043050000}"/>
    <cellStyle name="Note 5 2 5" xfId="1133" xr:uid="{00000000-0005-0000-0000-0000420A0000}"/>
    <cellStyle name="Note 5 2 5 2" xfId="2560" xr:uid="{00000000-0005-0000-0000-0000430A0000}"/>
    <cellStyle name="Note 5 2 5 2 2" xfId="5400" xr:uid="{00000000-0005-0000-0000-0000420A0000}"/>
    <cellStyle name="Note 5 2 5 2 2 2" xfId="12557" xr:uid="{00000000-0005-0000-0000-000044050000}"/>
    <cellStyle name="Note 5 2 5 2 3" xfId="9718" xr:uid="{00000000-0005-0000-0000-000044050000}"/>
    <cellStyle name="Note 5 2 5 3" xfId="3981" xr:uid="{00000000-0005-0000-0000-0000410A0000}"/>
    <cellStyle name="Note 5 2 5 3 2" xfId="11138" xr:uid="{00000000-0005-0000-0000-000044050000}"/>
    <cellStyle name="Note 5 2 5 4" xfId="6902" xr:uid="{00000000-0005-0000-0000-000058050000}"/>
    <cellStyle name="Note 5 2 5 4 2" xfId="14031" xr:uid="{00000000-0005-0000-0000-000058050000}"/>
    <cellStyle name="Note 5 2 5 5" xfId="8299" xr:uid="{00000000-0005-0000-0000-000044050000}"/>
    <cellStyle name="Note 5 2 6" xfId="1629" xr:uid="{00000000-0005-0000-0000-0000440A0000}"/>
    <cellStyle name="Note 5 2 6 2" xfId="4469" xr:uid="{00000000-0005-0000-0000-0000430A0000}"/>
    <cellStyle name="Note 5 2 6 2 2" xfId="11626" xr:uid="{00000000-0005-0000-0000-000039050000}"/>
    <cellStyle name="Note 5 2 6 3" xfId="8787" xr:uid="{00000000-0005-0000-0000-000039050000}"/>
    <cellStyle name="Note 5 2 7" xfId="3051" xr:uid="{00000000-0005-0000-0000-00002C0A0000}"/>
    <cellStyle name="Note 5 2 7 2" xfId="10208" xr:uid="{00000000-0005-0000-0000-000039050000}"/>
    <cellStyle name="Note 5 2 8" xfId="5923" xr:uid="{00000000-0005-0000-0000-000013020000}"/>
    <cellStyle name="Note 5 2 8 2" xfId="13092" xr:uid="{00000000-0005-0000-0000-000013020000}"/>
    <cellStyle name="Note 5 2 9" xfId="7368" xr:uid="{00000000-0005-0000-0000-000039050000}"/>
    <cellStyle name="Note 5 3" xfId="137" xr:uid="{00000000-0005-0000-0000-0000450A0000}"/>
    <cellStyle name="Note 5 3 2" xfId="326" xr:uid="{00000000-0005-0000-0000-0000460A0000}"/>
    <cellStyle name="Note 5 3 2 2" xfId="594" xr:uid="{00000000-0005-0000-0000-0000470A0000}"/>
    <cellStyle name="Note 5 3 2 2 2" xfId="1060" xr:uid="{00000000-0005-0000-0000-0000480A0000}"/>
    <cellStyle name="Note 5 3 2 2 2 2" xfId="2487" xr:uid="{00000000-0005-0000-0000-0000490A0000}"/>
    <cellStyle name="Note 5 3 2 2 2 2 2" xfId="5327" xr:uid="{00000000-0005-0000-0000-0000480A0000}"/>
    <cellStyle name="Note 5 3 2 2 2 2 2 2" xfId="12484" xr:uid="{00000000-0005-0000-0000-000048050000}"/>
    <cellStyle name="Note 5 3 2 2 2 2 3" xfId="9645" xr:uid="{00000000-0005-0000-0000-000048050000}"/>
    <cellStyle name="Note 5 3 2 2 2 3" xfId="3908" xr:uid="{00000000-0005-0000-0000-0000470A0000}"/>
    <cellStyle name="Note 5 3 2 2 2 3 2" xfId="11065" xr:uid="{00000000-0005-0000-0000-000048050000}"/>
    <cellStyle name="Note 5 3 2 2 2 4" xfId="6829" xr:uid="{00000000-0005-0000-0000-00005C050000}"/>
    <cellStyle name="Note 5 3 2 2 2 4 2" xfId="13958" xr:uid="{00000000-0005-0000-0000-00005C050000}"/>
    <cellStyle name="Note 5 3 2 2 2 5" xfId="8226" xr:uid="{00000000-0005-0000-0000-000048050000}"/>
    <cellStyle name="Note 5 3 2 2 3" xfId="1524" xr:uid="{00000000-0005-0000-0000-00004A0A0000}"/>
    <cellStyle name="Note 5 3 2 2 3 2" xfId="2951" xr:uid="{00000000-0005-0000-0000-00004B0A0000}"/>
    <cellStyle name="Note 5 3 2 2 3 2 2" xfId="5791" xr:uid="{00000000-0005-0000-0000-00004A0A0000}"/>
    <cellStyle name="Note 5 3 2 2 3 2 2 2" xfId="12948" xr:uid="{00000000-0005-0000-0000-000049050000}"/>
    <cellStyle name="Note 5 3 2 2 3 2 3" xfId="10109" xr:uid="{00000000-0005-0000-0000-000049050000}"/>
    <cellStyle name="Note 5 3 2 2 3 3" xfId="4372" xr:uid="{00000000-0005-0000-0000-0000490A0000}"/>
    <cellStyle name="Note 5 3 2 2 3 3 2" xfId="11529" xr:uid="{00000000-0005-0000-0000-000049050000}"/>
    <cellStyle name="Note 5 3 2 2 3 4" xfId="7293" xr:uid="{00000000-0005-0000-0000-00005D050000}"/>
    <cellStyle name="Note 5 3 2 2 3 4 2" xfId="14422" xr:uid="{00000000-0005-0000-0000-00005D050000}"/>
    <cellStyle name="Note 5 3 2 2 3 5" xfId="8690" xr:uid="{00000000-0005-0000-0000-000049050000}"/>
    <cellStyle name="Note 5 3 2 2 4" xfId="2021" xr:uid="{00000000-0005-0000-0000-00004C0A0000}"/>
    <cellStyle name="Note 5 3 2 2 4 2" xfId="4861" xr:uid="{00000000-0005-0000-0000-00004B0A0000}"/>
    <cellStyle name="Note 5 3 2 2 4 2 2" xfId="12018" xr:uid="{00000000-0005-0000-0000-000047050000}"/>
    <cellStyle name="Note 5 3 2 2 4 3" xfId="9179" xr:uid="{00000000-0005-0000-0000-000047050000}"/>
    <cellStyle name="Note 5 3 2 2 5" xfId="3442" xr:uid="{00000000-0005-0000-0000-0000460A0000}"/>
    <cellStyle name="Note 5 3 2 2 5 2" xfId="10599" xr:uid="{00000000-0005-0000-0000-000047050000}"/>
    <cellStyle name="Note 5 3 2 2 6" xfId="6314" xr:uid="{00000000-0005-0000-0000-000019020000}"/>
    <cellStyle name="Note 5 3 2 2 6 2" xfId="13483" xr:uid="{00000000-0005-0000-0000-000019020000}"/>
    <cellStyle name="Note 5 3 2 2 7" xfId="7760" xr:uid="{00000000-0005-0000-0000-000047050000}"/>
    <cellStyle name="Note 5 3 2 3" xfId="827" xr:uid="{00000000-0005-0000-0000-00004D0A0000}"/>
    <cellStyle name="Note 5 3 2 3 2" xfId="2254" xr:uid="{00000000-0005-0000-0000-00004E0A0000}"/>
    <cellStyle name="Note 5 3 2 3 2 2" xfId="5094" xr:uid="{00000000-0005-0000-0000-00004D0A0000}"/>
    <cellStyle name="Note 5 3 2 3 2 2 2" xfId="12251" xr:uid="{00000000-0005-0000-0000-00004A050000}"/>
    <cellStyle name="Note 5 3 2 3 2 3" xfId="9412" xr:uid="{00000000-0005-0000-0000-00004A050000}"/>
    <cellStyle name="Note 5 3 2 3 3" xfId="3675" xr:uid="{00000000-0005-0000-0000-00004C0A0000}"/>
    <cellStyle name="Note 5 3 2 3 3 2" xfId="10832" xr:uid="{00000000-0005-0000-0000-00004A050000}"/>
    <cellStyle name="Note 5 3 2 3 4" xfId="6597" xr:uid="{00000000-0005-0000-0000-00005E050000}"/>
    <cellStyle name="Note 5 3 2 3 4 2" xfId="13726" xr:uid="{00000000-0005-0000-0000-00005E050000}"/>
    <cellStyle name="Note 5 3 2 3 5" xfId="7993" xr:uid="{00000000-0005-0000-0000-00004A050000}"/>
    <cellStyle name="Note 5 3 2 4" xfId="1291" xr:uid="{00000000-0005-0000-0000-00004F0A0000}"/>
    <cellStyle name="Note 5 3 2 4 2" xfId="2718" xr:uid="{00000000-0005-0000-0000-0000500A0000}"/>
    <cellStyle name="Note 5 3 2 4 2 2" xfId="5558" xr:uid="{00000000-0005-0000-0000-00004F0A0000}"/>
    <cellStyle name="Note 5 3 2 4 2 2 2" xfId="12715" xr:uid="{00000000-0005-0000-0000-00004B050000}"/>
    <cellStyle name="Note 5 3 2 4 2 3" xfId="9876" xr:uid="{00000000-0005-0000-0000-00004B050000}"/>
    <cellStyle name="Note 5 3 2 4 3" xfId="4139" xr:uid="{00000000-0005-0000-0000-00004E0A0000}"/>
    <cellStyle name="Note 5 3 2 4 3 2" xfId="11296" xr:uid="{00000000-0005-0000-0000-00004B050000}"/>
    <cellStyle name="Note 5 3 2 4 4" xfId="7060" xr:uid="{00000000-0005-0000-0000-00005F050000}"/>
    <cellStyle name="Note 5 3 2 4 4 2" xfId="14189" xr:uid="{00000000-0005-0000-0000-00005F050000}"/>
    <cellStyle name="Note 5 3 2 4 5" xfId="8457" xr:uid="{00000000-0005-0000-0000-00004B050000}"/>
    <cellStyle name="Note 5 3 2 5" xfId="1788" xr:uid="{00000000-0005-0000-0000-0000510A0000}"/>
    <cellStyle name="Note 5 3 2 5 2" xfId="4628" xr:uid="{00000000-0005-0000-0000-0000500A0000}"/>
    <cellStyle name="Note 5 3 2 5 2 2" xfId="11785" xr:uid="{00000000-0005-0000-0000-000046050000}"/>
    <cellStyle name="Note 5 3 2 5 3" xfId="8946" xr:uid="{00000000-0005-0000-0000-000046050000}"/>
    <cellStyle name="Note 5 3 2 6" xfId="3209" xr:uid="{00000000-0005-0000-0000-0000450A0000}"/>
    <cellStyle name="Note 5 3 2 6 2" xfId="10366" xr:uid="{00000000-0005-0000-0000-000046050000}"/>
    <cellStyle name="Note 5 3 2 7" xfId="6081" xr:uid="{00000000-0005-0000-0000-000018020000}"/>
    <cellStyle name="Note 5 3 2 7 2" xfId="13250" xr:uid="{00000000-0005-0000-0000-000018020000}"/>
    <cellStyle name="Note 5 3 2 8" xfId="7527" xr:uid="{00000000-0005-0000-0000-000046050000}"/>
    <cellStyle name="Note 5 3 3" xfId="473" xr:uid="{00000000-0005-0000-0000-0000520A0000}"/>
    <cellStyle name="Note 5 3 3 2" xfId="939" xr:uid="{00000000-0005-0000-0000-0000530A0000}"/>
    <cellStyle name="Note 5 3 3 2 2" xfId="2366" xr:uid="{00000000-0005-0000-0000-0000540A0000}"/>
    <cellStyle name="Note 5 3 3 2 2 2" xfId="5206" xr:uid="{00000000-0005-0000-0000-0000530A0000}"/>
    <cellStyle name="Note 5 3 3 2 2 2 2" xfId="12363" xr:uid="{00000000-0005-0000-0000-00004D050000}"/>
    <cellStyle name="Note 5 3 3 2 2 3" xfId="9524" xr:uid="{00000000-0005-0000-0000-00004D050000}"/>
    <cellStyle name="Note 5 3 3 2 3" xfId="3787" xr:uid="{00000000-0005-0000-0000-0000520A0000}"/>
    <cellStyle name="Note 5 3 3 2 3 2" xfId="10944" xr:uid="{00000000-0005-0000-0000-00004D050000}"/>
    <cellStyle name="Note 5 3 3 2 4" xfId="6709" xr:uid="{00000000-0005-0000-0000-000061050000}"/>
    <cellStyle name="Note 5 3 3 2 4 2" xfId="13838" xr:uid="{00000000-0005-0000-0000-000061050000}"/>
    <cellStyle name="Note 5 3 3 2 5" xfId="8105" xr:uid="{00000000-0005-0000-0000-00004D050000}"/>
    <cellStyle name="Note 5 3 3 3" xfId="1403" xr:uid="{00000000-0005-0000-0000-0000550A0000}"/>
    <cellStyle name="Note 5 3 3 3 2" xfId="2830" xr:uid="{00000000-0005-0000-0000-0000560A0000}"/>
    <cellStyle name="Note 5 3 3 3 2 2" xfId="5670" xr:uid="{00000000-0005-0000-0000-0000550A0000}"/>
    <cellStyle name="Note 5 3 3 3 2 2 2" xfId="12827" xr:uid="{00000000-0005-0000-0000-00004E050000}"/>
    <cellStyle name="Note 5 3 3 3 2 3" xfId="9988" xr:uid="{00000000-0005-0000-0000-00004E050000}"/>
    <cellStyle name="Note 5 3 3 3 3" xfId="4251" xr:uid="{00000000-0005-0000-0000-0000540A0000}"/>
    <cellStyle name="Note 5 3 3 3 3 2" xfId="11408" xr:uid="{00000000-0005-0000-0000-00004E050000}"/>
    <cellStyle name="Note 5 3 3 3 4" xfId="7172" xr:uid="{00000000-0005-0000-0000-000062050000}"/>
    <cellStyle name="Note 5 3 3 3 4 2" xfId="14301" xr:uid="{00000000-0005-0000-0000-000062050000}"/>
    <cellStyle name="Note 5 3 3 3 5" xfId="8569" xr:uid="{00000000-0005-0000-0000-00004E050000}"/>
    <cellStyle name="Note 5 3 3 4" xfId="1900" xr:uid="{00000000-0005-0000-0000-0000570A0000}"/>
    <cellStyle name="Note 5 3 3 4 2" xfId="4740" xr:uid="{00000000-0005-0000-0000-0000560A0000}"/>
    <cellStyle name="Note 5 3 3 4 2 2" xfId="11897" xr:uid="{00000000-0005-0000-0000-00004C050000}"/>
    <cellStyle name="Note 5 3 3 4 3" xfId="9058" xr:uid="{00000000-0005-0000-0000-00004C050000}"/>
    <cellStyle name="Note 5 3 3 5" xfId="3321" xr:uid="{00000000-0005-0000-0000-0000510A0000}"/>
    <cellStyle name="Note 5 3 3 5 2" xfId="10478" xr:uid="{00000000-0005-0000-0000-00004C050000}"/>
    <cellStyle name="Note 5 3 3 6" xfId="6193" xr:uid="{00000000-0005-0000-0000-00001A020000}"/>
    <cellStyle name="Note 5 3 3 6 2" xfId="13362" xr:uid="{00000000-0005-0000-0000-00001A020000}"/>
    <cellStyle name="Note 5 3 3 7" xfId="7639" xr:uid="{00000000-0005-0000-0000-00004C050000}"/>
    <cellStyle name="Note 5 3 4" xfId="706" xr:uid="{00000000-0005-0000-0000-0000580A0000}"/>
    <cellStyle name="Note 5 3 4 2" xfId="2133" xr:uid="{00000000-0005-0000-0000-0000590A0000}"/>
    <cellStyle name="Note 5 3 4 2 2" xfId="4973" xr:uid="{00000000-0005-0000-0000-0000580A0000}"/>
    <cellStyle name="Note 5 3 4 2 2 2" xfId="12130" xr:uid="{00000000-0005-0000-0000-00004F050000}"/>
    <cellStyle name="Note 5 3 4 2 3" xfId="9291" xr:uid="{00000000-0005-0000-0000-00004F050000}"/>
    <cellStyle name="Note 5 3 4 3" xfId="3554" xr:uid="{00000000-0005-0000-0000-0000570A0000}"/>
    <cellStyle name="Note 5 3 4 3 2" xfId="10711" xr:uid="{00000000-0005-0000-0000-00004F050000}"/>
    <cellStyle name="Note 5 3 4 4" xfId="6476" xr:uid="{00000000-0005-0000-0000-000063050000}"/>
    <cellStyle name="Note 5 3 4 4 2" xfId="13605" xr:uid="{00000000-0005-0000-0000-000063050000}"/>
    <cellStyle name="Note 5 3 4 5" xfId="7872" xr:uid="{00000000-0005-0000-0000-00004F050000}"/>
    <cellStyle name="Note 5 3 5" xfId="1170" xr:uid="{00000000-0005-0000-0000-00005A0A0000}"/>
    <cellStyle name="Note 5 3 5 2" xfId="2597" xr:uid="{00000000-0005-0000-0000-00005B0A0000}"/>
    <cellStyle name="Note 5 3 5 2 2" xfId="5437" xr:uid="{00000000-0005-0000-0000-00005A0A0000}"/>
    <cellStyle name="Note 5 3 5 2 2 2" xfId="12594" xr:uid="{00000000-0005-0000-0000-000050050000}"/>
    <cellStyle name="Note 5 3 5 2 3" xfId="9755" xr:uid="{00000000-0005-0000-0000-000050050000}"/>
    <cellStyle name="Note 5 3 5 3" xfId="4018" xr:uid="{00000000-0005-0000-0000-0000590A0000}"/>
    <cellStyle name="Note 5 3 5 3 2" xfId="11175" xr:uid="{00000000-0005-0000-0000-000050050000}"/>
    <cellStyle name="Note 5 3 5 4" xfId="6939" xr:uid="{00000000-0005-0000-0000-000064050000}"/>
    <cellStyle name="Note 5 3 5 4 2" xfId="14068" xr:uid="{00000000-0005-0000-0000-000064050000}"/>
    <cellStyle name="Note 5 3 5 5" xfId="8336" xr:uid="{00000000-0005-0000-0000-000050050000}"/>
    <cellStyle name="Note 5 3 6" xfId="1667" xr:uid="{00000000-0005-0000-0000-00005C0A0000}"/>
    <cellStyle name="Note 5 3 6 2" xfId="4507" xr:uid="{00000000-0005-0000-0000-00005B0A0000}"/>
    <cellStyle name="Note 5 3 6 2 2" xfId="11664" xr:uid="{00000000-0005-0000-0000-000045050000}"/>
    <cellStyle name="Note 5 3 6 3" xfId="8825" xr:uid="{00000000-0005-0000-0000-000045050000}"/>
    <cellStyle name="Note 5 3 7" xfId="3088" xr:uid="{00000000-0005-0000-0000-0000440A0000}"/>
    <cellStyle name="Note 5 3 7 2" xfId="10245" xr:uid="{00000000-0005-0000-0000-000045050000}"/>
    <cellStyle name="Note 5 3 8" xfId="5960" xr:uid="{00000000-0005-0000-0000-000017020000}"/>
    <cellStyle name="Note 5 3 8 2" xfId="13129" xr:uid="{00000000-0005-0000-0000-000017020000}"/>
    <cellStyle name="Note 5 3 9" xfId="7405" xr:uid="{00000000-0005-0000-0000-000045050000}"/>
    <cellStyle name="Note 5 4" xfId="324" xr:uid="{00000000-0005-0000-0000-00005D0A0000}"/>
    <cellStyle name="Note 5 4 2" xfId="592" xr:uid="{00000000-0005-0000-0000-00005E0A0000}"/>
    <cellStyle name="Note 5 4 2 2" xfId="1058" xr:uid="{00000000-0005-0000-0000-00005F0A0000}"/>
    <cellStyle name="Note 5 4 2 2 2" xfId="2485" xr:uid="{00000000-0005-0000-0000-0000600A0000}"/>
    <cellStyle name="Note 5 4 2 2 2 2" xfId="5325" xr:uid="{00000000-0005-0000-0000-00005F0A0000}"/>
    <cellStyle name="Note 5 4 2 2 2 2 2" xfId="12482" xr:uid="{00000000-0005-0000-0000-000053050000}"/>
    <cellStyle name="Note 5 4 2 2 2 3" xfId="9643" xr:uid="{00000000-0005-0000-0000-000053050000}"/>
    <cellStyle name="Note 5 4 2 2 3" xfId="3906" xr:uid="{00000000-0005-0000-0000-00005E0A0000}"/>
    <cellStyle name="Note 5 4 2 2 3 2" xfId="11063" xr:uid="{00000000-0005-0000-0000-000053050000}"/>
    <cellStyle name="Note 5 4 2 2 4" xfId="6827" xr:uid="{00000000-0005-0000-0000-000067050000}"/>
    <cellStyle name="Note 5 4 2 2 4 2" xfId="13956" xr:uid="{00000000-0005-0000-0000-000067050000}"/>
    <cellStyle name="Note 5 4 2 2 5" xfId="8224" xr:uid="{00000000-0005-0000-0000-000053050000}"/>
    <cellStyle name="Note 5 4 2 3" xfId="1522" xr:uid="{00000000-0005-0000-0000-0000610A0000}"/>
    <cellStyle name="Note 5 4 2 3 2" xfId="2949" xr:uid="{00000000-0005-0000-0000-0000620A0000}"/>
    <cellStyle name="Note 5 4 2 3 2 2" xfId="5789" xr:uid="{00000000-0005-0000-0000-0000610A0000}"/>
    <cellStyle name="Note 5 4 2 3 2 2 2" xfId="12946" xr:uid="{00000000-0005-0000-0000-000054050000}"/>
    <cellStyle name="Note 5 4 2 3 2 3" xfId="10107" xr:uid="{00000000-0005-0000-0000-000054050000}"/>
    <cellStyle name="Note 5 4 2 3 3" xfId="4370" xr:uid="{00000000-0005-0000-0000-0000600A0000}"/>
    <cellStyle name="Note 5 4 2 3 3 2" xfId="11527" xr:uid="{00000000-0005-0000-0000-000054050000}"/>
    <cellStyle name="Note 5 4 2 3 4" xfId="7291" xr:uid="{00000000-0005-0000-0000-000068050000}"/>
    <cellStyle name="Note 5 4 2 3 4 2" xfId="14420" xr:uid="{00000000-0005-0000-0000-000068050000}"/>
    <cellStyle name="Note 5 4 2 3 5" xfId="8688" xr:uid="{00000000-0005-0000-0000-000054050000}"/>
    <cellStyle name="Note 5 4 2 4" xfId="2019" xr:uid="{00000000-0005-0000-0000-0000630A0000}"/>
    <cellStyle name="Note 5 4 2 4 2" xfId="4859" xr:uid="{00000000-0005-0000-0000-0000620A0000}"/>
    <cellStyle name="Note 5 4 2 4 2 2" xfId="12016" xr:uid="{00000000-0005-0000-0000-000052050000}"/>
    <cellStyle name="Note 5 4 2 4 3" xfId="9177" xr:uid="{00000000-0005-0000-0000-000052050000}"/>
    <cellStyle name="Note 5 4 2 5" xfId="3440" xr:uid="{00000000-0005-0000-0000-00005D0A0000}"/>
    <cellStyle name="Note 5 4 2 5 2" xfId="10597" xr:uid="{00000000-0005-0000-0000-000052050000}"/>
    <cellStyle name="Note 5 4 2 6" xfId="6312" xr:uid="{00000000-0005-0000-0000-00001C020000}"/>
    <cellStyle name="Note 5 4 2 6 2" xfId="13481" xr:uid="{00000000-0005-0000-0000-00001C020000}"/>
    <cellStyle name="Note 5 4 2 7" xfId="7758" xr:uid="{00000000-0005-0000-0000-000052050000}"/>
    <cellStyle name="Note 5 4 3" xfId="825" xr:uid="{00000000-0005-0000-0000-0000640A0000}"/>
    <cellStyle name="Note 5 4 3 2" xfId="2252" xr:uid="{00000000-0005-0000-0000-0000650A0000}"/>
    <cellStyle name="Note 5 4 3 2 2" xfId="5092" xr:uid="{00000000-0005-0000-0000-0000640A0000}"/>
    <cellStyle name="Note 5 4 3 2 2 2" xfId="12249" xr:uid="{00000000-0005-0000-0000-000055050000}"/>
    <cellStyle name="Note 5 4 3 2 3" xfId="9410" xr:uid="{00000000-0005-0000-0000-000055050000}"/>
    <cellStyle name="Note 5 4 3 3" xfId="3673" xr:uid="{00000000-0005-0000-0000-0000630A0000}"/>
    <cellStyle name="Note 5 4 3 3 2" xfId="10830" xr:uid="{00000000-0005-0000-0000-000055050000}"/>
    <cellStyle name="Note 5 4 3 4" xfId="6595" xr:uid="{00000000-0005-0000-0000-000069050000}"/>
    <cellStyle name="Note 5 4 3 4 2" xfId="13724" xr:uid="{00000000-0005-0000-0000-000069050000}"/>
    <cellStyle name="Note 5 4 3 5" xfId="7991" xr:uid="{00000000-0005-0000-0000-000055050000}"/>
    <cellStyle name="Note 5 4 4" xfId="1289" xr:uid="{00000000-0005-0000-0000-0000660A0000}"/>
    <cellStyle name="Note 5 4 4 2" xfId="2716" xr:uid="{00000000-0005-0000-0000-0000670A0000}"/>
    <cellStyle name="Note 5 4 4 2 2" xfId="5556" xr:uid="{00000000-0005-0000-0000-0000660A0000}"/>
    <cellStyle name="Note 5 4 4 2 2 2" xfId="12713" xr:uid="{00000000-0005-0000-0000-000056050000}"/>
    <cellStyle name="Note 5 4 4 2 3" xfId="9874" xr:uid="{00000000-0005-0000-0000-000056050000}"/>
    <cellStyle name="Note 5 4 4 3" xfId="4137" xr:uid="{00000000-0005-0000-0000-0000650A0000}"/>
    <cellStyle name="Note 5 4 4 3 2" xfId="11294" xr:uid="{00000000-0005-0000-0000-000056050000}"/>
    <cellStyle name="Note 5 4 4 4" xfId="7058" xr:uid="{00000000-0005-0000-0000-00006A050000}"/>
    <cellStyle name="Note 5 4 4 4 2" xfId="14187" xr:uid="{00000000-0005-0000-0000-00006A050000}"/>
    <cellStyle name="Note 5 4 4 5" xfId="8455" xr:uid="{00000000-0005-0000-0000-000056050000}"/>
    <cellStyle name="Note 5 4 5" xfId="1786" xr:uid="{00000000-0005-0000-0000-0000680A0000}"/>
    <cellStyle name="Note 5 4 5 2" xfId="4626" xr:uid="{00000000-0005-0000-0000-0000670A0000}"/>
    <cellStyle name="Note 5 4 5 2 2" xfId="11783" xr:uid="{00000000-0005-0000-0000-000051050000}"/>
    <cellStyle name="Note 5 4 5 3" xfId="8944" xr:uid="{00000000-0005-0000-0000-000051050000}"/>
    <cellStyle name="Note 5 4 6" xfId="3207" xr:uid="{00000000-0005-0000-0000-00005C0A0000}"/>
    <cellStyle name="Note 5 4 6 2" xfId="10364" xr:uid="{00000000-0005-0000-0000-000051050000}"/>
    <cellStyle name="Note 5 4 7" xfId="6079" xr:uid="{00000000-0005-0000-0000-00001B020000}"/>
    <cellStyle name="Note 5 4 7 2" xfId="13248" xr:uid="{00000000-0005-0000-0000-00001B020000}"/>
    <cellStyle name="Note 5 4 8" xfId="7525" xr:uid="{00000000-0005-0000-0000-000051050000}"/>
    <cellStyle name="Note 5 5" xfId="395" xr:uid="{00000000-0005-0000-0000-0000690A0000}"/>
    <cellStyle name="Note 5 5 2" xfId="866" xr:uid="{00000000-0005-0000-0000-00006A0A0000}"/>
    <cellStyle name="Note 5 5 2 2" xfId="2293" xr:uid="{00000000-0005-0000-0000-00006B0A0000}"/>
    <cellStyle name="Note 5 5 2 2 2" xfId="5133" xr:uid="{00000000-0005-0000-0000-00006A0A0000}"/>
    <cellStyle name="Note 5 5 2 2 2 2" xfId="12290" xr:uid="{00000000-0005-0000-0000-000058050000}"/>
    <cellStyle name="Note 5 5 2 2 3" xfId="9451" xr:uid="{00000000-0005-0000-0000-000058050000}"/>
    <cellStyle name="Note 5 5 2 3" xfId="3714" xr:uid="{00000000-0005-0000-0000-0000690A0000}"/>
    <cellStyle name="Note 5 5 2 3 2" xfId="10871" xr:uid="{00000000-0005-0000-0000-000058050000}"/>
    <cellStyle name="Note 5 5 2 4" xfId="6636" xr:uid="{00000000-0005-0000-0000-00006C050000}"/>
    <cellStyle name="Note 5 5 2 4 2" xfId="13765" xr:uid="{00000000-0005-0000-0000-00006C050000}"/>
    <cellStyle name="Note 5 5 2 5" xfId="8032" xr:uid="{00000000-0005-0000-0000-000058050000}"/>
    <cellStyle name="Note 5 5 3" xfId="1330" xr:uid="{00000000-0005-0000-0000-00006C0A0000}"/>
    <cellStyle name="Note 5 5 3 2" xfId="2757" xr:uid="{00000000-0005-0000-0000-00006D0A0000}"/>
    <cellStyle name="Note 5 5 3 2 2" xfId="5597" xr:uid="{00000000-0005-0000-0000-00006C0A0000}"/>
    <cellStyle name="Note 5 5 3 2 2 2" xfId="12754" xr:uid="{00000000-0005-0000-0000-000059050000}"/>
    <cellStyle name="Note 5 5 3 2 3" xfId="9915" xr:uid="{00000000-0005-0000-0000-000059050000}"/>
    <cellStyle name="Note 5 5 3 3" xfId="4178" xr:uid="{00000000-0005-0000-0000-00006B0A0000}"/>
    <cellStyle name="Note 5 5 3 3 2" xfId="11335" xr:uid="{00000000-0005-0000-0000-000059050000}"/>
    <cellStyle name="Note 5 5 3 4" xfId="7099" xr:uid="{00000000-0005-0000-0000-00006D050000}"/>
    <cellStyle name="Note 5 5 3 4 2" xfId="14228" xr:uid="{00000000-0005-0000-0000-00006D050000}"/>
    <cellStyle name="Note 5 5 3 5" xfId="8496" xr:uid="{00000000-0005-0000-0000-000059050000}"/>
    <cellStyle name="Note 5 5 4" xfId="1827" xr:uid="{00000000-0005-0000-0000-00006E0A0000}"/>
    <cellStyle name="Note 5 5 4 2" xfId="4667" xr:uid="{00000000-0005-0000-0000-00006D0A0000}"/>
    <cellStyle name="Note 5 5 4 2 2" xfId="11824" xr:uid="{00000000-0005-0000-0000-000057050000}"/>
    <cellStyle name="Note 5 5 4 3" xfId="8985" xr:uid="{00000000-0005-0000-0000-000057050000}"/>
    <cellStyle name="Note 5 5 5" xfId="3248" xr:uid="{00000000-0005-0000-0000-0000680A0000}"/>
    <cellStyle name="Note 5 5 5 2" xfId="10405" xr:uid="{00000000-0005-0000-0000-000057050000}"/>
    <cellStyle name="Note 5 5 6" xfId="6120" xr:uid="{00000000-0005-0000-0000-00001D020000}"/>
    <cellStyle name="Note 5 5 6 2" xfId="13289" xr:uid="{00000000-0005-0000-0000-00001D020000}"/>
    <cellStyle name="Note 5 5 7" xfId="7566" xr:uid="{00000000-0005-0000-0000-000057050000}"/>
    <cellStyle name="Note 5 6" xfId="633" xr:uid="{00000000-0005-0000-0000-00006F0A0000}"/>
    <cellStyle name="Note 5 6 2" xfId="2060" xr:uid="{00000000-0005-0000-0000-0000700A0000}"/>
    <cellStyle name="Note 5 6 2 2" xfId="4900" xr:uid="{00000000-0005-0000-0000-00006F0A0000}"/>
    <cellStyle name="Note 5 6 2 2 2" xfId="12057" xr:uid="{00000000-0005-0000-0000-00005A050000}"/>
    <cellStyle name="Note 5 6 2 3" xfId="9218" xr:uid="{00000000-0005-0000-0000-00005A050000}"/>
    <cellStyle name="Note 5 6 3" xfId="3481" xr:uid="{00000000-0005-0000-0000-00006E0A0000}"/>
    <cellStyle name="Note 5 6 3 2" xfId="10638" xr:uid="{00000000-0005-0000-0000-00005A050000}"/>
    <cellStyle name="Note 5 6 4" xfId="6403" xr:uid="{00000000-0005-0000-0000-00006E050000}"/>
    <cellStyle name="Note 5 6 4 2" xfId="13532" xr:uid="{00000000-0005-0000-0000-00006E050000}"/>
    <cellStyle name="Note 5 6 5" xfId="7799" xr:uid="{00000000-0005-0000-0000-00005A050000}"/>
    <cellStyle name="Note 5 7" xfId="1097" xr:uid="{00000000-0005-0000-0000-0000710A0000}"/>
    <cellStyle name="Note 5 7 2" xfId="2524" xr:uid="{00000000-0005-0000-0000-0000720A0000}"/>
    <cellStyle name="Note 5 7 2 2" xfId="5364" xr:uid="{00000000-0005-0000-0000-0000710A0000}"/>
    <cellStyle name="Note 5 7 2 2 2" xfId="12521" xr:uid="{00000000-0005-0000-0000-00005B050000}"/>
    <cellStyle name="Note 5 7 2 3" xfId="9682" xr:uid="{00000000-0005-0000-0000-00005B050000}"/>
    <cellStyle name="Note 5 7 3" xfId="3945" xr:uid="{00000000-0005-0000-0000-0000700A0000}"/>
    <cellStyle name="Note 5 7 3 2" xfId="11102" xr:uid="{00000000-0005-0000-0000-00005B050000}"/>
    <cellStyle name="Note 5 7 4" xfId="6866" xr:uid="{00000000-0005-0000-0000-00006F050000}"/>
    <cellStyle name="Note 5 7 4 2" xfId="13995" xr:uid="{00000000-0005-0000-0000-00006F050000}"/>
    <cellStyle name="Note 5 7 5" xfId="8263" xr:uid="{00000000-0005-0000-0000-00005B050000}"/>
    <cellStyle name="Note 5 8" xfId="1593" xr:uid="{00000000-0005-0000-0000-0000730A0000}"/>
    <cellStyle name="Note 5 8 2" xfId="4433" xr:uid="{00000000-0005-0000-0000-0000720A0000}"/>
    <cellStyle name="Note 5 8 2 2" xfId="11590" xr:uid="{00000000-0005-0000-0000-000038050000}"/>
    <cellStyle name="Note 5 8 3" xfId="8751" xr:uid="{00000000-0005-0000-0000-000038050000}"/>
    <cellStyle name="Note 5 9" xfId="3015" xr:uid="{00000000-0005-0000-0000-00002B0A0000}"/>
    <cellStyle name="Note 5 9 2" xfId="10172" xr:uid="{00000000-0005-0000-0000-000038050000}"/>
    <cellStyle name="Note 6" xfId="50" xr:uid="{00000000-0005-0000-0000-0000740A0000}"/>
    <cellStyle name="Note 6 10" xfId="5883" xr:uid="{00000000-0005-0000-0000-00001E020000}"/>
    <cellStyle name="Note 6 10 2" xfId="13057" xr:uid="{00000000-0005-0000-0000-00001E020000}"/>
    <cellStyle name="Note 6 11" xfId="7333" xr:uid="{00000000-0005-0000-0000-00005C050000}"/>
    <cellStyle name="Note 6 2" xfId="91" xr:uid="{00000000-0005-0000-0000-0000750A0000}"/>
    <cellStyle name="Note 6 2 2" xfId="328" xr:uid="{00000000-0005-0000-0000-0000760A0000}"/>
    <cellStyle name="Note 6 2 2 2" xfId="596" xr:uid="{00000000-0005-0000-0000-0000770A0000}"/>
    <cellStyle name="Note 6 2 2 2 2" xfId="1062" xr:uid="{00000000-0005-0000-0000-0000780A0000}"/>
    <cellStyle name="Note 6 2 2 2 2 2" xfId="2489" xr:uid="{00000000-0005-0000-0000-0000790A0000}"/>
    <cellStyle name="Note 6 2 2 2 2 2 2" xfId="5329" xr:uid="{00000000-0005-0000-0000-0000780A0000}"/>
    <cellStyle name="Note 6 2 2 2 2 2 2 2" xfId="12486" xr:uid="{00000000-0005-0000-0000-000060050000}"/>
    <cellStyle name="Note 6 2 2 2 2 2 3" xfId="9647" xr:uid="{00000000-0005-0000-0000-000060050000}"/>
    <cellStyle name="Note 6 2 2 2 2 3" xfId="3910" xr:uid="{00000000-0005-0000-0000-0000770A0000}"/>
    <cellStyle name="Note 6 2 2 2 2 3 2" xfId="11067" xr:uid="{00000000-0005-0000-0000-000060050000}"/>
    <cellStyle name="Note 6 2 2 2 2 4" xfId="6831" xr:uid="{00000000-0005-0000-0000-000074050000}"/>
    <cellStyle name="Note 6 2 2 2 2 4 2" xfId="13960" xr:uid="{00000000-0005-0000-0000-000074050000}"/>
    <cellStyle name="Note 6 2 2 2 2 5" xfId="8228" xr:uid="{00000000-0005-0000-0000-000060050000}"/>
    <cellStyle name="Note 6 2 2 2 3" xfId="1526" xr:uid="{00000000-0005-0000-0000-00007A0A0000}"/>
    <cellStyle name="Note 6 2 2 2 3 2" xfId="2953" xr:uid="{00000000-0005-0000-0000-00007B0A0000}"/>
    <cellStyle name="Note 6 2 2 2 3 2 2" xfId="5793" xr:uid="{00000000-0005-0000-0000-00007A0A0000}"/>
    <cellStyle name="Note 6 2 2 2 3 2 2 2" xfId="12950" xr:uid="{00000000-0005-0000-0000-000061050000}"/>
    <cellStyle name="Note 6 2 2 2 3 2 3" xfId="10111" xr:uid="{00000000-0005-0000-0000-000061050000}"/>
    <cellStyle name="Note 6 2 2 2 3 3" xfId="4374" xr:uid="{00000000-0005-0000-0000-0000790A0000}"/>
    <cellStyle name="Note 6 2 2 2 3 3 2" xfId="11531" xr:uid="{00000000-0005-0000-0000-000061050000}"/>
    <cellStyle name="Note 6 2 2 2 3 4" xfId="7295" xr:uid="{00000000-0005-0000-0000-000075050000}"/>
    <cellStyle name="Note 6 2 2 2 3 4 2" xfId="14424" xr:uid="{00000000-0005-0000-0000-000075050000}"/>
    <cellStyle name="Note 6 2 2 2 3 5" xfId="8692" xr:uid="{00000000-0005-0000-0000-000061050000}"/>
    <cellStyle name="Note 6 2 2 2 4" xfId="2023" xr:uid="{00000000-0005-0000-0000-00007C0A0000}"/>
    <cellStyle name="Note 6 2 2 2 4 2" xfId="4863" xr:uid="{00000000-0005-0000-0000-00007B0A0000}"/>
    <cellStyle name="Note 6 2 2 2 4 2 2" xfId="12020" xr:uid="{00000000-0005-0000-0000-00005F050000}"/>
    <cellStyle name="Note 6 2 2 2 4 3" xfId="9181" xr:uid="{00000000-0005-0000-0000-00005F050000}"/>
    <cellStyle name="Note 6 2 2 2 5" xfId="3444" xr:uid="{00000000-0005-0000-0000-0000760A0000}"/>
    <cellStyle name="Note 6 2 2 2 5 2" xfId="10601" xr:uid="{00000000-0005-0000-0000-00005F050000}"/>
    <cellStyle name="Note 6 2 2 2 6" xfId="6316" xr:uid="{00000000-0005-0000-0000-000021020000}"/>
    <cellStyle name="Note 6 2 2 2 6 2" xfId="13485" xr:uid="{00000000-0005-0000-0000-000021020000}"/>
    <cellStyle name="Note 6 2 2 2 7" xfId="7762" xr:uid="{00000000-0005-0000-0000-00005F050000}"/>
    <cellStyle name="Note 6 2 2 3" xfId="829" xr:uid="{00000000-0005-0000-0000-00007D0A0000}"/>
    <cellStyle name="Note 6 2 2 3 2" xfId="2256" xr:uid="{00000000-0005-0000-0000-00007E0A0000}"/>
    <cellStyle name="Note 6 2 2 3 2 2" xfId="5096" xr:uid="{00000000-0005-0000-0000-00007D0A0000}"/>
    <cellStyle name="Note 6 2 2 3 2 2 2" xfId="12253" xr:uid="{00000000-0005-0000-0000-000062050000}"/>
    <cellStyle name="Note 6 2 2 3 2 3" xfId="9414" xr:uid="{00000000-0005-0000-0000-000062050000}"/>
    <cellStyle name="Note 6 2 2 3 3" xfId="3677" xr:uid="{00000000-0005-0000-0000-00007C0A0000}"/>
    <cellStyle name="Note 6 2 2 3 3 2" xfId="10834" xr:uid="{00000000-0005-0000-0000-000062050000}"/>
    <cellStyle name="Note 6 2 2 3 4" xfId="6599" xr:uid="{00000000-0005-0000-0000-000076050000}"/>
    <cellStyle name="Note 6 2 2 3 4 2" xfId="13728" xr:uid="{00000000-0005-0000-0000-000076050000}"/>
    <cellStyle name="Note 6 2 2 3 5" xfId="7995" xr:uid="{00000000-0005-0000-0000-000062050000}"/>
    <cellStyle name="Note 6 2 2 4" xfId="1293" xr:uid="{00000000-0005-0000-0000-00007F0A0000}"/>
    <cellStyle name="Note 6 2 2 4 2" xfId="2720" xr:uid="{00000000-0005-0000-0000-0000800A0000}"/>
    <cellStyle name="Note 6 2 2 4 2 2" xfId="5560" xr:uid="{00000000-0005-0000-0000-00007F0A0000}"/>
    <cellStyle name="Note 6 2 2 4 2 2 2" xfId="12717" xr:uid="{00000000-0005-0000-0000-000063050000}"/>
    <cellStyle name="Note 6 2 2 4 2 3" xfId="9878" xr:uid="{00000000-0005-0000-0000-000063050000}"/>
    <cellStyle name="Note 6 2 2 4 3" xfId="4141" xr:uid="{00000000-0005-0000-0000-00007E0A0000}"/>
    <cellStyle name="Note 6 2 2 4 3 2" xfId="11298" xr:uid="{00000000-0005-0000-0000-000063050000}"/>
    <cellStyle name="Note 6 2 2 4 4" xfId="7062" xr:uid="{00000000-0005-0000-0000-000077050000}"/>
    <cellStyle name="Note 6 2 2 4 4 2" xfId="14191" xr:uid="{00000000-0005-0000-0000-000077050000}"/>
    <cellStyle name="Note 6 2 2 4 5" xfId="8459" xr:uid="{00000000-0005-0000-0000-000063050000}"/>
    <cellStyle name="Note 6 2 2 5" xfId="1790" xr:uid="{00000000-0005-0000-0000-0000810A0000}"/>
    <cellStyle name="Note 6 2 2 5 2" xfId="4630" xr:uid="{00000000-0005-0000-0000-0000800A0000}"/>
    <cellStyle name="Note 6 2 2 5 2 2" xfId="11787" xr:uid="{00000000-0005-0000-0000-00005E050000}"/>
    <cellStyle name="Note 6 2 2 5 3" xfId="8948" xr:uid="{00000000-0005-0000-0000-00005E050000}"/>
    <cellStyle name="Note 6 2 2 6" xfId="3211" xr:uid="{00000000-0005-0000-0000-0000750A0000}"/>
    <cellStyle name="Note 6 2 2 6 2" xfId="10368" xr:uid="{00000000-0005-0000-0000-00005E050000}"/>
    <cellStyle name="Note 6 2 2 7" xfId="6083" xr:uid="{00000000-0005-0000-0000-000020020000}"/>
    <cellStyle name="Note 6 2 2 7 2" xfId="13252" xr:uid="{00000000-0005-0000-0000-000020020000}"/>
    <cellStyle name="Note 6 2 2 8" xfId="7529" xr:uid="{00000000-0005-0000-0000-00005E050000}"/>
    <cellStyle name="Note 6 2 3" xfId="437" xr:uid="{00000000-0005-0000-0000-0000820A0000}"/>
    <cellStyle name="Note 6 2 3 2" xfId="903" xr:uid="{00000000-0005-0000-0000-0000830A0000}"/>
    <cellStyle name="Note 6 2 3 2 2" xfId="2330" xr:uid="{00000000-0005-0000-0000-0000840A0000}"/>
    <cellStyle name="Note 6 2 3 2 2 2" xfId="5170" xr:uid="{00000000-0005-0000-0000-0000830A0000}"/>
    <cellStyle name="Note 6 2 3 2 2 2 2" xfId="12327" xr:uid="{00000000-0005-0000-0000-000065050000}"/>
    <cellStyle name="Note 6 2 3 2 2 3" xfId="9488" xr:uid="{00000000-0005-0000-0000-000065050000}"/>
    <cellStyle name="Note 6 2 3 2 3" xfId="3751" xr:uid="{00000000-0005-0000-0000-0000820A0000}"/>
    <cellStyle name="Note 6 2 3 2 3 2" xfId="10908" xr:uid="{00000000-0005-0000-0000-000065050000}"/>
    <cellStyle name="Note 6 2 3 2 4" xfId="6673" xr:uid="{00000000-0005-0000-0000-000079050000}"/>
    <cellStyle name="Note 6 2 3 2 4 2" xfId="13802" xr:uid="{00000000-0005-0000-0000-000079050000}"/>
    <cellStyle name="Note 6 2 3 2 5" xfId="8069" xr:uid="{00000000-0005-0000-0000-000065050000}"/>
    <cellStyle name="Note 6 2 3 3" xfId="1367" xr:uid="{00000000-0005-0000-0000-0000850A0000}"/>
    <cellStyle name="Note 6 2 3 3 2" xfId="2794" xr:uid="{00000000-0005-0000-0000-0000860A0000}"/>
    <cellStyle name="Note 6 2 3 3 2 2" xfId="5634" xr:uid="{00000000-0005-0000-0000-0000850A0000}"/>
    <cellStyle name="Note 6 2 3 3 2 2 2" xfId="12791" xr:uid="{00000000-0005-0000-0000-000066050000}"/>
    <cellStyle name="Note 6 2 3 3 2 3" xfId="9952" xr:uid="{00000000-0005-0000-0000-000066050000}"/>
    <cellStyle name="Note 6 2 3 3 3" xfId="4215" xr:uid="{00000000-0005-0000-0000-0000840A0000}"/>
    <cellStyle name="Note 6 2 3 3 3 2" xfId="11372" xr:uid="{00000000-0005-0000-0000-000066050000}"/>
    <cellStyle name="Note 6 2 3 3 4" xfId="7136" xr:uid="{00000000-0005-0000-0000-00007A050000}"/>
    <cellStyle name="Note 6 2 3 3 4 2" xfId="14265" xr:uid="{00000000-0005-0000-0000-00007A050000}"/>
    <cellStyle name="Note 6 2 3 3 5" xfId="8533" xr:uid="{00000000-0005-0000-0000-000066050000}"/>
    <cellStyle name="Note 6 2 3 4" xfId="1864" xr:uid="{00000000-0005-0000-0000-0000870A0000}"/>
    <cellStyle name="Note 6 2 3 4 2" xfId="4704" xr:uid="{00000000-0005-0000-0000-0000860A0000}"/>
    <cellStyle name="Note 6 2 3 4 2 2" xfId="11861" xr:uid="{00000000-0005-0000-0000-000064050000}"/>
    <cellStyle name="Note 6 2 3 4 3" xfId="9022" xr:uid="{00000000-0005-0000-0000-000064050000}"/>
    <cellStyle name="Note 6 2 3 5" xfId="3285" xr:uid="{00000000-0005-0000-0000-0000810A0000}"/>
    <cellStyle name="Note 6 2 3 5 2" xfId="10442" xr:uid="{00000000-0005-0000-0000-000064050000}"/>
    <cellStyle name="Note 6 2 3 6" xfId="6157" xr:uid="{00000000-0005-0000-0000-000022020000}"/>
    <cellStyle name="Note 6 2 3 6 2" xfId="13326" xr:uid="{00000000-0005-0000-0000-000022020000}"/>
    <cellStyle name="Note 6 2 3 7" xfId="7603" xr:uid="{00000000-0005-0000-0000-000064050000}"/>
    <cellStyle name="Note 6 2 4" xfId="670" xr:uid="{00000000-0005-0000-0000-0000880A0000}"/>
    <cellStyle name="Note 6 2 4 2" xfId="2097" xr:uid="{00000000-0005-0000-0000-0000890A0000}"/>
    <cellStyle name="Note 6 2 4 2 2" xfId="4937" xr:uid="{00000000-0005-0000-0000-0000880A0000}"/>
    <cellStyle name="Note 6 2 4 2 2 2" xfId="12094" xr:uid="{00000000-0005-0000-0000-000067050000}"/>
    <cellStyle name="Note 6 2 4 2 3" xfId="9255" xr:uid="{00000000-0005-0000-0000-000067050000}"/>
    <cellStyle name="Note 6 2 4 3" xfId="3518" xr:uid="{00000000-0005-0000-0000-0000870A0000}"/>
    <cellStyle name="Note 6 2 4 3 2" xfId="10675" xr:uid="{00000000-0005-0000-0000-000067050000}"/>
    <cellStyle name="Note 6 2 4 4" xfId="6440" xr:uid="{00000000-0005-0000-0000-00007B050000}"/>
    <cellStyle name="Note 6 2 4 4 2" xfId="13569" xr:uid="{00000000-0005-0000-0000-00007B050000}"/>
    <cellStyle name="Note 6 2 4 5" xfId="7836" xr:uid="{00000000-0005-0000-0000-000067050000}"/>
    <cellStyle name="Note 6 2 5" xfId="1134" xr:uid="{00000000-0005-0000-0000-00008A0A0000}"/>
    <cellStyle name="Note 6 2 5 2" xfId="2561" xr:uid="{00000000-0005-0000-0000-00008B0A0000}"/>
    <cellStyle name="Note 6 2 5 2 2" xfId="5401" xr:uid="{00000000-0005-0000-0000-00008A0A0000}"/>
    <cellStyle name="Note 6 2 5 2 2 2" xfId="12558" xr:uid="{00000000-0005-0000-0000-000068050000}"/>
    <cellStyle name="Note 6 2 5 2 3" xfId="9719" xr:uid="{00000000-0005-0000-0000-000068050000}"/>
    <cellStyle name="Note 6 2 5 3" xfId="3982" xr:uid="{00000000-0005-0000-0000-0000890A0000}"/>
    <cellStyle name="Note 6 2 5 3 2" xfId="11139" xr:uid="{00000000-0005-0000-0000-000068050000}"/>
    <cellStyle name="Note 6 2 5 4" xfId="6903" xr:uid="{00000000-0005-0000-0000-00007C050000}"/>
    <cellStyle name="Note 6 2 5 4 2" xfId="14032" xr:uid="{00000000-0005-0000-0000-00007C050000}"/>
    <cellStyle name="Note 6 2 5 5" xfId="8300" xr:uid="{00000000-0005-0000-0000-000068050000}"/>
    <cellStyle name="Note 6 2 6" xfId="1630" xr:uid="{00000000-0005-0000-0000-00008C0A0000}"/>
    <cellStyle name="Note 6 2 6 2" xfId="4470" xr:uid="{00000000-0005-0000-0000-00008B0A0000}"/>
    <cellStyle name="Note 6 2 6 2 2" xfId="11627" xr:uid="{00000000-0005-0000-0000-00005D050000}"/>
    <cellStyle name="Note 6 2 6 3" xfId="8788" xr:uid="{00000000-0005-0000-0000-00005D050000}"/>
    <cellStyle name="Note 6 2 7" xfId="3052" xr:uid="{00000000-0005-0000-0000-0000740A0000}"/>
    <cellStyle name="Note 6 2 7 2" xfId="10209" xr:uid="{00000000-0005-0000-0000-00005D050000}"/>
    <cellStyle name="Note 6 2 8" xfId="5924" xr:uid="{00000000-0005-0000-0000-00001F020000}"/>
    <cellStyle name="Note 6 2 8 2" xfId="13093" xr:uid="{00000000-0005-0000-0000-00001F020000}"/>
    <cellStyle name="Note 6 2 9" xfId="7369" xr:uid="{00000000-0005-0000-0000-00005D050000}"/>
    <cellStyle name="Note 6 3" xfId="138" xr:uid="{00000000-0005-0000-0000-00008D0A0000}"/>
    <cellStyle name="Note 6 3 2" xfId="329" xr:uid="{00000000-0005-0000-0000-00008E0A0000}"/>
    <cellStyle name="Note 6 3 2 2" xfId="597" xr:uid="{00000000-0005-0000-0000-00008F0A0000}"/>
    <cellStyle name="Note 6 3 2 2 2" xfId="1063" xr:uid="{00000000-0005-0000-0000-0000900A0000}"/>
    <cellStyle name="Note 6 3 2 2 2 2" xfId="2490" xr:uid="{00000000-0005-0000-0000-0000910A0000}"/>
    <cellStyle name="Note 6 3 2 2 2 2 2" xfId="5330" xr:uid="{00000000-0005-0000-0000-0000900A0000}"/>
    <cellStyle name="Note 6 3 2 2 2 2 2 2" xfId="12487" xr:uid="{00000000-0005-0000-0000-00006C050000}"/>
    <cellStyle name="Note 6 3 2 2 2 2 3" xfId="9648" xr:uid="{00000000-0005-0000-0000-00006C050000}"/>
    <cellStyle name="Note 6 3 2 2 2 3" xfId="3911" xr:uid="{00000000-0005-0000-0000-00008F0A0000}"/>
    <cellStyle name="Note 6 3 2 2 2 3 2" xfId="11068" xr:uid="{00000000-0005-0000-0000-00006C050000}"/>
    <cellStyle name="Note 6 3 2 2 2 4" xfId="6832" xr:uid="{00000000-0005-0000-0000-000080050000}"/>
    <cellStyle name="Note 6 3 2 2 2 4 2" xfId="13961" xr:uid="{00000000-0005-0000-0000-000080050000}"/>
    <cellStyle name="Note 6 3 2 2 2 5" xfId="8229" xr:uid="{00000000-0005-0000-0000-00006C050000}"/>
    <cellStyle name="Note 6 3 2 2 3" xfId="1527" xr:uid="{00000000-0005-0000-0000-0000920A0000}"/>
    <cellStyle name="Note 6 3 2 2 3 2" xfId="2954" xr:uid="{00000000-0005-0000-0000-0000930A0000}"/>
    <cellStyle name="Note 6 3 2 2 3 2 2" xfId="5794" xr:uid="{00000000-0005-0000-0000-0000920A0000}"/>
    <cellStyle name="Note 6 3 2 2 3 2 2 2" xfId="12951" xr:uid="{00000000-0005-0000-0000-00006D050000}"/>
    <cellStyle name="Note 6 3 2 2 3 2 3" xfId="10112" xr:uid="{00000000-0005-0000-0000-00006D050000}"/>
    <cellStyle name="Note 6 3 2 2 3 3" xfId="4375" xr:uid="{00000000-0005-0000-0000-0000910A0000}"/>
    <cellStyle name="Note 6 3 2 2 3 3 2" xfId="11532" xr:uid="{00000000-0005-0000-0000-00006D050000}"/>
    <cellStyle name="Note 6 3 2 2 3 4" xfId="7296" xr:uid="{00000000-0005-0000-0000-000081050000}"/>
    <cellStyle name="Note 6 3 2 2 3 4 2" xfId="14425" xr:uid="{00000000-0005-0000-0000-000081050000}"/>
    <cellStyle name="Note 6 3 2 2 3 5" xfId="8693" xr:uid="{00000000-0005-0000-0000-00006D050000}"/>
    <cellStyle name="Note 6 3 2 2 4" xfId="2024" xr:uid="{00000000-0005-0000-0000-0000940A0000}"/>
    <cellStyle name="Note 6 3 2 2 4 2" xfId="4864" xr:uid="{00000000-0005-0000-0000-0000930A0000}"/>
    <cellStyle name="Note 6 3 2 2 4 2 2" xfId="12021" xr:uid="{00000000-0005-0000-0000-00006B050000}"/>
    <cellStyle name="Note 6 3 2 2 4 3" xfId="9182" xr:uid="{00000000-0005-0000-0000-00006B050000}"/>
    <cellStyle name="Note 6 3 2 2 5" xfId="3445" xr:uid="{00000000-0005-0000-0000-00008E0A0000}"/>
    <cellStyle name="Note 6 3 2 2 5 2" xfId="10602" xr:uid="{00000000-0005-0000-0000-00006B050000}"/>
    <cellStyle name="Note 6 3 2 2 6" xfId="6317" xr:uid="{00000000-0005-0000-0000-000025020000}"/>
    <cellStyle name="Note 6 3 2 2 6 2" xfId="13486" xr:uid="{00000000-0005-0000-0000-000025020000}"/>
    <cellStyle name="Note 6 3 2 2 7" xfId="7763" xr:uid="{00000000-0005-0000-0000-00006B050000}"/>
    <cellStyle name="Note 6 3 2 3" xfId="830" xr:uid="{00000000-0005-0000-0000-0000950A0000}"/>
    <cellStyle name="Note 6 3 2 3 2" xfId="2257" xr:uid="{00000000-0005-0000-0000-0000960A0000}"/>
    <cellStyle name="Note 6 3 2 3 2 2" xfId="5097" xr:uid="{00000000-0005-0000-0000-0000950A0000}"/>
    <cellStyle name="Note 6 3 2 3 2 2 2" xfId="12254" xr:uid="{00000000-0005-0000-0000-00006E050000}"/>
    <cellStyle name="Note 6 3 2 3 2 3" xfId="9415" xr:uid="{00000000-0005-0000-0000-00006E050000}"/>
    <cellStyle name="Note 6 3 2 3 3" xfId="3678" xr:uid="{00000000-0005-0000-0000-0000940A0000}"/>
    <cellStyle name="Note 6 3 2 3 3 2" xfId="10835" xr:uid="{00000000-0005-0000-0000-00006E050000}"/>
    <cellStyle name="Note 6 3 2 3 4" xfId="6600" xr:uid="{00000000-0005-0000-0000-000082050000}"/>
    <cellStyle name="Note 6 3 2 3 4 2" xfId="13729" xr:uid="{00000000-0005-0000-0000-000082050000}"/>
    <cellStyle name="Note 6 3 2 3 5" xfId="7996" xr:uid="{00000000-0005-0000-0000-00006E050000}"/>
    <cellStyle name="Note 6 3 2 4" xfId="1294" xr:uid="{00000000-0005-0000-0000-0000970A0000}"/>
    <cellStyle name="Note 6 3 2 4 2" xfId="2721" xr:uid="{00000000-0005-0000-0000-0000980A0000}"/>
    <cellStyle name="Note 6 3 2 4 2 2" xfId="5561" xr:uid="{00000000-0005-0000-0000-0000970A0000}"/>
    <cellStyle name="Note 6 3 2 4 2 2 2" xfId="12718" xr:uid="{00000000-0005-0000-0000-00006F050000}"/>
    <cellStyle name="Note 6 3 2 4 2 3" xfId="9879" xr:uid="{00000000-0005-0000-0000-00006F050000}"/>
    <cellStyle name="Note 6 3 2 4 3" xfId="4142" xr:uid="{00000000-0005-0000-0000-0000960A0000}"/>
    <cellStyle name="Note 6 3 2 4 3 2" xfId="11299" xr:uid="{00000000-0005-0000-0000-00006F050000}"/>
    <cellStyle name="Note 6 3 2 4 4" xfId="7063" xr:uid="{00000000-0005-0000-0000-000083050000}"/>
    <cellStyle name="Note 6 3 2 4 4 2" xfId="14192" xr:uid="{00000000-0005-0000-0000-000083050000}"/>
    <cellStyle name="Note 6 3 2 4 5" xfId="8460" xr:uid="{00000000-0005-0000-0000-00006F050000}"/>
    <cellStyle name="Note 6 3 2 5" xfId="1791" xr:uid="{00000000-0005-0000-0000-0000990A0000}"/>
    <cellStyle name="Note 6 3 2 5 2" xfId="4631" xr:uid="{00000000-0005-0000-0000-0000980A0000}"/>
    <cellStyle name="Note 6 3 2 5 2 2" xfId="11788" xr:uid="{00000000-0005-0000-0000-00006A050000}"/>
    <cellStyle name="Note 6 3 2 5 3" xfId="8949" xr:uid="{00000000-0005-0000-0000-00006A050000}"/>
    <cellStyle name="Note 6 3 2 6" xfId="3212" xr:uid="{00000000-0005-0000-0000-00008D0A0000}"/>
    <cellStyle name="Note 6 3 2 6 2" xfId="10369" xr:uid="{00000000-0005-0000-0000-00006A050000}"/>
    <cellStyle name="Note 6 3 2 7" xfId="6084" xr:uid="{00000000-0005-0000-0000-000024020000}"/>
    <cellStyle name="Note 6 3 2 7 2" xfId="13253" xr:uid="{00000000-0005-0000-0000-000024020000}"/>
    <cellStyle name="Note 6 3 2 8" xfId="7530" xr:uid="{00000000-0005-0000-0000-00006A050000}"/>
    <cellStyle name="Note 6 3 3" xfId="474" xr:uid="{00000000-0005-0000-0000-00009A0A0000}"/>
    <cellStyle name="Note 6 3 3 2" xfId="940" xr:uid="{00000000-0005-0000-0000-00009B0A0000}"/>
    <cellStyle name="Note 6 3 3 2 2" xfId="2367" xr:uid="{00000000-0005-0000-0000-00009C0A0000}"/>
    <cellStyle name="Note 6 3 3 2 2 2" xfId="5207" xr:uid="{00000000-0005-0000-0000-00009B0A0000}"/>
    <cellStyle name="Note 6 3 3 2 2 2 2" xfId="12364" xr:uid="{00000000-0005-0000-0000-000071050000}"/>
    <cellStyle name="Note 6 3 3 2 2 3" xfId="9525" xr:uid="{00000000-0005-0000-0000-000071050000}"/>
    <cellStyle name="Note 6 3 3 2 3" xfId="3788" xr:uid="{00000000-0005-0000-0000-00009A0A0000}"/>
    <cellStyle name="Note 6 3 3 2 3 2" xfId="10945" xr:uid="{00000000-0005-0000-0000-000071050000}"/>
    <cellStyle name="Note 6 3 3 2 4" xfId="6710" xr:uid="{00000000-0005-0000-0000-000085050000}"/>
    <cellStyle name="Note 6 3 3 2 4 2" xfId="13839" xr:uid="{00000000-0005-0000-0000-000085050000}"/>
    <cellStyle name="Note 6 3 3 2 5" xfId="8106" xr:uid="{00000000-0005-0000-0000-000071050000}"/>
    <cellStyle name="Note 6 3 3 3" xfId="1404" xr:uid="{00000000-0005-0000-0000-00009D0A0000}"/>
    <cellStyle name="Note 6 3 3 3 2" xfId="2831" xr:uid="{00000000-0005-0000-0000-00009E0A0000}"/>
    <cellStyle name="Note 6 3 3 3 2 2" xfId="5671" xr:uid="{00000000-0005-0000-0000-00009D0A0000}"/>
    <cellStyle name="Note 6 3 3 3 2 2 2" xfId="12828" xr:uid="{00000000-0005-0000-0000-000072050000}"/>
    <cellStyle name="Note 6 3 3 3 2 3" xfId="9989" xr:uid="{00000000-0005-0000-0000-000072050000}"/>
    <cellStyle name="Note 6 3 3 3 3" xfId="4252" xr:uid="{00000000-0005-0000-0000-00009C0A0000}"/>
    <cellStyle name="Note 6 3 3 3 3 2" xfId="11409" xr:uid="{00000000-0005-0000-0000-000072050000}"/>
    <cellStyle name="Note 6 3 3 3 4" xfId="7173" xr:uid="{00000000-0005-0000-0000-000086050000}"/>
    <cellStyle name="Note 6 3 3 3 4 2" xfId="14302" xr:uid="{00000000-0005-0000-0000-000086050000}"/>
    <cellStyle name="Note 6 3 3 3 5" xfId="8570" xr:uid="{00000000-0005-0000-0000-000072050000}"/>
    <cellStyle name="Note 6 3 3 4" xfId="1901" xr:uid="{00000000-0005-0000-0000-00009F0A0000}"/>
    <cellStyle name="Note 6 3 3 4 2" xfId="4741" xr:uid="{00000000-0005-0000-0000-00009E0A0000}"/>
    <cellStyle name="Note 6 3 3 4 2 2" xfId="11898" xr:uid="{00000000-0005-0000-0000-000070050000}"/>
    <cellStyle name="Note 6 3 3 4 3" xfId="9059" xr:uid="{00000000-0005-0000-0000-000070050000}"/>
    <cellStyle name="Note 6 3 3 5" xfId="3322" xr:uid="{00000000-0005-0000-0000-0000990A0000}"/>
    <cellStyle name="Note 6 3 3 5 2" xfId="10479" xr:uid="{00000000-0005-0000-0000-000070050000}"/>
    <cellStyle name="Note 6 3 3 6" xfId="6194" xr:uid="{00000000-0005-0000-0000-000026020000}"/>
    <cellStyle name="Note 6 3 3 6 2" xfId="13363" xr:uid="{00000000-0005-0000-0000-000026020000}"/>
    <cellStyle name="Note 6 3 3 7" xfId="7640" xr:uid="{00000000-0005-0000-0000-000070050000}"/>
    <cellStyle name="Note 6 3 4" xfId="707" xr:uid="{00000000-0005-0000-0000-0000A00A0000}"/>
    <cellStyle name="Note 6 3 4 2" xfId="2134" xr:uid="{00000000-0005-0000-0000-0000A10A0000}"/>
    <cellStyle name="Note 6 3 4 2 2" xfId="4974" xr:uid="{00000000-0005-0000-0000-0000A00A0000}"/>
    <cellStyle name="Note 6 3 4 2 2 2" xfId="12131" xr:uid="{00000000-0005-0000-0000-000073050000}"/>
    <cellStyle name="Note 6 3 4 2 3" xfId="9292" xr:uid="{00000000-0005-0000-0000-000073050000}"/>
    <cellStyle name="Note 6 3 4 3" xfId="3555" xr:uid="{00000000-0005-0000-0000-00009F0A0000}"/>
    <cellStyle name="Note 6 3 4 3 2" xfId="10712" xr:uid="{00000000-0005-0000-0000-000073050000}"/>
    <cellStyle name="Note 6 3 4 4" xfId="6477" xr:uid="{00000000-0005-0000-0000-000087050000}"/>
    <cellStyle name="Note 6 3 4 4 2" xfId="13606" xr:uid="{00000000-0005-0000-0000-000087050000}"/>
    <cellStyle name="Note 6 3 4 5" xfId="7873" xr:uid="{00000000-0005-0000-0000-000073050000}"/>
    <cellStyle name="Note 6 3 5" xfId="1171" xr:uid="{00000000-0005-0000-0000-0000A20A0000}"/>
    <cellStyle name="Note 6 3 5 2" xfId="2598" xr:uid="{00000000-0005-0000-0000-0000A30A0000}"/>
    <cellStyle name="Note 6 3 5 2 2" xfId="5438" xr:uid="{00000000-0005-0000-0000-0000A20A0000}"/>
    <cellStyle name="Note 6 3 5 2 2 2" xfId="12595" xr:uid="{00000000-0005-0000-0000-000074050000}"/>
    <cellStyle name="Note 6 3 5 2 3" xfId="9756" xr:uid="{00000000-0005-0000-0000-000074050000}"/>
    <cellStyle name="Note 6 3 5 3" xfId="4019" xr:uid="{00000000-0005-0000-0000-0000A10A0000}"/>
    <cellStyle name="Note 6 3 5 3 2" xfId="11176" xr:uid="{00000000-0005-0000-0000-000074050000}"/>
    <cellStyle name="Note 6 3 5 4" xfId="6940" xr:uid="{00000000-0005-0000-0000-000088050000}"/>
    <cellStyle name="Note 6 3 5 4 2" xfId="14069" xr:uid="{00000000-0005-0000-0000-000088050000}"/>
    <cellStyle name="Note 6 3 5 5" xfId="8337" xr:uid="{00000000-0005-0000-0000-000074050000}"/>
    <cellStyle name="Note 6 3 6" xfId="1668" xr:uid="{00000000-0005-0000-0000-0000A40A0000}"/>
    <cellStyle name="Note 6 3 6 2" xfId="4508" xr:uid="{00000000-0005-0000-0000-0000A30A0000}"/>
    <cellStyle name="Note 6 3 6 2 2" xfId="11665" xr:uid="{00000000-0005-0000-0000-000069050000}"/>
    <cellStyle name="Note 6 3 6 3" xfId="8826" xr:uid="{00000000-0005-0000-0000-000069050000}"/>
    <cellStyle name="Note 6 3 7" xfId="3089" xr:uid="{00000000-0005-0000-0000-00008C0A0000}"/>
    <cellStyle name="Note 6 3 7 2" xfId="10246" xr:uid="{00000000-0005-0000-0000-000069050000}"/>
    <cellStyle name="Note 6 3 8" xfId="5961" xr:uid="{00000000-0005-0000-0000-000023020000}"/>
    <cellStyle name="Note 6 3 8 2" xfId="13130" xr:uid="{00000000-0005-0000-0000-000023020000}"/>
    <cellStyle name="Note 6 3 9" xfId="7406" xr:uid="{00000000-0005-0000-0000-000069050000}"/>
    <cellStyle name="Note 6 4" xfId="327" xr:uid="{00000000-0005-0000-0000-0000A50A0000}"/>
    <cellStyle name="Note 6 4 2" xfId="595" xr:uid="{00000000-0005-0000-0000-0000A60A0000}"/>
    <cellStyle name="Note 6 4 2 2" xfId="1061" xr:uid="{00000000-0005-0000-0000-0000A70A0000}"/>
    <cellStyle name="Note 6 4 2 2 2" xfId="2488" xr:uid="{00000000-0005-0000-0000-0000A80A0000}"/>
    <cellStyle name="Note 6 4 2 2 2 2" xfId="5328" xr:uid="{00000000-0005-0000-0000-0000A70A0000}"/>
    <cellStyle name="Note 6 4 2 2 2 2 2" xfId="12485" xr:uid="{00000000-0005-0000-0000-000077050000}"/>
    <cellStyle name="Note 6 4 2 2 2 3" xfId="9646" xr:uid="{00000000-0005-0000-0000-000077050000}"/>
    <cellStyle name="Note 6 4 2 2 3" xfId="3909" xr:uid="{00000000-0005-0000-0000-0000A60A0000}"/>
    <cellStyle name="Note 6 4 2 2 3 2" xfId="11066" xr:uid="{00000000-0005-0000-0000-000077050000}"/>
    <cellStyle name="Note 6 4 2 2 4" xfId="6830" xr:uid="{00000000-0005-0000-0000-00008B050000}"/>
    <cellStyle name="Note 6 4 2 2 4 2" xfId="13959" xr:uid="{00000000-0005-0000-0000-00008B050000}"/>
    <cellStyle name="Note 6 4 2 2 5" xfId="8227" xr:uid="{00000000-0005-0000-0000-000077050000}"/>
    <cellStyle name="Note 6 4 2 3" xfId="1525" xr:uid="{00000000-0005-0000-0000-0000A90A0000}"/>
    <cellStyle name="Note 6 4 2 3 2" xfId="2952" xr:uid="{00000000-0005-0000-0000-0000AA0A0000}"/>
    <cellStyle name="Note 6 4 2 3 2 2" xfId="5792" xr:uid="{00000000-0005-0000-0000-0000A90A0000}"/>
    <cellStyle name="Note 6 4 2 3 2 2 2" xfId="12949" xr:uid="{00000000-0005-0000-0000-000078050000}"/>
    <cellStyle name="Note 6 4 2 3 2 3" xfId="10110" xr:uid="{00000000-0005-0000-0000-000078050000}"/>
    <cellStyle name="Note 6 4 2 3 3" xfId="4373" xr:uid="{00000000-0005-0000-0000-0000A80A0000}"/>
    <cellStyle name="Note 6 4 2 3 3 2" xfId="11530" xr:uid="{00000000-0005-0000-0000-000078050000}"/>
    <cellStyle name="Note 6 4 2 3 4" xfId="7294" xr:uid="{00000000-0005-0000-0000-00008C050000}"/>
    <cellStyle name="Note 6 4 2 3 4 2" xfId="14423" xr:uid="{00000000-0005-0000-0000-00008C050000}"/>
    <cellStyle name="Note 6 4 2 3 5" xfId="8691" xr:uid="{00000000-0005-0000-0000-000078050000}"/>
    <cellStyle name="Note 6 4 2 4" xfId="2022" xr:uid="{00000000-0005-0000-0000-0000AB0A0000}"/>
    <cellStyle name="Note 6 4 2 4 2" xfId="4862" xr:uid="{00000000-0005-0000-0000-0000AA0A0000}"/>
    <cellStyle name="Note 6 4 2 4 2 2" xfId="12019" xr:uid="{00000000-0005-0000-0000-000076050000}"/>
    <cellStyle name="Note 6 4 2 4 3" xfId="9180" xr:uid="{00000000-0005-0000-0000-000076050000}"/>
    <cellStyle name="Note 6 4 2 5" xfId="3443" xr:uid="{00000000-0005-0000-0000-0000A50A0000}"/>
    <cellStyle name="Note 6 4 2 5 2" xfId="10600" xr:uid="{00000000-0005-0000-0000-000076050000}"/>
    <cellStyle name="Note 6 4 2 6" xfId="6315" xr:uid="{00000000-0005-0000-0000-000028020000}"/>
    <cellStyle name="Note 6 4 2 6 2" xfId="13484" xr:uid="{00000000-0005-0000-0000-000028020000}"/>
    <cellStyle name="Note 6 4 2 7" xfId="7761" xr:uid="{00000000-0005-0000-0000-000076050000}"/>
    <cellStyle name="Note 6 4 3" xfId="828" xr:uid="{00000000-0005-0000-0000-0000AC0A0000}"/>
    <cellStyle name="Note 6 4 3 2" xfId="2255" xr:uid="{00000000-0005-0000-0000-0000AD0A0000}"/>
    <cellStyle name="Note 6 4 3 2 2" xfId="5095" xr:uid="{00000000-0005-0000-0000-0000AC0A0000}"/>
    <cellStyle name="Note 6 4 3 2 2 2" xfId="12252" xr:uid="{00000000-0005-0000-0000-000079050000}"/>
    <cellStyle name="Note 6 4 3 2 3" xfId="9413" xr:uid="{00000000-0005-0000-0000-000079050000}"/>
    <cellStyle name="Note 6 4 3 3" xfId="3676" xr:uid="{00000000-0005-0000-0000-0000AB0A0000}"/>
    <cellStyle name="Note 6 4 3 3 2" xfId="10833" xr:uid="{00000000-0005-0000-0000-000079050000}"/>
    <cellStyle name="Note 6 4 3 4" xfId="6598" xr:uid="{00000000-0005-0000-0000-00008D050000}"/>
    <cellStyle name="Note 6 4 3 4 2" xfId="13727" xr:uid="{00000000-0005-0000-0000-00008D050000}"/>
    <cellStyle name="Note 6 4 3 5" xfId="7994" xr:uid="{00000000-0005-0000-0000-000079050000}"/>
    <cellStyle name="Note 6 4 4" xfId="1292" xr:uid="{00000000-0005-0000-0000-0000AE0A0000}"/>
    <cellStyle name="Note 6 4 4 2" xfId="2719" xr:uid="{00000000-0005-0000-0000-0000AF0A0000}"/>
    <cellStyle name="Note 6 4 4 2 2" xfId="5559" xr:uid="{00000000-0005-0000-0000-0000AE0A0000}"/>
    <cellStyle name="Note 6 4 4 2 2 2" xfId="12716" xr:uid="{00000000-0005-0000-0000-00007A050000}"/>
    <cellStyle name="Note 6 4 4 2 3" xfId="9877" xr:uid="{00000000-0005-0000-0000-00007A050000}"/>
    <cellStyle name="Note 6 4 4 3" xfId="4140" xr:uid="{00000000-0005-0000-0000-0000AD0A0000}"/>
    <cellStyle name="Note 6 4 4 3 2" xfId="11297" xr:uid="{00000000-0005-0000-0000-00007A050000}"/>
    <cellStyle name="Note 6 4 4 4" xfId="7061" xr:uid="{00000000-0005-0000-0000-00008E050000}"/>
    <cellStyle name="Note 6 4 4 4 2" xfId="14190" xr:uid="{00000000-0005-0000-0000-00008E050000}"/>
    <cellStyle name="Note 6 4 4 5" xfId="8458" xr:uid="{00000000-0005-0000-0000-00007A050000}"/>
    <cellStyle name="Note 6 4 5" xfId="1789" xr:uid="{00000000-0005-0000-0000-0000B00A0000}"/>
    <cellStyle name="Note 6 4 5 2" xfId="4629" xr:uid="{00000000-0005-0000-0000-0000AF0A0000}"/>
    <cellStyle name="Note 6 4 5 2 2" xfId="11786" xr:uid="{00000000-0005-0000-0000-000075050000}"/>
    <cellStyle name="Note 6 4 5 3" xfId="8947" xr:uid="{00000000-0005-0000-0000-000075050000}"/>
    <cellStyle name="Note 6 4 6" xfId="3210" xr:uid="{00000000-0005-0000-0000-0000A40A0000}"/>
    <cellStyle name="Note 6 4 6 2" xfId="10367" xr:uid="{00000000-0005-0000-0000-000075050000}"/>
    <cellStyle name="Note 6 4 7" xfId="6082" xr:uid="{00000000-0005-0000-0000-000027020000}"/>
    <cellStyle name="Note 6 4 7 2" xfId="13251" xr:uid="{00000000-0005-0000-0000-000027020000}"/>
    <cellStyle name="Note 6 4 8" xfId="7528" xr:uid="{00000000-0005-0000-0000-000075050000}"/>
    <cellStyle name="Note 6 5" xfId="396" xr:uid="{00000000-0005-0000-0000-0000B10A0000}"/>
    <cellStyle name="Note 6 5 2" xfId="867" xr:uid="{00000000-0005-0000-0000-0000B20A0000}"/>
    <cellStyle name="Note 6 5 2 2" xfId="2294" xr:uid="{00000000-0005-0000-0000-0000B30A0000}"/>
    <cellStyle name="Note 6 5 2 2 2" xfId="5134" xr:uid="{00000000-0005-0000-0000-0000B20A0000}"/>
    <cellStyle name="Note 6 5 2 2 2 2" xfId="12291" xr:uid="{00000000-0005-0000-0000-00007C050000}"/>
    <cellStyle name="Note 6 5 2 2 3" xfId="9452" xr:uid="{00000000-0005-0000-0000-00007C050000}"/>
    <cellStyle name="Note 6 5 2 3" xfId="3715" xr:uid="{00000000-0005-0000-0000-0000B10A0000}"/>
    <cellStyle name="Note 6 5 2 3 2" xfId="10872" xr:uid="{00000000-0005-0000-0000-00007C050000}"/>
    <cellStyle name="Note 6 5 2 4" xfId="6637" xr:uid="{00000000-0005-0000-0000-000090050000}"/>
    <cellStyle name="Note 6 5 2 4 2" xfId="13766" xr:uid="{00000000-0005-0000-0000-000090050000}"/>
    <cellStyle name="Note 6 5 2 5" xfId="8033" xr:uid="{00000000-0005-0000-0000-00007C050000}"/>
    <cellStyle name="Note 6 5 3" xfId="1331" xr:uid="{00000000-0005-0000-0000-0000B40A0000}"/>
    <cellStyle name="Note 6 5 3 2" xfId="2758" xr:uid="{00000000-0005-0000-0000-0000B50A0000}"/>
    <cellStyle name="Note 6 5 3 2 2" xfId="5598" xr:uid="{00000000-0005-0000-0000-0000B40A0000}"/>
    <cellStyle name="Note 6 5 3 2 2 2" xfId="12755" xr:uid="{00000000-0005-0000-0000-00007D050000}"/>
    <cellStyle name="Note 6 5 3 2 3" xfId="9916" xr:uid="{00000000-0005-0000-0000-00007D050000}"/>
    <cellStyle name="Note 6 5 3 3" xfId="4179" xr:uid="{00000000-0005-0000-0000-0000B30A0000}"/>
    <cellStyle name="Note 6 5 3 3 2" xfId="11336" xr:uid="{00000000-0005-0000-0000-00007D050000}"/>
    <cellStyle name="Note 6 5 3 4" xfId="7100" xr:uid="{00000000-0005-0000-0000-000091050000}"/>
    <cellStyle name="Note 6 5 3 4 2" xfId="14229" xr:uid="{00000000-0005-0000-0000-000091050000}"/>
    <cellStyle name="Note 6 5 3 5" xfId="8497" xr:uid="{00000000-0005-0000-0000-00007D050000}"/>
    <cellStyle name="Note 6 5 4" xfId="1828" xr:uid="{00000000-0005-0000-0000-0000B60A0000}"/>
    <cellStyle name="Note 6 5 4 2" xfId="4668" xr:uid="{00000000-0005-0000-0000-0000B50A0000}"/>
    <cellStyle name="Note 6 5 4 2 2" xfId="11825" xr:uid="{00000000-0005-0000-0000-00007B050000}"/>
    <cellStyle name="Note 6 5 4 3" xfId="8986" xr:uid="{00000000-0005-0000-0000-00007B050000}"/>
    <cellStyle name="Note 6 5 5" xfId="3249" xr:uid="{00000000-0005-0000-0000-0000B00A0000}"/>
    <cellStyle name="Note 6 5 5 2" xfId="10406" xr:uid="{00000000-0005-0000-0000-00007B050000}"/>
    <cellStyle name="Note 6 5 6" xfId="6121" xr:uid="{00000000-0005-0000-0000-000029020000}"/>
    <cellStyle name="Note 6 5 6 2" xfId="13290" xr:uid="{00000000-0005-0000-0000-000029020000}"/>
    <cellStyle name="Note 6 5 7" xfId="7567" xr:uid="{00000000-0005-0000-0000-00007B050000}"/>
    <cellStyle name="Note 6 6" xfId="634" xr:uid="{00000000-0005-0000-0000-0000B70A0000}"/>
    <cellStyle name="Note 6 6 2" xfId="2061" xr:uid="{00000000-0005-0000-0000-0000B80A0000}"/>
    <cellStyle name="Note 6 6 2 2" xfId="4901" xr:uid="{00000000-0005-0000-0000-0000B70A0000}"/>
    <cellStyle name="Note 6 6 2 2 2" xfId="12058" xr:uid="{00000000-0005-0000-0000-00007E050000}"/>
    <cellStyle name="Note 6 6 2 3" xfId="9219" xr:uid="{00000000-0005-0000-0000-00007E050000}"/>
    <cellStyle name="Note 6 6 3" xfId="3482" xr:uid="{00000000-0005-0000-0000-0000B60A0000}"/>
    <cellStyle name="Note 6 6 3 2" xfId="10639" xr:uid="{00000000-0005-0000-0000-00007E050000}"/>
    <cellStyle name="Note 6 6 4" xfId="6404" xr:uid="{00000000-0005-0000-0000-000092050000}"/>
    <cellStyle name="Note 6 6 4 2" xfId="13533" xr:uid="{00000000-0005-0000-0000-000092050000}"/>
    <cellStyle name="Note 6 6 5" xfId="7800" xr:uid="{00000000-0005-0000-0000-00007E050000}"/>
    <cellStyle name="Note 6 7" xfId="1098" xr:uid="{00000000-0005-0000-0000-0000B90A0000}"/>
    <cellStyle name="Note 6 7 2" xfId="2525" xr:uid="{00000000-0005-0000-0000-0000BA0A0000}"/>
    <cellStyle name="Note 6 7 2 2" xfId="5365" xr:uid="{00000000-0005-0000-0000-0000B90A0000}"/>
    <cellStyle name="Note 6 7 2 2 2" xfId="12522" xr:uid="{00000000-0005-0000-0000-00007F050000}"/>
    <cellStyle name="Note 6 7 2 3" xfId="9683" xr:uid="{00000000-0005-0000-0000-00007F050000}"/>
    <cellStyle name="Note 6 7 3" xfId="3946" xr:uid="{00000000-0005-0000-0000-0000B80A0000}"/>
    <cellStyle name="Note 6 7 3 2" xfId="11103" xr:uid="{00000000-0005-0000-0000-00007F050000}"/>
    <cellStyle name="Note 6 7 4" xfId="6867" xr:uid="{00000000-0005-0000-0000-000093050000}"/>
    <cellStyle name="Note 6 7 4 2" xfId="13996" xr:uid="{00000000-0005-0000-0000-000093050000}"/>
    <cellStyle name="Note 6 7 5" xfId="8264" xr:uid="{00000000-0005-0000-0000-00007F050000}"/>
    <cellStyle name="Note 6 8" xfId="1594" xr:uid="{00000000-0005-0000-0000-0000BB0A0000}"/>
    <cellStyle name="Note 6 8 2" xfId="4434" xr:uid="{00000000-0005-0000-0000-0000BA0A0000}"/>
    <cellStyle name="Note 6 8 2 2" xfId="11591" xr:uid="{00000000-0005-0000-0000-00005C050000}"/>
    <cellStyle name="Note 6 8 3" xfId="8752" xr:uid="{00000000-0005-0000-0000-00005C050000}"/>
    <cellStyle name="Note 6 9" xfId="3016" xr:uid="{00000000-0005-0000-0000-0000730A0000}"/>
    <cellStyle name="Note 6 9 2" xfId="10173" xr:uid="{00000000-0005-0000-0000-00005C050000}"/>
    <cellStyle name="Note 7" xfId="51" xr:uid="{00000000-0005-0000-0000-0000BC0A0000}"/>
    <cellStyle name="Note 7 10" xfId="5884" xr:uid="{00000000-0005-0000-0000-00002A020000}"/>
    <cellStyle name="Note 7 10 2" xfId="13058" xr:uid="{00000000-0005-0000-0000-00002A020000}"/>
    <cellStyle name="Note 7 11" xfId="7334" xr:uid="{00000000-0005-0000-0000-000080050000}"/>
    <cellStyle name="Note 7 2" xfId="92" xr:uid="{00000000-0005-0000-0000-0000BD0A0000}"/>
    <cellStyle name="Note 7 2 2" xfId="331" xr:uid="{00000000-0005-0000-0000-0000BE0A0000}"/>
    <cellStyle name="Note 7 2 2 2" xfId="599" xr:uid="{00000000-0005-0000-0000-0000BF0A0000}"/>
    <cellStyle name="Note 7 2 2 2 2" xfId="1065" xr:uid="{00000000-0005-0000-0000-0000C00A0000}"/>
    <cellStyle name="Note 7 2 2 2 2 2" xfId="2492" xr:uid="{00000000-0005-0000-0000-0000C10A0000}"/>
    <cellStyle name="Note 7 2 2 2 2 2 2" xfId="5332" xr:uid="{00000000-0005-0000-0000-0000C00A0000}"/>
    <cellStyle name="Note 7 2 2 2 2 2 2 2" xfId="12489" xr:uid="{00000000-0005-0000-0000-000084050000}"/>
    <cellStyle name="Note 7 2 2 2 2 2 3" xfId="9650" xr:uid="{00000000-0005-0000-0000-000084050000}"/>
    <cellStyle name="Note 7 2 2 2 2 3" xfId="3913" xr:uid="{00000000-0005-0000-0000-0000BF0A0000}"/>
    <cellStyle name="Note 7 2 2 2 2 3 2" xfId="11070" xr:uid="{00000000-0005-0000-0000-000084050000}"/>
    <cellStyle name="Note 7 2 2 2 2 4" xfId="6834" xr:uid="{00000000-0005-0000-0000-000098050000}"/>
    <cellStyle name="Note 7 2 2 2 2 4 2" xfId="13963" xr:uid="{00000000-0005-0000-0000-000098050000}"/>
    <cellStyle name="Note 7 2 2 2 2 5" xfId="8231" xr:uid="{00000000-0005-0000-0000-000084050000}"/>
    <cellStyle name="Note 7 2 2 2 3" xfId="1529" xr:uid="{00000000-0005-0000-0000-0000C20A0000}"/>
    <cellStyle name="Note 7 2 2 2 3 2" xfId="2956" xr:uid="{00000000-0005-0000-0000-0000C30A0000}"/>
    <cellStyle name="Note 7 2 2 2 3 2 2" xfId="5796" xr:uid="{00000000-0005-0000-0000-0000C20A0000}"/>
    <cellStyle name="Note 7 2 2 2 3 2 2 2" xfId="12953" xr:uid="{00000000-0005-0000-0000-000085050000}"/>
    <cellStyle name="Note 7 2 2 2 3 2 3" xfId="10114" xr:uid="{00000000-0005-0000-0000-000085050000}"/>
    <cellStyle name="Note 7 2 2 2 3 3" xfId="4377" xr:uid="{00000000-0005-0000-0000-0000C10A0000}"/>
    <cellStyle name="Note 7 2 2 2 3 3 2" xfId="11534" xr:uid="{00000000-0005-0000-0000-000085050000}"/>
    <cellStyle name="Note 7 2 2 2 3 4" xfId="7298" xr:uid="{00000000-0005-0000-0000-000099050000}"/>
    <cellStyle name="Note 7 2 2 2 3 4 2" xfId="14427" xr:uid="{00000000-0005-0000-0000-000099050000}"/>
    <cellStyle name="Note 7 2 2 2 3 5" xfId="8695" xr:uid="{00000000-0005-0000-0000-000085050000}"/>
    <cellStyle name="Note 7 2 2 2 4" xfId="2026" xr:uid="{00000000-0005-0000-0000-0000C40A0000}"/>
    <cellStyle name="Note 7 2 2 2 4 2" xfId="4866" xr:uid="{00000000-0005-0000-0000-0000C30A0000}"/>
    <cellStyle name="Note 7 2 2 2 4 2 2" xfId="12023" xr:uid="{00000000-0005-0000-0000-000083050000}"/>
    <cellStyle name="Note 7 2 2 2 4 3" xfId="9184" xr:uid="{00000000-0005-0000-0000-000083050000}"/>
    <cellStyle name="Note 7 2 2 2 5" xfId="3447" xr:uid="{00000000-0005-0000-0000-0000BE0A0000}"/>
    <cellStyle name="Note 7 2 2 2 5 2" xfId="10604" xr:uid="{00000000-0005-0000-0000-000083050000}"/>
    <cellStyle name="Note 7 2 2 2 6" xfId="6319" xr:uid="{00000000-0005-0000-0000-00002D020000}"/>
    <cellStyle name="Note 7 2 2 2 6 2" xfId="13488" xr:uid="{00000000-0005-0000-0000-00002D020000}"/>
    <cellStyle name="Note 7 2 2 2 7" xfId="7765" xr:uid="{00000000-0005-0000-0000-000083050000}"/>
    <cellStyle name="Note 7 2 2 3" xfId="832" xr:uid="{00000000-0005-0000-0000-0000C50A0000}"/>
    <cellStyle name="Note 7 2 2 3 2" xfId="2259" xr:uid="{00000000-0005-0000-0000-0000C60A0000}"/>
    <cellStyle name="Note 7 2 2 3 2 2" xfId="5099" xr:uid="{00000000-0005-0000-0000-0000C50A0000}"/>
    <cellStyle name="Note 7 2 2 3 2 2 2" xfId="12256" xr:uid="{00000000-0005-0000-0000-000086050000}"/>
    <cellStyle name="Note 7 2 2 3 2 3" xfId="9417" xr:uid="{00000000-0005-0000-0000-000086050000}"/>
    <cellStyle name="Note 7 2 2 3 3" xfId="3680" xr:uid="{00000000-0005-0000-0000-0000C40A0000}"/>
    <cellStyle name="Note 7 2 2 3 3 2" xfId="10837" xr:uid="{00000000-0005-0000-0000-000086050000}"/>
    <cellStyle name="Note 7 2 2 3 4" xfId="6602" xr:uid="{00000000-0005-0000-0000-00009A050000}"/>
    <cellStyle name="Note 7 2 2 3 4 2" xfId="13731" xr:uid="{00000000-0005-0000-0000-00009A050000}"/>
    <cellStyle name="Note 7 2 2 3 5" xfId="7998" xr:uid="{00000000-0005-0000-0000-000086050000}"/>
    <cellStyle name="Note 7 2 2 4" xfId="1296" xr:uid="{00000000-0005-0000-0000-0000C70A0000}"/>
    <cellStyle name="Note 7 2 2 4 2" xfId="2723" xr:uid="{00000000-0005-0000-0000-0000C80A0000}"/>
    <cellStyle name="Note 7 2 2 4 2 2" xfId="5563" xr:uid="{00000000-0005-0000-0000-0000C70A0000}"/>
    <cellStyle name="Note 7 2 2 4 2 2 2" xfId="12720" xr:uid="{00000000-0005-0000-0000-000087050000}"/>
    <cellStyle name="Note 7 2 2 4 2 3" xfId="9881" xr:uid="{00000000-0005-0000-0000-000087050000}"/>
    <cellStyle name="Note 7 2 2 4 3" xfId="4144" xr:uid="{00000000-0005-0000-0000-0000C60A0000}"/>
    <cellStyle name="Note 7 2 2 4 3 2" xfId="11301" xr:uid="{00000000-0005-0000-0000-000087050000}"/>
    <cellStyle name="Note 7 2 2 4 4" xfId="7065" xr:uid="{00000000-0005-0000-0000-00009B050000}"/>
    <cellStyle name="Note 7 2 2 4 4 2" xfId="14194" xr:uid="{00000000-0005-0000-0000-00009B050000}"/>
    <cellStyle name="Note 7 2 2 4 5" xfId="8462" xr:uid="{00000000-0005-0000-0000-000087050000}"/>
    <cellStyle name="Note 7 2 2 5" xfId="1793" xr:uid="{00000000-0005-0000-0000-0000C90A0000}"/>
    <cellStyle name="Note 7 2 2 5 2" xfId="4633" xr:uid="{00000000-0005-0000-0000-0000C80A0000}"/>
    <cellStyle name="Note 7 2 2 5 2 2" xfId="11790" xr:uid="{00000000-0005-0000-0000-000082050000}"/>
    <cellStyle name="Note 7 2 2 5 3" xfId="8951" xr:uid="{00000000-0005-0000-0000-000082050000}"/>
    <cellStyle name="Note 7 2 2 6" xfId="3214" xr:uid="{00000000-0005-0000-0000-0000BD0A0000}"/>
    <cellStyle name="Note 7 2 2 6 2" xfId="10371" xr:uid="{00000000-0005-0000-0000-000082050000}"/>
    <cellStyle name="Note 7 2 2 7" xfId="6086" xr:uid="{00000000-0005-0000-0000-00002C020000}"/>
    <cellStyle name="Note 7 2 2 7 2" xfId="13255" xr:uid="{00000000-0005-0000-0000-00002C020000}"/>
    <cellStyle name="Note 7 2 2 8" xfId="7532" xr:uid="{00000000-0005-0000-0000-000082050000}"/>
    <cellStyle name="Note 7 2 3" xfId="438" xr:uid="{00000000-0005-0000-0000-0000CA0A0000}"/>
    <cellStyle name="Note 7 2 3 2" xfId="904" xr:uid="{00000000-0005-0000-0000-0000CB0A0000}"/>
    <cellStyle name="Note 7 2 3 2 2" xfId="2331" xr:uid="{00000000-0005-0000-0000-0000CC0A0000}"/>
    <cellStyle name="Note 7 2 3 2 2 2" xfId="5171" xr:uid="{00000000-0005-0000-0000-0000CB0A0000}"/>
    <cellStyle name="Note 7 2 3 2 2 2 2" xfId="12328" xr:uid="{00000000-0005-0000-0000-000089050000}"/>
    <cellStyle name="Note 7 2 3 2 2 3" xfId="9489" xr:uid="{00000000-0005-0000-0000-000089050000}"/>
    <cellStyle name="Note 7 2 3 2 3" xfId="3752" xr:uid="{00000000-0005-0000-0000-0000CA0A0000}"/>
    <cellStyle name="Note 7 2 3 2 3 2" xfId="10909" xr:uid="{00000000-0005-0000-0000-000089050000}"/>
    <cellStyle name="Note 7 2 3 2 4" xfId="6674" xr:uid="{00000000-0005-0000-0000-00009D050000}"/>
    <cellStyle name="Note 7 2 3 2 4 2" xfId="13803" xr:uid="{00000000-0005-0000-0000-00009D050000}"/>
    <cellStyle name="Note 7 2 3 2 5" xfId="8070" xr:uid="{00000000-0005-0000-0000-000089050000}"/>
    <cellStyle name="Note 7 2 3 3" xfId="1368" xr:uid="{00000000-0005-0000-0000-0000CD0A0000}"/>
    <cellStyle name="Note 7 2 3 3 2" xfId="2795" xr:uid="{00000000-0005-0000-0000-0000CE0A0000}"/>
    <cellStyle name="Note 7 2 3 3 2 2" xfId="5635" xr:uid="{00000000-0005-0000-0000-0000CD0A0000}"/>
    <cellStyle name="Note 7 2 3 3 2 2 2" xfId="12792" xr:uid="{00000000-0005-0000-0000-00008A050000}"/>
    <cellStyle name="Note 7 2 3 3 2 3" xfId="9953" xr:uid="{00000000-0005-0000-0000-00008A050000}"/>
    <cellStyle name="Note 7 2 3 3 3" xfId="4216" xr:uid="{00000000-0005-0000-0000-0000CC0A0000}"/>
    <cellStyle name="Note 7 2 3 3 3 2" xfId="11373" xr:uid="{00000000-0005-0000-0000-00008A050000}"/>
    <cellStyle name="Note 7 2 3 3 4" xfId="7137" xr:uid="{00000000-0005-0000-0000-00009E050000}"/>
    <cellStyle name="Note 7 2 3 3 4 2" xfId="14266" xr:uid="{00000000-0005-0000-0000-00009E050000}"/>
    <cellStyle name="Note 7 2 3 3 5" xfId="8534" xr:uid="{00000000-0005-0000-0000-00008A050000}"/>
    <cellStyle name="Note 7 2 3 4" xfId="1865" xr:uid="{00000000-0005-0000-0000-0000CF0A0000}"/>
    <cellStyle name="Note 7 2 3 4 2" xfId="4705" xr:uid="{00000000-0005-0000-0000-0000CE0A0000}"/>
    <cellStyle name="Note 7 2 3 4 2 2" xfId="11862" xr:uid="{00000000-0005-0000-0000-000088050000}"/>
    <cellStyle name="Note 7 2 3 4 3" xfId="9023" xr:uid="{00000000-0005-0000-0000-000088050000}"/>
    <cellStyle name="Note 7 2 3 5" xfId="3286" xr:uid="{00000000-0005-0000-0000-0000C90A0000}"/>
    <cellStyle name="Note 7 2 3 5 2" xfId="10443" xr:uid="{00000000-0005-0000-0000-000088050000}"/>
    <cellStyle name="Note 7 2 3 6" xfId="6158" xr:uid="{00000000-0005-0000-0000-00002E020000}"/>
    <cellStyle name="Note 7 2 3 6 2" xfId="13327" xr:uid="{00000000-0005-0000-0000-00002E020000}"/>
    <cellStyle name="Note 7 2 3 7" xfId="7604" xr:uid="{00000000-0005-0000-0000-000088050000}"/>
    <cellStyle name="Note 7 2 4" xfId="671" xr:uid="{00000000-0005-0000-0000-0000D00A0000}"/>
    <cellStyle name="Note 7 2 4 2" xfId="2098" xr:uid="{00000000-0005-0000-0000-0000D10A0000}"/>
    <cellStyle name="Note 7 2 4 2 2" xfId="4938" xr:uid="{00000000-0005-0000-0000-0000D00A0000}"/>
    <cellStyle name="Note 7 2 4 2 2 2" xfId="12095" xr:uid="{00000000-0005-0000-0000-00008B050000}"/>
    <cellStyle name="Note 7 2 4 2 3" xfId="9256" xr:uid="{00000000-0005-0000-0000-00008B050000}"/>
    <cellStyle name="Note 7 2 4 3" xfId="3519" xr:uid="{00000000-0005-0000-0000-0000CF0A0000}"/>
    <cellStyle name="Note 7 2 4 3 2" xfId="10676" xr:uid="{00000000-0005-0000-0000-00008B050000}"/>
    <cellStyle name="Note 7 2 4 4" xfId="6441" xr:uid="{00000000-0005-0000-0000-00009F050000}"/>
    <cellStyle name="Note 7 2 4 4 2" xfId="13570" xr:uid="{00000000-0005-0000-0000-00009F050000}"/>
    <cellStyle name="Note 7 2 4 5" xfId="7837" xr:uid="{00000000-0005-0000-0000-00008B050000}"/>
    <cellStyle name="Note 7 2 5" xfId="1135" xr:uid="{00000000-0005-0000-0000-0000D20A0000}"/>
    <cellStyle name="Note 7 2 5 2" xfId="2562" xr:uid="{00000000-0005-0000-0000-0000D30A0000}"/>
    <cellStyle name="Note 7 2 5 2 2" xfId="5402" xr:uid="{00000000-0005-0000-0000-0000D20A0000}"/>
    <cellStyle name="Note 7 2 5 2 2 2" xfId="12559" xr:uid="{00000000-0005-0000-0000-00008C050000}"/>
    <cellStyle name="Note 7 2 5 2 3" xfId="9720" xr:uid="{00000000-0005-0000-0000-00008C050000}"/>
    <cellStyle name="Note 7 2 5 3" xfId="3983" xr:uid="{00000000-0005-0000-0000-0000D10A0000}"/>
    <cellStyle name="Note 7 2 5 3 2" xfId="11140" xr:uid="{00000000-0005-0000-0000-00008C050000}"/>
    <cellStyle name="Note 7 2 5 4" xfId="6904" xr:uid="{00000000-0005-0000-0000-0000A0050000}"/>
    <cellStyle name="Note 7 2 5 4 2" xfId="14033" xr:uid="{00000000-0005-0000-0000-0000A0050000}"/>
    <cellStyle name="Note 7 2 5 5" xfId="8301" xr:uid="{00000000-0005-0000-0000-00008C050000}"/>
    <cellStyle name="Note 7 2 6" xfId="1631" xr:uid="{00000000-0005-0000-0000-0000D40A0000}"/>
    <cellStyle name="Note 7 2 6 2" xfId="4471" xr:uid="{00000000-0005-0000-0000-0000D30A0000}"/>
    <cellStyle name="Note 7 2 6 2 2" xfId="11628" xr:uid="{00000000-0005-0000-0000-000081050000}"/>
    <cellStyle name="Note 7 2 6 3" xfId="8789" xr:uid="{00000000-0005-0000-0000-000081050000}"/>
    <cellStyle name="Note 7 2 7" xfId="3053" xr:uid="{00000000-0005-0000-0000-0000BC0A0000}"/>
    <cellStyle name="Note 7 2 7 2" xfId="10210" xr:uid="{00000000-0005-0000-0000-000081050000}"/>
    <cellStyle name="Note 7 2 8" xfId="5925" xr:uid="{00000000-0005-0000-0000-00002B020000}"/>
    <cellStyle name="Note 7 2 8 2" xfId="13094" xr:uid="{00000000-0005-0000-0000-00002B020000}"/>
    <cellStyle name="Note 7 2 9" xfId="7370" xr:uid="{00000000-0005-0000-0000-000081050000}"/>
    <cellStyle name="Note 7 3" xfId="139" xr:uid="{00000000-0005-0000-0000-0000D50A0000}"/>
    <cellStyle name="Note 7 3 2" xfId="332" xr:uid="{00000000-0005-0000-0000-0000D60A0000}"/>
    <cellStyle name="Note 7 3 2 2" xfId="600" xr:uid="{00000000-0005-0000-0000-0000D70A0000}"/>
    <cellStyle name="Note 7 3 2 2 2" xfId="1066" xr:uid="{00000000-0005-0000-0000-0000D80A0000}"/>
    <cellStyle name="Note 7 3 2 2 2 2" xfId="2493" xr:uid="{00000000-0005-0000-0000-0000D90A0000}"/>
    <cellStyle name="Note 7 3 2 2 2 2 2" xfId="5333" xr:uid="{00000000-0005-0000-0000-0000D80A0000}"/>
    <cellStyle name="Note 7 3 2 2 2 2 2 2" xfId="12490" xr:uid="{00000000-0005-0000-0000-000090050000}"/>
    <cellStyle name="Note 7 3 2 2 2 2 3" xfId="9651" xr:uid="{00000000-0005-0000-0000-000090050000}"/>
    <cellStyle name="Note 7 3 2 2 2 3" xfId="3914" xr:uid="{00000000-0005-0000-0000-0000D70A0000}"/>
    <cellStyle name="Note 7 3 2 2 2 3 2" xfId="11071" xr:uid="{00000000-0005-0000-0000-000090050000}"/>
    <cellStyle name="Note 7 3 2 2 2 4" xfId="6835" xr:uid="{00000000-0005-0000-0000-0000A4050000}"/>
    <cellStyle name="Note 7 3 2 2 2 4 2" xfId="13964" xr:uid="{00000000-0005-0000-0000-0000A4050000}"/>
    <cellStyle name="Note 7 3 2 2 2 5" xfId="8232" xr:uid="{00000000-0005-0000-0000-000090050000}"/>
    <cellStyle name="Note 7 3 2 2 3" xfId="1530" xr:uid="{00000000-0005-0000-0000-0000DA0A0000}"/>
    <cellStyle name="Note 7 3 2 2 3 2" xfId="2957" xr:uid="{00000000-0005-0000-0000-0000DB0A0000}"/>
    <cellStyle name="Note 7 3 2 2 3 2 2" xfId="5797" xr:uid="{00000000-0005-0000-0000-0000DA0A0000}"/>
    <cellStyle name="Note 7 3 2 2 3 2 2 2" xfId="12954" xr:uid="{00000000-0005-0000-0000-000091050000}"/>
    <cellStyle name="Note 7 3 2 2 3 2 3" xfId="10115" xr:uid="{00000000-0005-0000-0000-000091050000}"/>
    <cellStyle name="Note 7 3 2 2 3 3" xfId="4378" xr:uid="{00000000-0005-0000-0000-0000D90A0000}"/>
    <cellStyle name="Note 7 3 2 2 3 3 2" xfId="11535" xr:uid="{00000000-0005-0000-0000-000091050000}"/>
    <cellStyle name="Note 7 3 2 2 3 4" xfId="7299" xr:uid="{00000000-0005-0000-0000-0000A5050000}"/>
    <cellStyle name="Note 7 3 2 2 3 4 2" xfId="14428" xr:uid="{00000000-0005-0000-0000-0000A5050000}"/>
    <cellStyle name="Note 7 3 2 2 3 5" xfId="8696" xr:uid="{00000000-0005-0000-0000-000091050000}"/>
    <cellStyle name="Note 7 3 2 2 4" xfId="2027" xr:uid="{00000000-0005-0000-0000-0000DC0A0000}"/>
    <cellStyle name="Note 7 3 2 2 4 2" xfId="4867" xr:uid="{00000000-0005-0000-0000-0000DB0A0000}"/>
    <cellStyle name="Note 7 3 2 2 4 2 2" xfId="12024" xr:uid="{00000000-0005-0000-0000-00008F050000}"/>
    <cellStyle name="Note 7 3 2 2 4 3" xfId="9185" xr:uid="{00000000-0005-0000-0000-00008F050000}"/>
    <cellStyle name="Note 7 3 2 2 5" xfId="3448" xr:uid="{00000000-0005-0000-0000-0000D60A0000}"/>
    <cellStyle name="Note 7 3 2 2 5 2" xfId="10605" xr:uid="{00000000-0005-0000-0000-00008F050000}"/>
    <cellStyle name="Note 7 3 2 2 6" xfId="6320" xr:uid="{00000000-0005-0000-0000-000031020000}"/>
    <cellStyle name="Note 7 3 2 2 6 2" xfId="13489" xr:uid="{00000000-0005-0000-0000-000031020000}"/>
    <cellStyle name="Note 7 3 2 2 7" xfId="7766" xr:uid="{00000000-0005-0000-0000-00008F050000}"/>
    <cellStyle name="Note 7 3 2 3" xfId="833" xr:uid="{00000000-0005-0000-0000-0000DD0A0000}"/>
    <cellStyle name="Note 7 3 2 3 2" xfId="2260" xr:uid="{00000000-0005-0000-0000-0000DE0A0000}"/>
    <cellStyle name="Note 7 3 2 3 2 2" xfId="5100" xr:uid="{00000000-0005-0000-0000-0000DD0A0000}"/>
    <cellStyle name="Note 7 3 2 3 2 2 2" xfId="12257" xr:uid="{00000000-0005-0000-0000-000092050000}"/>
    <cellStyle name="Note 7 3 2 3 2 3" xfId="9418" xr:uid="{00000000-0005-0000-0000-000092050000}"/>
    <cellStyle name="Note 7 3 2 3 3" xfId="3681" xr:uid="{00000000-0005-0000-0000-0000DC0A0000}"/>
    <cellStyle name="Note 7 3 2 3 3 2" xfId="10838" xr:uid="{00000000-0005-0000-0000-000092050000}"/>
    <cellStyle name="Note 7 3 2 3 4" xfId="6603" xr:uid="{00000000-0005-0000-0000-0000A6050000}"/>
    <cellStyle name="Note 7 3 2 3 4 2" xfId="13732" xr:uid="{00000000-0005-0000-0000-0000A6050000}"/>
    <cellStyle name="Note 7 3 2 3 5" xfId="7999" xr:uid="{00000000-0005-0000-0000-000092050000}"/>
    <cellStyle name="Note 7 3 2 4" xfId="1297" xr:uid="{00000000-0005-0000-0000-0000DF0A0000}"/>
    <cellStyle name="Note 7 3 2 4 2" xfId="2724" xr:uid="{00000000-0005-0000-0000-0000E00A0000}"/>
    <cellStyle name="Note 7 3 2 4 2 2" xfId="5564" xr:uid="{00000000-0005-0000-0000-0000DF0A0000}"/>
    <cellStyle name="Note 7 3 2 4 2 2 2" xfId="12721" xr:uid="{00000000-0005-0000-0000-000093050000}"/>
    <cellStyle name="Note 7 3 2 4 2 3" xfId="9882" xr:uid="{00000000-0005-0000-0000-000093050000}"/>
    <cellStyle name="Note 7 3 2 4 3" xfId="4145" xr:uid="{00000000-0005-0000-0000-0000DE0A0000}"/>
    <cellStyle name="Note 7 3 2 4 3 2" xfId="11302" xr:uid="{00000000-0005-0000-0000-000093050000}"/>
    <cellStyle name="Note 7 3 2 4 4" xfId="7066" xr:uid="{00000000-0005-0000-0000-0000A7050000}"/>
    <cellStyle name="Note 7 3 2 4 4 2" xfId="14195" xr:uid="{00000000-0005-0000-0000-0000A7050000}"/>
    <cellStyle name="Note 7 3 2 4 5" xfId="8463" xr:uid="{00000000-0005-0000-0000-000093050000}"/>
    <cellStyle name="Note 7 3 2 5" xfId="1794" xr:uid="{00000000-0005-0000-0000-0000E10A0000}"/>
    <cellStyle name="Note 7 3 2 5 2" xfId="4634" xr:uid="{00000000-0005-0000-0000-0000E00A0000}"/>
    <cellStyle name="Note 7 3 2 5 2 2" xfId="11791" xr:uid="{00000000-0005-0000-0000-00008E050000}"/>
    <cellStyle name="Note 7 3 2 5 3" xfId="8952" xr:uid="{00000000-0005-0000-0000-00008E050000}"/>
    <cellStyle name="Note 7 3 2 6" xfId="3215" xr:uid="{00000000-0005-0000-0000-0000D50A0000}"/>
    <cellStyle name="Note 7 3 2 6 2" xfId="10372" xr:uid="{00000000-0005-0000-0000-00008E050000}"/>
    <cellStyle name="Note 7 3 2 7" xfId="6087" xr:uid="{00000000-0005-0000-0000-000030020000}"/>
    <cellStyle name="Note 7 3 2 7 2" xfId="13256" xr:uid="{00000000-0005-0000-0000-000030020000}"/>
    <cellStyle name="Note 7 3 2 8" xfId="7533" xr:uid="{00000000-0005-0000-0000-00008E050000}"/>
    <cellStyle name="Note 7 3 3" xfId="475" xr:uid="{00000000-0005-0000-0000-0000E20A0000}"/>
    <cellStyle name="Note 7 3 3 2" xfId="941" xr:uid="{00000000-0005-0000-0000-0000E30A0000}"/>
    <cellStyle name="Note 7 3 3 2 2" xfId="2368" xr:uid="{00000000-0005-0000-0000-0000E40A0000}"/>
    <cellStyle name="Note 7 3 3 2 2 2" xfId="5208" xr:uid="{00000000-0005-0000-0000-0000E30A0000}"/>
    <cellStyle name="Note 7 3 3 2 2 2 2" xfId="12365" xr:uid="{00000000-0005-0000-0000-000095050000}"/>
    <cellStyle name="Note 7 3 3 2 2 3" xfId="9526" xr:uid="{00000000-0005-0000-0000-000095050000}"/>
    <cellStyle name="Note 7 3 3 2 3" xfId="3789" xr:uid="{00000000-0005-0000-0000-0000E20A0000}"/>
    <cellStyle name="Note 7 3 3 2 3 2" xfId="10946" xr:uid="{00000000-0005-0000-0000-000095050000}"/>
    <cellStyle name="Note 7 3 3 2 4" xfId="6711" xr:uid="{00000000-0005-0000-0000-0000A9050000}"/>
    <cellStyle name="Note 7 3 3 2 4 2" xfId="13840" xr:uid="{00000000-0005-0000-0000-0000A9050000}"/>
    <cellStyle name="Note 7 3 3 2 5" xfId="8107" xr:uid="{00000000-0005-0000-0000-000095050000}"/>
    <cellStyle name="Note 7 3 3 3" xfId="1405" xr:uid="{00000000-0005-0000-0000-0000E50A0000}"/>
    <cellStyle name="Note 7 3 3 3 2" xfId="2832" xr:uid="{00000000-0005-0000-0000-0000E60A0000}"/>
    <cellStyle name="Note 7 3 3 3 2 2" xfId="5672" xr:uid="{00000000-0005-0000-0000-0000E50A0000}"/>
    <cellStyle name="Note 7 3 3 3 2 2 2" xfId="12829" xr:uid="{00000000-0005-0000-0000-000096050000}"/>
    <cellStyle name="Note 7 3 3 3 2 3" xfId="9990" xr:uid="{00000000-0005-0000-0000-000096050000}"/>
    <cellStyle name="Note 7 3 3 3 3" xfId="4253" xr:uid="{00000000-0005-0000-0000-0000E40A0000}"/>
    <cellStyle name="Note 7 3 3 3 3 2" xfId="11410" xr:uid="{00000000-0005-0000-0000-000096050000}"/>
    <cellStyle name="Note 7 3 3 3 4" xfId="7174" xr:uid="{00000000-0005-0000-0000-0000AA050000}"/>
    <cellStyle name="Note 7 3 3 3 4 2" xfId="14303" xr:uid="{00000000-0005-0000-0000-0000AA050000}"/>
    <cellStyle name="Note 7 3 3 3 5" xfId="8571" xr:uid="{00000000-0005-0000-0000-000096050000}"/>
    <cellStyle name="Note 7 3 3 4" xfId="1902" xr:uid="{00000000-0005-0000-0000-0000E70A0000}"/>
    <cellStyle name="Note 7 3 3 4 2" xfId="4742" xr:uid="{00000000-0005-0000-0000-0000E60A0000}"/>
    <cellStyle name="Note 7 3 3 4 2 2" xfId="11899" xr:uid="{00000000-0005-0000-0000-000094050000}"/>
    <cellStyle name="Note 7 3 3 4 3" xfId="9060" xr:uid="{00000000-0005-0000-0000-000094050000}"/>
    <cellStyle name="Note 7 3 3 5" xfId="3323" xr:uid="{00000000-0005-0000-0000-0000E10A0000}"/>
    <cellStyle name="Note 7 3 3 5 2" xfId="10480" xr:uid="{00000000-0005-0000-0000-000094050000}"/>
    <cellStyle name="Note 7 3 3 6" xfId="6195" xr:uid="{00000000-0005-0000-0000-000032020000}"/>
    <cellStyle name="Note 7 3 3 6 2" xfId="13364" xr:uid="{00000000-0005-0000-0000-000032020000}"/>
    <cellStyle name="Note 7 3 3 7" xfId="7641" xr:uid="{00000000-0005-0000-0000-000094050000}"/>
    <cellStyle name="Note 7 3 4" xfId="708" xr:uid="{00000000-0005-0000-0000-0000E80A0000}"/>
    <cellStyle name="Note 7 3 4 2" xfId="2135" xr:uid="{00000000-0005-0000-0000-0000E90A0000}"/>
    <cellStyle name="Note 7 3 4 2 2" xfId="4975" xr:uid="{00000000-0005-0000-0000-0000E80A0000}"/>
    <cellStyle name="Note 7 3 4 2 2 2" xfId="12132" xr:uid="{00000000-0005-0000-0000-000097050000}"/>
    <cellStyle name="Note 7 3 4 2 3" xfId="9293" xr:uid="{00000000-0005-0000-0000-000097050000}"/>
    <cellStyle name="Note 7 3 4 3" xfId="3556" xr:uid="{00000000-0005-0000-0000-0000E70A0000}"/>
    <cellStyle name="Note 7 3 4 3 2" xfId="10713" xr:uid="{00000000-0005-0000-0000-000097050000}"/>
    <cellStyle name="Note 7 3 4 4" xfId="6478" xr:uid="{00000000-0005-0000-0000-0000AB050000}"/>
    <cellStyle name="Note 7 3 4 4 2" xfId="13607" xr:uid="{00000000-0005-0000-0000-0000AB050000}"/>
    <cellStyle name="Note 7 3 4 5" xfId="7874" xr:uid="{00000000-0005-0000-0000-000097050000}"/>
    <cellStyle name="Note 7 3 5" xfId="1172" xr:uid="{00000000-0005-0000-0000-0000EA0A0000}"/>
    <cellStyle name="Note 7 3 5 2" xfId="2599" xr:uid="{00000000-0005-0000-0000-0000EB0A0000}"/>
    <cellStyle name="Note 7 3 5 2 2" xfId="5439" xr:uid="{00000000-0005-0000-0000-0000EA0A0000}"/>
    <cellStyle name="Note 7 3 5 2 2 2" xfId="12596" xr:uid="{00000000-0005-0000-0000-000098050000}"/>
    <cellStyle name="Note 7 3 5 2 3" xfId="9757" xr:uid="{00000000-0005-0000-0000-000098050000}"/>
    <cellStyle name="Note 7 3 5 3" xfId="4020" xr:uid="{00000000-0005-0000-0000-0000E90A0000}"/>
    <cellStyle name="Note 7 3 5 3 2" xfId="11177" xr:uid="{00000000-0005-0000-0000-000098050000}"/>
    <cellStyle name="Note 7 3 5 4" xfId="6941" xr:uid="{00000000-0005-0000-0000-0000AC050000}"/>
    <cellStyle name="Note 7 3 5 4 2" xfId="14070" xr:uid="{00000000-0005-0000-0000-0000AC050000}"/>
    <cellStyle name="Note 7 3 5 5" xfId="8338" xr:uid="{00000000-0005-0000-0000-000098050000}"/>
    <cellStyle name="Note 7 3 6" xfId="1669" xr:uid="{00000000-0005-0000-0000-0000EC0A0000}"/>
    <cellStyle name="Note 7 3 6 2" xfId="4509" xr:uid="{00000000-0005-0000-0000-0000EB0A0000}"/>
    <cellStyle name="Note 7 3 6 2 2" xfId="11666" xr:uid="{00000000-0005-0000-0000-00008D050000}"/>
    <cellStyle name="Note 7 3 6 3" xfId="8827" xr:uid="{00000000-0005-0000-0000-00008D050000}"/>
    <cellStyle name="Note 7 3 7" xfId="3090" xr:uid="{00000000-0005-0000-0000-0000D40A0000}"/>
    <cellStyle name="Note 7 3 7 2" xfId="10247" xr:uid="{00000000-0005-0000-0000-00008D050000}"/>
    <cellStyle name="Note 7 3 8" xfId="5962" xr:uid="{00000000-0005-0000-0000-00002F020000}"/>
    <cellStyle name="Note 7 3 8 2" xfId="13131" xr:uid="{00000000-0005-0000-0000-00002F020000}"/>
    <cellStyle name="Note 7 3 9" xfId="7407" xr:uid="{00000000-0005-0000-0000-00008D050000}"/>
    <cellStyle name="Note 7 4" xfId="330" xr:uid="{00000000-0005-0000-0000-0000ED0A0000}"/>
    <cellStyle name="Note 7 4 2" xfId="598" xr:uid="{00000000-0005-0000-0000-0000EE0A0000}"/>
    <cellStyle name="Note 7 4 2 2" xfId="1064" xr:uid="{00000000-0005-0000-0000-0000EF0A0000}"/>
    <cellStyle name="Note 7 4 2 2 2" xfId="2491" xr:uid="{00000000-0005-0000-0000-0000F00A0000}"/>
    <cellStyle name="Note 7 4 2 2 2 2" xfId="5331" xr:uid="{00000000-0005-0000-0000-0000EF0A0000}"/>
    <cellStyle name="Note 7 4 2 2 2 2 2" xfId="12488" xr:uid="{00000000-0005-0000-0000-00009B050000}"/>
    <cellStyle name="Note 7 4 2 2 2 3" xfId="9649" xr:uid="{00000000-0005-0000-0000-00009B050000}"/>
    <cellStyle name="Note 7 4 2 2 3" xfId="3912" xr:uid="{00000000-0005-0000-0000-0000EE0A0000}"/>
    <cellStyle name="Note 7 4 2 2 3 2" xfId="11069" xr:uid="{00000000-0005-0000-0000-00009B050000}"/>
    <cellStyle name="Note 7 4 2 2 4" xfId="6833" xr:uid="{00000000-0005-0000-0000-0000AF050000}"/>
    <cellStyle name="Note 7 4 2 2 4 2" xfId="13962" xr:uid="{00000000-0005-0000-0000-0000AF050000}"/>
    <cellStyle name="Note 7 4 2 2 5" xfId="8230" xr:uid="{00000000-0005-0000-0000-00009B050000}"/>
    <cellStyle name="Note 7 4 2 3" xfId="1528" xr:uid="{00000000-0005-0000-0000-0000F10A0000}"/>
    <cellStyle name="Note 7 4 2 3 2" xfId="2955" xr:uid="{00000000-0005-0000-0000-0000F20A0000}"/>
    <cellStyle name="Note 7 4 2 3 2 2" xfId="5795" xr:uid="{00000000-0005-0000-0000-0000F10A0000}"/>
    <cellStyle name="Note 7 4 2 3 2 2 2" xfId="12952" xr:uid="{00000000-0005-0000-0000-00009C050000}"/>
    <cellStyle name="Note 7 4 2 3 2 3" xfId="10113" xr:uid="{00000000-0005-0000-0000-00009C050000}"/>
    <cellStyle name="Note 7 4 2 3 3" xfId="4376" xr:uid="{00000000-0005-0000-0000-0000F00A0000}"/>
    <cellStyle name="Note 7 4 2 3 3 2" xfId="11533" xr:uid="{00000000-0005-0000-0000-00009C050000}"/>
    <cellStyle name="Note 7 4 2 3 4" xfId="7297" xr:uid="{00000000-0005-0000-0000-0000B0050000}"/>
    <cellStyle name="Note 7 4 2 3 4 2" xfId="14426" xr:uid="{00000000-0005-0000-0000-0000B0050000}"/>
    <cellStyle name="Note 7 4 2 3 5" xfId="8694" xr:uid="{00000000-0005-0000-0000-00009C050000}"/>
    <cellStyle name="Note 7 4 2 4" xfId="2025" xr:uid="{00000000-0005-0000-0000-0000F30A0000}"/>
    <cellStyle name="Note 7 4 2 4 2" xfId="4865" xr:uid="{00000000-0005-0000-0000-0000F20A0000}"/>
    <cellStyle name="Note 7 4 2 4 2 2" xfId="12022" xr:uid="{00000000-0005-0000-0000-00009A050000}"/>
    <cellStyle name="Note 7 4 2 4 3" xfId="9183" xr:uid="{00000000-0005-0000-0000-00009A050000}"/>
    <cellStyle name="Note 7 4 2 5" xfId="3446" xr:uid="{00000000-0005-0000-0000-0000ED0A0000}"/>
    <cellStyle name="Note 7 4 2 5 2" xfId="10603" xr:uid="{00000000-0005-0000-0000-00009A050000}"/>
    <cellStyle name="Note 7 4 2 6" xfId="6318" xr:uid="{00000000-0005-0000-0000-000034020000}"/>
    <cellStyle name="Note 7 4 2 6 2" xfId="13487" xr:uid="{00000000-0005-0000-0000-000034020000}"/>
    <cellStyle name="Note 7 4 2 7" xfId="7764" xr:uid="{00000000-0005-0000-0000-00009A050000}"/>
    <cellStyle name="Note 7 4 3" xfId="831" xr:uid="{00000000-0005-0000-0000-0000F40A0000}"/>
    <cellStyle name="Note 7 4 3 2" xfId="2258" xr:uid="{00000000-0005-0000-0000-0000F50A0000}"/>
    <cellStyle name="Note 7 4 3 2 2" xfId="5098" xr:uid="{00000000-0005-0000-0000-0000F40A0000}"/>
    <cellStyle name="Note 7 4 3 2 2 2" xfId="12255" xr:uid="{00000000-0005-0000-0000-00009D050000}"/>
    <cellStyle name="Note 7 4 3 2 3" xfId="9416" xr:uid="{00000000-0005-0000-0000-00009D050000}"/>
    <cellStyle name="Note 7 4 3 3" xfId="3679" xr:uid="{00000000-0005-0000-0000-0000F30A0000}"/>
    <cellStyle name="Note 7 4 3 3 2" xfId="10836" xr:uid="{00000000-0005-0000-0000-00009D050000}"/>
    <cellStyle name="Note 7 4 3 4" xfId="6601" xr:uid="{00000000-0005-0000-0000-0000B1050000}"/>
    <cellStyle name="Note 7 4 3 4 2" xfId="13730" xr:uid="{00000000-0005-0000-0000-0000B1050000}"/>
    <cellStyle name="Note 7 4 3 5" xfId="7997" xr:uid="{00000000-0005-0000-0000-00009D050000}"/>
    <cellStyle name="Note 7 4 4" xfId="1295" xr:uid="{00000000-0005-0000-0000-0000F60A0000}"/>
    <cellStyle name="Note 7 4 4 2" xfId="2722" xr:uid="{00000000-0005-0000-0000-0000F70A0000}"/>
    <cellStyle name="Note 7 4 4 2 2" xfId="5562" xr:uid="{00000000-0005-0000-0000-0000F60A0000}"/>
    <cellStyle name="Note 7 4 4 2 2 2" xfId="12719" xr:uid="{00000000-0005-0000-0000-00009E050000}"/>
    <cellStyle name="Note 7 4 4 2 3" xfId="9880" xr:uid="{00000000-0005-0000-0000-00009E050000}"/>
    <cellStyle name="Note 7 4 4 3" xfId="4143" xr:uid="{00000000-0005-0000-0000-0000F50A0000}"/>
    <cellStyle name="Note 7 4 4 3 2" xfId="11300" xr:uid="{00000000-0005-0000-0000-00009E050000}"/>
    <cellStyle name="Note 7 4 4 4" xfId="7064" xr:uid="{00000000-0005-0000-0000-0000B2050000}"/>
    <cellStyle name="Note 7 4 4 4 2" xfId="14193" xr:uid="{00000000-0005-0000-0000-0000B2050000}"/>
    <cellStyle name="Note 7 4 4 5" xfId="8461" xr:uid="{00000000-0005-0000-0000-00009E050000}"/>
    <cellStyle name="Note 7 4 5" xfId="1792" xr:uid="{00000000-0005-0000-0000-0000F80A0000}"/>
    <cellStyle name="Note 7 4 5 2" xfId="4632" xr:uid="{00000000-0005-0000-0000-0000F70A0000}"/>
    <cellStyle name="Note 7 4 5 2 2" xfId="11789" xr:uid="{00000000-0005-0000-0000-000099050000}"/>
    <cellStyle name="Note 7 4 5 3" xfId="8950" xr:uid="{00000000-0005-0000-0000-000099050000}"/>
    <cellStyle name="Note 7 4 6" xfId="3213" xr:uid="{00000000-0005-0000-0000-0000EC0A0000}"/>
    <cellStyle name="Note 7 4 6 2" xfId="10370" xr:uid="{00000000-0005-0000-0000-000099050000}"/>
    <cellStyle name="Note 7 4 7" xfId="6085" xr:uid="{00000000-0005-0000-0000-000033020000}"/>
    <cellStyle name="Note 7 4 7 2" xfId="13254" xr:uid="{00000000-0005-0000-0000-000033020000}"/>
    <cellStyle name="Note 7 4 8" xfId="7531" xr:uid="{00000000-0005-0000-0000-000099050000}"/>
    <cellStyle name="Note 7 5" xfId="397" xr:uid="{00000000-0005-0000-0000-0000F90A0000}"/>
    <cellStyle name="Note 7 5 2" xfId="868" xr:uid="{00000000-0005-0000-0000-0000FA0A0000}"/>
    <cellStyle name="Note 7 5 2 2" xfId="2295" xr:uid="{00000000-0005-0000-0000-0000FB0A0000}"/>
    <cellStyle name="Note 7 5 2 2 2" xfId="5135" xr:uid="{00000000-0005-0000-0000-0000FA0A0000}"/>
    <cellStyle name="Note 7 5 2 2 2 2" xfId="12292" xr:uid="{00000000-0005-0000-0000-0000A0050000}"/>
    <cellStyle name="Note 7 5 2 2 3" xfId="9453" xr:uid="{00000000-0005-0000-0000-0000A0050000}"/>
    <cellStyle name="Note 7 5 2 3" xfId="3716" xr:uid="{00000000-0005-0000-0000-0000F90A0000}"/>
    <cellStyle name="Note 7 5 2 3 2" xfId="10873" xr:uid="{00000000-0005-0000-0000-0000A0050000}"/>
    <cellStyle name="Note 7 5 2 4" xfId="6638" xr:uid="{00000000-0005-0000-0000-0000B4050000}"/>
    <cellStyle name="Note 7 5 2 4 2" xfId="13767" xr:uid="{00000000-0005-0000-0000-0000B4050000}"/>
    <cellStyle name="Note 7 5 2 5" xfId="8034" xr:uid="{00000000-0005-0000-0000-0000A0050000}"/>
    <cellStyle name="Note 7 5 3" xfId="1332" xr:uid="{00000000-0005-0000-0000-0000FC0A0000}"/>
    <cellStyle name="Note 7 5 3 2" xfId="2759" xr:uid="{00000000-0005-0000-0000-0000FD0A0000}"/>
    <cellStyle name="Note 7 5 3 2 2" xfId="5599" xr:uid="{00000000-0005-0000-0000-0000FC0A0000}"/>
    <cellStyle name="Note 7 5 3 2 2 2" xfId="12756" xr:uid="{00000000-0005-0000-0000-0000A1050000}"/>
    <cellStyle name="Note 7 5 3 2 3" xfId="9917" xr:uid="{00000000-0005-0000-0000-0000A1050000}"/>
    <cellStyle name="Note 7 5 3 3" xfId="4180" xr:uid="{00000000-0005-0000-0000-0000FB0A0000}"/>
    <cellStyle name="Note 7 5 3 3 2" xfId="11337" xr:uid="{00000000-0005-0000-0000-0000A1050000}"/>
    <cellStyle name="Note 7 5 3 4" xfId="7101" xr:uid="{00000000-0005-0000-0000-0000B5050000}"/>
    <cellStyle name="Note 7 5 3 4 2" xfId="14230" xr:uid="{00000000-0005-0000-0000-0000B5050000}"/>
    <cellStyle name="Note 7 5 3 5" xfId="8498" xr:uid="{00000000-0005-0000-0000-0000A1050000}"/>
    <cellStyle name="Note 7 5 4" xfId="1829" xr:uid="{00000000-0005-0000-0000-0000FE0A0000}"/>
    <cellStyle name="Note 7 5 4 2" xfId="4669" xr:uid="{00000000-0005-0000-0000-0000FD0A0000}"/>
    <cellStyle name="Note 7 5 4 2 2" xfId="11826" xr:uid="{00000000-0005-0000-0000-00009F050000}"/>
    <cellStyle name="Note 7 5 4 3" xfId="8987" xr:uid="{00000000-0005-0000-0000-00009F050000}"/>
    <cellStyle name="Note 7 5 5" xfId="3250" xr:uid="{00000000-0005-0000-0000-0000F80A0000}"/>
    <cellStyle name="Note 7 5 5 2" xfId="10407" xr:uid="{00000000-0005-0000-0000-00009F050000}"/>
    <cellStyle name="Note 7 5 6" xfId="6122" xr:uid="{00000000-0005-0000-0000-000035020000}"/>
    <cellStyle name="Note 7 5 6 2" xfId="13291" xr:uid="{00000000-0005-0000-0000-000035020000}"/>
    <cellStyle name="Note 7 5 7" xfId="7568" xr:uid="{00000000-0005-0000-0000-00009F050000}"/>
    <cellStyle name="Note 7 6" xfId="635" xr:uid="{00000000-0005-0000-0000-0000FF0A0000}"/>
    <cellStyle name="Note 7 6 2" xfId="2062" xr:uid="{00000000-0005-0000-0000-0000000B0000}"/>
    <cellStyle name="Note 7 6 2 2" xfId="4902" xr:uid="{00000000-0005-0000-0000-0000FF0A0000}"/>
    <cellStyle name="Note 7 6 2 2 2" xfId="12059" xr:uid="{00000000-0005-0000-0000-0000A2050000}"/>
    <cellStyle name="Note 7 6 2 3" xfId="9220" xr:uid="{00000000-0005-0000-0000-0000A2050000}"/>
    <cellStyle name="Note 7 6 3" xfId="3483" xr:uid="{00000000-0005-0000-0000-0000FE0A0000}"/>
    <cellStyle name="Note 7 6 3 2" xfId="10640" xr:uid="{00000000-0005-0000-0000-0000A2050000}"/>
    <cellStyle name="Note 7 6 4" xfId="6405" xr:uid="{00000000-0005-0000-0000-0000B6050000}"/>
    <cellStyle name="Note 7 6 4 2" xfId="13534" xr:uid="{00000000-0005-0000-0000-0000B6050000}"/>
    <cellStyle name="Note 7 6 5" xfId="7801" xr:uid="{00000000-0005-0000-0000-0000A2050000}"/>
    <cellStyle name="Note 7 7" xfId="1099" xr:uid="{00000000-0005-0000-0000-0000010B0000}"/>
    <cellStyle name="Note 7 7 2" xfId="2526" xr:uid="{00000000-0005-0000-0000-0000020B0000}"/>
    <cellStyle name="Note 7 7 2 2" xfId="5366" xr:uid="{00000000-0005-0000-0000-0000010B0000}"/>
    <cellStyle name="Note 7 7 2 2 2" xfId="12523" xr:uid="{00000000-0005-0000-0000-0000A3050000}"/>
    <cellStyle name="Note 7 7 2 3" xfId="9684" xr:uid="{00000000-0005-0000-0000-0000A3050000}"/>
    <cellStyle name="Note 7 7 3" xfId="3947" xr:uid="{00000000-0005-0000-0000-0000000B0000}"/>
    <cellStyle name="Note 7 7 3 2" xfId="11104" xr:uid="{00000000-0005-0000-0000-0000A3050000}"/>
    <cellStyle name="Note 7 7 4" xfId="6868" xr:uid="{00000000-0005-0000-0000-0000B7050000}"/>
    <cellStyle name="Note 7 7 4 2" xfId="13997" xr:uid="{00000000-0005-0000-0000-0000B7050000}"/>
    <cellStyle name="Note 7 7 5" xfId="8265" xr:uid="{00000000-0005-0000-0000-0000A3050000}"/>
    <cellStyle name="Note 7 8" xfId="1595" xr:uid="{00000000-0005-0000-0000-0000030B0000}"/>
    <cellStyle name="Note 7 8 2" xfId="4435" xr:uid="{00000000-0005-0000-0000-0000020B0000}"/>
    <cellStyle name="Note 7 8 2 2" xfId="11592" xr:uid="{00000000-0005-0000-0000-000080050000}"/>
    <cellStyle name="Note 7 8 3" xfId="8753" xr:uid="{00000000-0005-0000-0000-000080050000}"/>
    <cellStyle name="Note 7 9" xfId="3017" xr:uid="{00000000-0005-0000-0000-0000BB0A0000}"/>
    <cellStyle name="Note 7 9 2" xfId="10174" xr:uid="{00000000-0005-0000-0000-000080050000}"/>
    <cellStyle name="Note 8" xfId="52" xr:uid="{00000000-0005-0000-0000-0000040B0000}"/>
    <cellStyle name="Note 8 10" xfId="5885" xr:uid="{00000000-0005-0000-0000-000036020000}"/>
    <cellStyle name="Note 8 10 2" xfId="13059" xr:uid="{00000000-0005-0000-0000-000036020000}"/>
    <cellStyle name="Note 8 11" xfId="7335" xr:uid="{00000000-0005-0000-0000-0000A4050000}"/>
    <cellStyle name="Note 8 2" xfId="93" xr:uid="{00000000-0005-0000-0000-0000050B0000}"/>
    <cellStyle name="Note 8 2 2" xfId="334" xr:uid="{00000000-0005-0000-0000-0000060B0000}"/>
    <cellStyle name="Note 8 2 2 2" xfId="602" xr:uid="{00000000-0005-0000-0000-0000070B0000}"/>
    <cellStyle name="Note 8 2 2 2 2" xfId="1068" xr:uid="{00000000-0005-0000-0000-0000080B0000}"/>
    <cellStyle name="Note 8 2 2 2 2 2" xfId="2495" xr:uid="{00000000-0005-0000-0000-0000090B0000}"/>
    <cellStyle name="Note 8 2 2 2 2 2 2" xfId="5335" xr:uid="{00000000-0005-0000-0000-0000080B0000}"/>
    <cellStyle name="Note 8 2 2 2 2 2 2 2" xfId="12492" xr:uid="{00000000-0005-0000-0000-0000A8050000}"/>
    <cellStyle name="Note 8 2 2 2 2 2 3" xfId="9653" xr:uid="{00000000-0005-0000-0000-0000A8050000}"/>
    <cellStyle name="Note 8 2 2 2 2 3" xfId="3916" xr:uid="{00000000-0005-0000-0000-0000070B0000}"/>
    <cellStyle name="Note 8 2 2 2 2 3 2" xfId="11073" xr:uid="{00000000-0005-0000-0000-0000A8050000}"/>
    <cellStyle name="Note 8 2 2 2 2 4" xfId="6837" xr:uid="{00000000-0005-0000-0000-0000BC050000}"/>
    <cellStyle name="Note 8 2 2 2 2 4 2" xfId="13966" xr:uid="{00000000-0005-0000-0000-0000BC050000}"/>
    <cellStyle name="Note 8 2 2 2 2 5" xfId="8234" xr:uid="{00000000-0005-0000-0000-0000A8050000}"/>
    <cellStyle name="Note 8 2 2 2 3" xfId="1532" xr:uid="{00000000-0005-0000-0000-00000A0B0000}"/>
    <cellStyle name="Note 8 2 2 2 3 2" xfId="2959" xr:uid="{00000000-0005-0000-0000-00000B0B0000}"/>
    <cellStyle name="Note 8 2 2 2 3 2 2" xfId="5799" xr:uid="{00000000-0005-0000-0000-00000A0B0000}"/>
    <cellStyle name="Note 8 2 2 2 3 2 2 2" xfId="12956" xr:uid="{00000000-0005-0000-0000-0000A9050000}"/>
    <cellStyle name="Note 8 2 2 2 3 2 3" xfId="10117" xr:uid="{00000000-0005-0000-0000-0000A9050000}"/>
    <cellStyle name="Note 8 2 2 2 3 3" xfId="4380" xr:uid="{00000000-0005-0000-0000-0000090B0000}"/>
    <cellStyle name="Note 8 2 2 2 3 3 2" xfId="11537" xr:uid="{00000000-0005-0000-0000-0000A9050000}"/>
    <cellStyle name="Note 8 2 2 2 3 4" xfId="7301" xr:uid="{00000000-0005-0000-0000-0000BD050000}"/>
    <cellStyle name="Note 8 2 2 2 3 4 2" xfId="14430" xr:uid="{00000000-0005-0000-0000-0000BD050000}"/>
    <cellStyle name="Note 8 2 2 2 3 5" xfId="8698" xr:uid="{00000000-0005-0000-0000-0000A9050000}"/>
    <cellStyle name="Note 8 2 2 2 4" xfId="2029" xr:uid="{00000000-0005-0000-0000-00000C0B0000}"/>
    <cellStyle name="Note 8 2 2 2 4 2" xfId="4869" xr:uid="{00000000-0005-0000-0000-00000B0B0000}"/>
    <cellStyle name="Note 8 2 2 2 4 2 2" xfId="12026" xr:uid="{00000000-0005-0000-0000-0000A7050000}"/>
    <cellStyle name="Note 8 2 2 2 4 3" xfId="9187" xr:uid="{00000000-0005-0000-0000-0000A7050000}"/>
    <cellStyle name="Note 8 2 2 2 5" xfId="3450" xr:uid="{00000000-0005-0000-0000-0000060B0000}"/>
    <cellStyle name="Note 8 2 2 2 5 2" xfId="10607" xr:uid="{00000000-0005-0000-0000-0000A7050000}"/>
    <cellStyle name="Note 8 2 2 2 6" xfId="6322" xr:uid="{00000000-0005-0000-0000-000039020000}"/>
    <cellStyle name="Note 8 2 2 2 6 2" xfId="13491" xr:uid="{00000000-0005-0000-0000-000039020000}"/>
    <cellStyle name="Note 8 2 2 2 7" xfId="7768" xr:uid="{00000000-0005-0000-0000-0000A7050000}"/>
    <cellStyle name="Note 8 2 2 3" xfId="835" xr:uid="{00000000-0005-0000-0000-00000D0B0000}"/>
    <cellStyle name="Note 8 2 2 3 2" xfId="2262" xr:uid="{00000000-0005-0000-0000-00000E0B0000}"/>
    <cellStyle name="Note 8 2 2 3 2 2" xfId="5102" xr:uid="{00000000-0005-0000-0000-00000D0B0000}"/>
    <cellStyle name="Note 8 2 2 3 2 2 2" xfId="12259" xr:uid="{00000000-0005-0000-0000-0000AA050000}"/>
    <cellStyle name="Note 8 2 2 3 2 3" xfId="9420" xr:uid="{00000000-0005-0000-0000-0000AA050000}"/>
    <cellStyle name="Note 8 2 2 3 3" xfId="3683" xr:uid="{00000000-0005-0000-0000-00000C0B0000}"/>
    <cellStyle name="Note 8 2 2 3 3 2" xfId="10840" xr:uid="{00000000-0005-0000-0000-0000AA050000}"/>
    <cellStyle name="Note 8 2 2 3 4" xfId="6605" xr:uid="{00000000-0005-0000-0000-0000BE050000}"/>
    <cellStyle name="Note 8 2 2 3 4 2" xfId="13734" xr:uid="{00000000-0005-0000-0000-0000BE050000}"/>
    <cellStyle name="Note 8 2 2 3 5" xfId="8001" xr:uid="{00000000-0005-0000-0000-0000AA050000}"/>
    <cellStyle name="Note 8 2 2 4" xfId="1299" xr:uid="{00000000-0005-0000-0000-00000F0B0000}"/>
    <cellStyle name="Note 8 2 2 4 2" xfId="2726" xr:uid="{00000000-0005-0000-0000-0000100B0000}"/>
    <cellStyle name="Note 8 2 2 4 2 2" xfId="5566" xr:uid="{00000000-0005-0000-0000-00000F0B0000}"/>
    <cellStyle name="Note 8 2 2 4 2 2 2" xfId="12723" xr:uid="{00000000-0005-0000-0000-0000AB050000}"/>
    <cellStyle name="Note 8 2 2 4 2 3" xfId="9884" xr:uid="{00000000-0005-0000-0000-0000AB050000}"/>
    <cellStyle name="Note 8 2 2 4 3" xfId="4147" xr:uid="{00000000-0005-0000-0000-00000E0B0000}"/>
    <cellStyle name="Note 8 2 2 4 3 2" xfId="11304" xr:uid="{00000000-0005-0000-0000-0000AB050000}"/>
    <cellStyle name="Note 8 2 2 4 4" xfId="7068" xr:uid="{00000000-0005-0000-0000-0000BF050000}"/>
    <cellStyle name="Note 8 2 2 4 4 2" xfId="14197" xr:uid="{00000000-0005-0000-0000-0000BF050000}"/>
    <cellStyle name="Note 8 2 2 4 5" xfId="8465" xr:uid="{00000000-0005-0000-0000-0000AB050000}"/>
    <cellStyle name="Note 8 2 2 5" xfId="1796" xr:uid="{00000000-0005-0000-0000-0000110B0000}"/>
    <cellStyle name="Note 8 2 2 5 2" xfId="4636" xr:uid="{00000000-0005-0000-0000-0000100B0000}"/>
    <cellStyle name="Note 8 2 2 5 2 2" xfId="11793" xr:uid="{00000000-0005-0000-0000-0000A6050000}"/>
    <cellStyle name="Note 8 2 2 5 3" xfId="8954" xr:uid="{00000000-0005-0000-0000-0000A6050000}"/>
    <cellStyle name="Note 8 2 2 6" xfId="3217" xr:uid="{00000000-0005-0000-0000-0000050B0000}"/>
    <cellStyle name="Note 8 2 2 6 2" xfId="10374" xr:uid="{00000000-0005-0000-0000-0000A6050000}"/>
    <cellStyle name="Note 8 2 2 7" xfId="6089" xr:uid="{00000000-0005-0000-0000-000038020000}"/>
    <cellStyle name="Note 8 2 2 7 2" xfId="13258" xr:uid="{00000000-0005-0000-0000-000038020000}"/>
    <cellStyle name="Note 8 2 2 8" xfId="7535" xr:uid="{00000000-0005-0000-0000-0000A6050000}"/>
    <cellStyle name="Note 8 2 3" xfId="439" xr:uid="{00000000-0005-0000-0000-0000120B0000}"/>
    <cellStyle name="Note 8 2 3 2" xfId="905" xr:uid="{00000000-0005-0000-0000-0000130B0000}"/>
    <cellStyle name="Note 8 2 3 2 2" xfId="2332" xr:uid="{00000000-0005-0000-0000-0000140B0000}"/>
    <cellStyle name="Note 8 2 3 2 2 2" xfId="5172" xr:uid="{00000000-0005-0000-0000-0000130B0000}"/>
    <cellStyle name="Note 8 2 3 2 2 2 2" xfId="12329" xr:uid="{00000000-0005-0000-0000-0000AD050000}"/>
    <cellStyle name="Note 8 2 3 2 2 3" xfId="9490" xr:uid="{00000000-0005-0000-0000-0000AD050000}"/>
    <cellStyle name="Note 8 2 3 2 3" xfId="3753" xr:uid="{00000000-0005-0000-0000-0000120B0000}"/>
    <cellStyle name="Note 8 2 3 2 3 2" xfId="10910" xr:uid="{00000000-0005-0000-0000-0000AD050000}"/>
    <cellStyle name="Note 8 2 3 2 4" xfId="6675" xr:uid="{00000000-0005-0000-0000-0000C1050000}"/>
    <cellStyle name="Note 8 2 3 2 4 2" xfId="13804" xr:uid="{00000000-0005-0000-0000-0000C1050000}"/>
    <cellStyle name="Note 8 2 3 2 5" xfId="8071" xr:uid="{00000000-0005-0000-0000-0000AD050000}"/>
    <cellStyle name="Note 8 2 3 3" xfId="1369" xr:uid="{00000000-0005-0000-0000-0000150B0000}"/>
    <cellStyle name="Note 8 2 3 3 2" xfId="2796" xr:uid="{00000000-0005-0000-0000-0000160B0000}"/>
    <cellStyle name="Note 8 2 3 3 2 2" xfId="5636" xr:uid="{00000000-0005-0000-0000-0000150B0000}"/>
    <cellStyle name="Note 8 2 3 3 2 2 2" xfId="12793" xr:uid="{00000000-0005-0000-0000-0000AE050000}"/>
    <cellStyle name="Note 8 2 3 3 2 3" xfId="9954" xr:uid="{00000000-0005-0000-0000-0000AE050000}"/>
    <cellStyle name="Note 8 2 3 3 3" xfId="4217" xr:uid="{00000000-0005-0000-0000-0000140B0000}"/>
    <cellStyle name="Note 8 2 3 3 3 2" xfId="11374" xr:uid="{00000000-0005-0000-0000-0000AE050000}"/>
    <cellStyle name="Note 8 2 3 3 4" xfId="7138" xr:uid="{00000000-0005-0000-0000-0000C2050000}"/>
    <cellStyle name="Note 8 2 3 3 4 2" xfId="14267" xr:uid="{00000000-0005-0000-0000-0000C2050000}"/>
    <cellStyle name="Note 8 2 3 3 5" xfId="8535" xr:uid="{00000000-0005-0000-0000-0000AE050000}"/>
    <cellStyle name="Note 8 2 3 4" xfId="1866" xr:uid="{00000000-0005-0000-0000-0000170B0000}"/>
    <cellStyle name="Note 8 2 3 4 2" xfId="4706" xr:uid="{00000000-0005-0000-0000-0000160B0000}"/>
    <cellStyle name="Note 8 2 3 4 2 2" xfId="11863" xr:uid="{00000000-0005-0000-0000-0000AC050000}"/>
    <cellStyle name="Note 8 2 3 4 3" xfId="9024" xr:uid="{00000000-0005-0000-0000-0000AC050000}"/>
    <cellStyle name="Note 8 2 3 5" xfId="3287" xr:uid="{00000000-0005-0000-0000-0000110B0000}"/>
    <cellStyle name="Note 8 2 3 5 2" xfId="10444" xr:uid="{00000000-0005-0000-0000-0000AC050000}"/>
    <cellStyle name="Note 8 2 3 6" xfId="6159" xr:uid="{00000000-0005-0000-0000-00003A020000}"/>
    <cellStyle name="Note 8 2 3 6 2" xfId="13328" xr:uid="{00000000-0005-0000-0000-00003A020000}"/>
    <cellStyle name="Note 8 2 3 7" xfId="7605" xr:uid="{00000000-0005-0000-0000-0000AC050000}"/>
    <cellStyle name="Note 8 2 4" xfId="672" xr:uid="{00000000-0005-0000-0000-0000180B0000}"/>
    <cellStyle name="Note 8 2 4 2" xfId="2099" xr:uid="{00000000-0005-0000-0000-0000190B0000}"/>
    <cellStyle name="Note 8 2 4 2 2" xfId="4939" xr:uid="{00000000-0005-0000-0000-0000180B0000}"/>
    <cellStyle name="Note 8 2 4 2 2 2" xfId="12096" xr:uid="{00000000-0005-0000-0000-0000AF050000}"/>
    <cellStyle name="Note 8 2 4 2 3" xfId="9257" xr:uid="{00000000-0005-0000-0000-0000AF050000}"/>
    <cellStyle name="Note 8 2 4 3" xfId="3520" xr:uid="{00000000-0005-0000-0000-0000170B0000}"/>
    <cellStyle name="Note 8 2 4 3 2" xfId="10677" xr:uid="{00000000-0005-0000-0000-0000AF050000}"/>
    <cellStyle name="Note 8 2 4 4" xfId="6442" xr:uid="{00000000-0005-0000-0000-0000C3050000}"/>
    <cellStyle name="Note 8 2 4 4 2" xfId="13571" xr:uid="{00000000-0005-0000-0000-0000C3050000}"/>
    <cellStyle name="Note 8 2 4 5" xfId="7838" xr:uid="{00000000-0005-0000-0000-0000AF050000}"/>
    <cellStyle name="Note 8 2 5" xfId="1136" xr:uid="{00000000-0005-0000-0000-00001A0B0000}"/>
    <cellStyle name="Note 8 2 5 2" xfId="2563" xr:uid="{00000000-0005-0000-0000-00001B0B0000}"/>
    <cellStyle name="Note 8 2 5 2 2" xfId="5403" xr:uid="{00000000-0005-0000-0000-00001A0B0000}"/>
    <cellStyle name="Note 8 2 5 2 2 2" xfId="12560" xr:uid="{00000000-0005-0000-0000-0000B0050000}"/>
    <cellStyle name="Note 8 2 5 2 3" xfId="9721" xr:uid="{00000000-0005-0000-0000-0000B0050000}"/>
    <cellStyle name="Note 8 2 5 3" xfId="3984" xr:uid="{00000000-0005-0000-0000-0000190B0000}"/>
    <cellStyle name="Note 8 2 5 3 2" xfId="11141" xr:uid="{00000000-0005-0000-0000-0000B0050000}"/>
    <cellStyle name="Note 8 2 5 4" xfId="6905" xr:uid="{00000000-0005-0000-0000-0000C4050000}"/>
    <cellStyle name="Note 8 2 5 4 2" xfId="14034" xr:uid="{00000000-0005-0000-0000-0000C4050000}"/>
    <cellStyle name="Note 8 2 5 5" xfId="8302" xr:uid="{00000000-0005-0000-0000-0000B0050000}"/>
    <cellStyle name="Note 8 2 6" xfId="1632" xr:uid="{00000000-0005-0000-0000-00001C0B0000}"/>
    <cellStyle name="Note 8 2 6 2" xfId="4472" xr:uid="{00000000-0005-0000-0000-00001B0B0000}"/>
    <cellStyle name="Note 8 2 6 2 2" xfId="11629" xr:uid="{00000000-0005-0000-0000-0000A5050000}"/>
    <cellStyle name="Note 8 2 6 3" xfId="8790" xr:uid="{00000000-0005-0000-0000-0000A5050000}"/>
    <cellStyle name="Note 8 2 7" xfId="3054" xr:uid="{00000000-0005-0000-0000-0000040B0000}"/>
    <cellStyle name="Note 8 2 7 2" xfId="10211" xr:uid="{00000000-0005-0000-0000-0000A5050000}"/>
    <cellStyle name="Note 8 2 8" xfId="5926" xr:uid="{00000000-0005-0000-0000-000037020000}"/>
    <cellStyle name="Note 8 2 8 2" xfId="13095" xr:uid="{00000000-0005-0000-0000-000037020000}"/>
    <cellStyle name="Note 8 2 9" xfId="7371" xr:uid="{00000000-0005-0000-0000-0000A5050000}"/>
    <cellStyle name="Note 8 3" xfId="140" xr:uid="{00000000-0005-0000-0000-00001D0B0000}"/>
    <cellStyle name="Note 8 3 2" xfId="335" xr:uid="{00000000-0005-0000-0000-00001E0B0000}"/>
    <cellStyle name="Note 8 3 2 2" xfId="603" xr:uid="{00000000-0005-0000-0000-00001F0B0000}"/>
    <cellStyle name="Note 8 3 2 2 2" xfId="1069" xr:uid="{00000000-0005-0000-0000-0000200B0000}"/>
    <cellStyle name="Note 8 3 2 2 2 2" xfId="2496" xr:uid="{00000000-0005-0000-0000-0000210B0000}"/>
    <cellStyle name="Note 8 3 2 2 2 2 2" xfId="5336" xr:uid="{00000000-0005-0000-0000-0000200B0000}"/>
    <cellStyle name="Note 8 3 2 2 2 2 2 2" xfId="12493" xr:uid="{00000000-0005-0000-0000-0000B4050000}"/>
    <cellStyle name="Note 8 3 2 2 2 2 3" xfId="9654" xr:uid="{00000000-0005-0000-0000-0000B4050000}"/>
    <cellStyle name="Note 8 3 2 2 2 3" xfId="3917" xr:uid="{00000000-0005-0000-0000-00001F0B0000}"/>
    <cellStyle name="Note 8 3 2 2 2 3 2" xfId="11074" xr:uid="{00000000-0005-0000-0000-0000B4050000}"/>
    <cellStyle name="Note 8 3 2 2 2 4" xfId="6838" xr:uid="{00000000-0005-0000-0000-0000C8050000}"/>
    <cellStyle name="Note 8 3 2 2 2 4 2" xfId="13967" xr:uid="{00000000-0005-0000-0000-0000C8050000}"/>
    <cellStyle name="Note 8 3 2 2 2 5" xfId="8235" xr:uid="{00000000-0005-0000-0000-0000B4050000}"/>
    <cellStyle name="Note 8 3 2 2 3" xfId="1533" xr:uid="{00000000-0005-0000-0000-0000220B0000}"/>
    <cellStyle name="Note 8 3 2 2 3 2" xfId="2960" xr:uid="{00000000-0005-0000-0000-0000230B0000}"/>
    <cellStyle name="Note 8 3 2 2 3 2 2" xfId="5800" xr:uid="{00000000-0005-0000-0000-0000220B0000}"/>
    <cellStyle name="Note 8 3 2 2 3 2 2 2" xfId="12957" xr:uid="{00000000-0005-0000-0000-0000B5050000}"/>
    <cellStyle name="Note 8 3 2 2 3 2 3" xfId="10118" xr:uid="{00000000-0005-0000-0000-0000B5050000}"/>
    <cellStyle name="Note 8 3 2 2 3 3" xfId="4381" xr:uid="{00000000-0005-0000-0000-0000210B0000}"/>
    <cellStyle name="Note 8 3 2 2 3 3 2" xfId="11538" xr:uid="{00000000-0005-0000-0000-0000B5050000}"/>
    <cellStyle name="Note 8 3 2 2 3 4" xfId="7302" xr:uid="{00000000-0005-0000-0000-0000C9050000}"/>
    <cellStyle name="Note 8 3 2 2 3 4 2" xfId="14431" xr:uid="{00000000-0005-0000-0000-0000C9050000}"/>
    <cellStyle name="Note 8 3 2 2 3 5" xfId="8699" xr:uid="{00000000-0005-0000-0000-0000B5050000}"/>
    <cellStyle name="Note 8 3 2 2 4" xfId="2030" xr:uid="{00000000-0005-0000-0000-0000240B0000}"/>
    <cellStyle name="Note 8 3 2 2 4 2" xfId="4870" xr:uid="{00000000-0005-0000-0000-0000230B0000}"/>
    <cellStyle name="Note 8 3 2 2 4 2 2" xfId="12027" xr:uid="{00000000-0005-0000-0000-0000B3050000}"/>
    <cellStyle name="Note 8 3 2 2 4 3" xfId="9188" xr:uid="{00000000-0005-0000-0000-0000B3050000}"/>
    <cellStyle name="Note 8 3 2 2 5" xfId="3451" xr:uid="{00000000-0005-0000-0000-00001E0B0000}"/>
    <cellStyle name="Note 8 3 2 2 5 2" xfId="10608" xr:uid="{00000000-0005-0000-0000-0000B3050000}"/>
    <cellStyle name="Note 8 3 2 2 6" xfId="6323" xr:uid="{00000000-0005-0000-0000-00003D020000}"/>
    <cellStyle name="Note 8 3 2 2 6 2" xfId="13492" xr:uid="{00000000-0005-0000-0000-00003D020000}"/>
    <cellStyle name="Note 8 3 2 2 7" xfId="7769" xr:uid="{00000000-0005-0000-0000-0000B3050000}"/>
    <cellStyle name="Note 8 3 2 3" xfId="836" xr:uid="{00000000-0005-0000-0000-0000250B0000}"/>
    <cellStyle name="Note 8 3 2 3 2" xfId="2263" xr:uid="{00000000-0005-0000-0000-0000260B0000}"/>
    <cellStyle name="Note 8 3 2 3 2 2" xfId="5103" xr:uid="{00000000-0005-0000-0000-0000250B0000}"/>
    <cellStyle name="Note 8 3 2 3 2 2 2" xfId="12260" xr:uid="{00000000-0005-0000-0000-0000B6050000}"/>
    <cellStyle name="Note 8 3 2 3 2 3" xfId="9421" xr:uid="{00000000-0005-0000-0000-0000B6050000}"/>
    <cellStyle name="Note 8 3 2 3 3" xfId="3684" xr:uid="{00000000-0005-0000-0000-0000240B0000}"/>
    <cellStyle name="Note 8 3 2 3 3 2" xfId="10841" xr:uid="{00000000-0005-0000-0000-0000B6050000}"/>
    <cellStyle name="Note 8 3 2 3 4" xfId="6606" xr:uid="{00000000-0005-0000-0000-0000CA050000}"/>
    <cellStyle name="Note 8 3 2 3 4 2" xfId="13735" xr:uid="{00000000-0005-0000-0000-0000CA050000}"/>
    <cellStyle name="Note 8 3 2 3 5" xfId="8002" xr:uid="{00000000-0005-0000-0000-0000B6050000}"/>
    <cellStyle name="Note 8 3 2 4" xfId="1300" xr:uid="{00000000-0005-0000-0000-0000270B0000}"/>
    <cellStyle name="Note 8 3 2 4 2" xfId="2727" xr:uid="{00000000-0005-0000-0000-0000280B0000}"/>
    <cellStyle name="Note 8 3 2 4 2 2" xfId="5567" xr:uid="{00000000-0005-0000-0000-0000270B0000}"/>
    <cellStyle name="Note 8 3 2 4 2 2 2" xfId="12724" xr:uid="{00000000-0005-0000-0000-0000B7050000}"/>
    <cellStyle name="Note 8 3 2 4 2 3" xfId="9885" xr:uid="{00000000-0005-0000-0000-0000B7050000}"/>
    <cellStyle name="Note 8 3 2 4 3" xfId="4148" xr:uid="{00000000-0005-0000-0000-0000260B0000}"/>
    <cellStyle name="Note 8 3 2 4 3 2" xfId="11305" xr:uid="{00000000-0005-0000-0000-0000B7050000}"/>
    <cellStyle name="Note 8 3 2 4 4" xfId="7069" xr:uid="{00000000-0005-0000-0000-0000CB050000}"/>
    <cellStyle name="Note 8 3 2 4 4 2" xfId="14198" xr:uid="{00000000-0005-0000-0000-0000CB050000}"/>
    <cellStyle name="Note 8 3 2 4 5" xfId="8466" xr:uid="{00000000-0005-0000-0000-0000B7050000}"/>
    <cellStyle name="Note 8 3 2 5" xfId="1797" xr:uid="{00000000-0005-0000-0000-0000290B0000}"/>
    <cellStyle name="Note 8 3 2 5 2" xfId="4637" xr:uid="{00000000-0005-0000-0000-0000280B0000}"/>
    <cellStyle name="Note 8 3 2 5 2 2" xfId="11794" xr:uid="{00000000-0005-0000-0000-0000B2050000}"/>
    <cellStyle name="Note 8 3 2 5 3" xfId="8955" xr:uid="{00000000-0005-0000-0000-0000B2050000}"/>
    <cellStyle name="Note 8 3 2 6" xfId="3218" xr:uid="{00000000-0005-0000-0000-00001D0B0000}"/>
    <cellStyle name="Note 8 3 2 6 2" xfId="10375" xr:uid="{00000000-0005-0000-0000-0000B2050000}"/>
    <cellStyle name="Note 8 3 2 7" xfId="6090" xr:uid="{00000000-0005-0000-0000-00003C020000}"/>
    <cellStyle name="Note 8 3 2 7 2" xfId="13259" xr:uid="{00000000-0005-0000-0000-00003C020000}"/>
    <cellStyle name="Note 8 3 2 8" xfId="7536" xr:uid="{00000000-0005-0000-0000-0000B2050000}"/>
    <cellStyle name="Note 8 3 3" xfId="476" xr:uid="{00000000-0005-0000-0000-00002A0B0000}"/>
    <cellStyle name="Note 8 3 3 2" xfId="942" xr:uid="{00000000-0005-0000-0000-00002B0B0000}"/>
    <cellStyle name="Note 8 3 3 2 2" xfId="2369" xr:uid="{00000000-0005-0000-0000-00002C0B0000}"/>
    <cellStyle name="Note 8 3 3 2 2 2" xfId="5209" xr:uid="{00000000-0005-0000-0000-00002B0B0000}"/>
    <cellStyle name="Note 8 3 3 2 2 2 2" xfId="12366" xr:uid="{00000000-0005-0000-0000-0000B9050000}"/>
    <cellStyle name="Note 8 3 3 2 2 3" xfId="9527" xr:uid="{00000000-0005-0000-0000-0000B9050000}"/>
    <cellStyle name="Note 8 3 3 2 3" xfId="3790" xr:uid="{00000000-0005-0000-0000-00002A0B0000}"/>
    <cellStyle name="Note 8 3 3 2 3 2" xfId="10947" xr:uid="{00000000-0005-0000-0000-0000B9050000}"/>
    <cellStyle name="Note 8 3 3 2 4" xfId="6712" xr:uid="{00000000-0005-0000-0000-0000CD050000}"/>
    <cellStyle name="Note 8 3 3 2 4 2" xfId="13841" xr:uid="{00000000-0005-0000-0000-0000CD050000}"/>
    <cellStyle name="Note 8 3 3 2 5" xfId="8108" xr:uid="{00000000-0005-0000-0000-0000B9050000}"/>
    <cellStyle name="Note 8 3 3 3" xfId="1406" xr:uid="{00000000-0005-0000-0000-00002D0B0000}"/>
    <cellStyle name="Note 8 3 3 3 2" xfId="2833" xr:uid="{00000000-0005-0000-0000-00002E0B0000}"/>
    <cellStyle name="Note 8 3 3 3 2 2" xfId="5673" xr:uid="{00000000-0005-0000-0000-00002D0B0000}"/>
    <cellStyle name="Note 8 3 3 3 2 2 2" xfId="12830" xr:uid="{00000000-0005-0000-0000-0000BA050000}"/>
    <cellStyle name="Note 8 3 3 3 2 3" xfId="9991" xr:uid="{00000000-0005-0000-0000-0000BA050000}"/>
    <cellStyle name="Note 8 3 3 3 3" xfId="4254" xr:uid="{00000000-0005-0000-0000-00002C0B0000}"/>
    <cellStyle name="Note 8 3 3 3 3 2" xfId="11411" xr:uid="{00000000-0005-0000-0000-0000BA050000}"/>
    <cellStyle name="Note 8 3 3 3 4" xfId="7175" xr:uid="{00000000-0005-0000-0000-0000CE050000}"/>
    <cellStyle name="Note 8 3 3 3 4 2" xfId="14304" xr:uid="{00000000-0005-0000-0000-0000CE050000}"/>
    <cellStyle name="Note 8 3 3 3 5" xfId="8572" xr:uid="{00000000-0005-0000-0000-0000BA050000}"/>
    <cellStyle name="Note 8 3 3 4" xfId="1903" xr:uid="{00000000-0005-0000-0000-00002F0B0000}"/>
    <cellStyle name="Note 8 3 3 4 2" xfId="4743" xr:uid="{00000000-0005-0000-0000-00002E0B0000}"/>
    <cellStyle name="Note 8 3 3 4 2 2" xfId="11900" xr:uid="{00000000-0005-0000-0000-0000B8050000}"/>
    <cellStyle name="Note 8 3 3 4 3" xfId="9061" xr:uid="{00000000-0005-0000-0000-0000B8050000}"/>
    <cellStyle name="Note 8 3 3 5" xfId="3324" xr:uid="{00000000-0005-0000-0000-0000290B0000}"/>
    <cellStyle name="Note 8 3 3 5 2" xfId="10481" xr:uid="{00000000-0005-0000-0000-0000B8050000}"/>
    <cellStyle name="Note 8 3 3 6" xfId="6196" xr:uid="{00000000-0005-0000-0000-00003E020000}"/>
    <cellStyle name="Note 8 3 3 6 2" xfId="13365" xr:uid="{00000000-0005-0000-0000-00003E020000}"/>
    <cellStyle name="Note 8 3 3 7" xfId="7642" xr:uid="{00000000-0005-0000-0000-0000B8050000}"/>
    <cellStyle name="Note 8 3 4" xfId="709" xr:uid="{00000000-0005-0000-0000-0000300B0000}"/>
    <cellStyle name="Note 8 3 4 2" xfId="2136" xr:uid="{00000000-0005-0000-0000-0000310B0000}"/>
    <cellStyle name="Note 8 3 4 2 2" xfId="4976" xr:uid="{00000000-0005-0000-0000-0000300B0000}"/>
    <cellStyle name="Note 8 3 4 2 2 2" xfId="12133" xr:uid="{00000000-0005-0000-0000-0000BB050000}"/>
    <cellStyle name="Note 8 3 4 2 3" xfId="9294" xr:uid="{00000000-0005-0000-0000-0000BB050000}"/>
    <cellStyle name="Note 8 3 4 3" xfId="3557" xr:uid="{00000000-0005-0000-0000-00002F0B0000}"/>
    <cellStyle name="Note 8 3 4 3 2" xfId="10714" xr:uid="{00000000-0005-0000-0000-0000BB050000}"/>
    <cellStyle name="Note 8 3 4 4" xfId="6479" xr:uid="{00000000-0005-0000-0000-0000CF050000}"/>
    <cellStyle name="Note 8 3 4 4 2" xfId="13608" xr:uid="{00000000-0005-0000-0000-0000CF050000}"/>
    <cellStyle name="Note 8 3 4 5" xfId="7875" xr:uid="{00000000-0005-0000-0000-0000BB050000}"/>
    <cellStyle name="Note 8 3 5" xfId="1173" xr:uid="{00000000-0005-0000-0000-0000320B0000}"/>
    <cellStyle name="Note 8 3 5 2" xfId="2600" xr:uid="{00000000-0005-0000-0000-0000330B0000}"/>
    <cellStyle name="Note 8 3 5 2 2" xfId="5440" xr:uid="{00000000-0005-0000-0000-0000320B0000}"/>
    <cellStyle name="Note 8 3 5 2 2 2" xfId="12597" xr:uid="{00000000-0005-0000-0000-0000BC050000}"/>
    <cellStyle name="Note 8 3 5 2 3" xfId="9758" xr:uid="{00000000-0005-0000-0000-0000BC050000}"/>
    <cellStyle name="Note 8 3 5 3" xfId="4021" xr:uid="{00000000-0005-0000-0000-0000310B0000}"/>
    <cellStyle name="Note 8 3 5 3 2" xfId="11178" xr:uid="{00000000-0005-0000-0000-0000BC050000}"/>
    <cellStyle name="Note 8 3 5 4" xfId="6942" xr:uid="{00000000-0005-0000-0000-0000D0050000}"/>
    <cellStyle name="Note 8 3 5 4 2" xfId="14071" xr:uid="{00000000-0005-0000-0000-0000D0050000}"/>
    <cellStyle name="Note 8 3 5 5" xfId="8339" xr:uid="{00000000-0005-0000-0000-0000BC050000}"/>
    <cellStyle name="Note 8 3 6" xfId="1670" xr:uid="{00000000-0005-0000-0000-0000340B0000}"/>
    <cellStyle name="Note 8 3 6 2" xfId="4510" xr:uid="{00000000-0005-0000-0000-0000330B0000}"/>
    <cellStyle name="Note 8 3 6 2 2" xfId="11667" xr:uid="{00000000-0005-0000-0000-0000B1050000}"/>
    <cellStyle name="Note 8 3 6 3" xfId="8828" xr:uid="{00000000-0005-0000-0000-0000B1050000}"/>
    <cellStyle name="Note 8 3 7" xfId="3091" xr:uid="{00000000-0005-0000-0000-00001C0B0000}"/>
    <cellStyle name="Note 8 3 7 2" xfId="10248" xr:uid="{00000000-0005-0000-0000-0000B1050000}"/>
    <cellStyle name="Note 8 3 8" xfId="5963" xr:uid="{00000000-0005-0000-0000-00003B020000}"/>
    <cellStyle name="Note 8 3 8 2" xfId="13132" xr:uid="{00000000-0005-0000-0000-00003B020000}"/>
    <cellStyle name="Note 8 3 9" xfId="7408" xr:uid="{00000000-0005-0000-0000-0000B1050000}"/>
    <cellStyle name="Note 8 4" xfId="333" xr:uid="{00000000-0005-0000-0000-0000350B0000}"/>
    <cellStyle name="Note 8 4 2" xfId="601" xr:uid="{00000000-0005-0000-0000-0000360B0000}"/>
    <cellStyle name="Note 8 4 2 2" xfId="1067" xr:uid="{00000000-0005-0000-0000-0000370B0000}"/>
    <cellStyle name="Note 8 4 2 2 2" xfId="2494" xr:uid="{00000000-0005-0000-0000-0000380B0000}"/>
    <cellStyle name="Note 8 4 2 2 2 2" xfId="5334" xr:uid="{00000000-0005-0000-0000-0000370B0000}"/>
    <cellStyle name="Note 8 4 2 2 2 2 2" xfId="12491" xr:uid="{00000000-0005-0000-0000-0000BF050000}"/>
    <cellStyle name="Note 8 4 2 2 2 3" xfId="9652" xr:uid="{00000000-0005-0000-0000-0000BF050000}"/>
    <cellStyle name="Note 8 4 2 2 3" xfId="3915" xr:uid="{00000000-0005-0000-0000-0000360B0000}"/>
    <cellStyle name="Note 8 4 2 2 3 2" xfId="11072" xr:uid="{00000000-0005-0000-0000-0000BF050000}"/>
    <cellStyle name="Note 8 4 2 2 4" xfId="6836" xr:uid="{00000000-0005-0000-0000-0000D3050000}"/>
    <cellStyle name="Note 8 4 2 2 4 2" xfId="13965" xr:uid="{00000000-0005-0000-0000-0000D3050000}"/>
    <cellStyle name="Note 8 4 2 2 5" xfId="8233" xr:uid="{00000000-0005-0000-0000-0000BF050000}"/>
    <cellStyle name="Note 8 4 2 3" xfId="1531" xr:uid="{00000000-0005-0000-0000-0000390B0000}"/>
    <cellStyle name="Note 8 4 2 3 2" xfId="2958" xr:uid="{00000000-0005-0000-0000-00003A0B0000}"/>
    <cellStyle name="Note 8 4 2 3 2 2" xfId="5798" xr:uid="{00000000-0005-0000-0000-0000390B0000}"/>
    <cellStyle name="Note 8 4 2 3 2 2 2" xfId="12955" xr:uid="{00000000-0005-0000-0000-0000C0050000}"/>
    <cellStyle name="Note 8 4 2 3 2 3" xfId="10116" xr:uid="{00000000-0005-0000-0000-0000C0050000}"/>
    <cellStyle name="Note 8 4 2 3 3" xfId="4379" xr:uid="{00000000-0005-0000-0000-0000380B0000}"/>
    <cellStyle name="Note 8 4 2 3 3 2" xfId="11536" xr:uid="{00000000-0005-0000-0000-0000C0050000}"/>
    <cellStyle name="Note 8 4 2 3 4" xfId="7300" xr:uid="{00000000-0005-0000-0000-0000D4050000}"/>
    <cellStyle name="Note 8 4 2 3 4 2" xfId="14429" xr:uid="{00000000-0005-0000-0000-0000D4050000}"/>
    <cellStyle name="Note 8 4 2 3 5" xfId="8697" xr:uid="{00000000-0005-0000-0000-0000C0050000}"/>
    <cellStyle name="Note 8 4 2 4" xfId="2028" xr:uid="{00000000-0005-0000-0000-00003B0B0000}"/>
    <cellStyle name="Note 8 4 2 4 2" xfId="4868" xr:uid="{00000000-0005-0000-0000-00003A0B0000}"/>
    <cellStyle name="Note 8 4 2 4 2 2" xfId="12025" xr:uid="{00000000-0005-0000-0000-0000BE050000}"/>
    <cellStyle name="Note 8 4 2 4 3" xfId="9186" xr:uid="{00000000-0005-0000-0000-0000BE050000}"/>
    <cellStyle name="Note 8 4 2 5" xfId="3449" xr:uid="{00000000-0005-0000-0000-0000350B0000}"/>
    <cellStyle name="Note 8 4 2 5 2" xfId="10606" xr:uid="{00000000-0005-0000-0000-0000BE050000}"/>
    <cellStyle name="Note 8 4 2 6" xfId="6321" xr:uid="{00000000-0005-0000-0000-000040020000}"/>
    <cellStyle name="Note 8 4 2 6 2" xfId="13490" xr:uid="{00000000-0005-0000-0000-000040020000}"/>
    <cellStyle name="Note 8 4 2 7" xfId="7767" xr:uid="{00000000-0005-0000-0000-0000BE050000}"/>
    <cellStyle name="Note 8 4 3" xfId="834" xr:uid="{00000000-0005-0000-0000-00003C0B0000}"/>
    <cellStyle name="Note 8 4 3 2" xfId="2261" xr:uid="{00000000-0005-0000-0000-00003D0B0000}"/>
    <cellStyle name="Note 8 4 3 2 2" xfId="5101" xr:uid="{00000000-0005-0000-0000-00003C0B0000}"/>
    <cellStyle name="Note 8 4 3 2 2 2" xfId="12258" xr:uid="{00000000-0005-0000-0000-0000C1050000}"/>
    <cellStyle name="Note 8 4 3 2 3" xfId="9419" xr:uid="{00000000-0005-0000-0000-0000C1050000}"/>
    <cellStyle name="Note 8 4 3 3" xfId="3682" xr:uid="{00000000-0005-0000-0000-00003B0B0000}"/>
    <cellStyle name="Note 8 4 3 3 2" xfId="10839" xr:uid="{00000000-0005-0000-0000-0000C1050000}"/>
    <cellStyle name="Note 8 4 3 4" xfId="6604" xr:uid="{00000000-0005-0000-0000-0000D5050000}"/>
    <cellStyle name="Note 8 4 3 4 2" xfId="13733" xr:uid="{00000000-0005-0000-0000-0000D5050000}"/>
    <cellStyle name="Note 8 4 3 5" xfId="8000" xr:uid="{00000000-0005-0000-0000-0000C1050000}"/>
    <cellStyle name="Note 8 4 4" xfId="1298" xr:uid="{00000000-0005-0000-0000-00003E0B0000}"/>
    <cellStyle name="Note 8 4 4 2" xfId="2725" xr:uid="{00000000-0005-0000-0000-00003F0B0000}"/>
    <cellStyle name="Note 8 4 4 2 2" xfId="5565" xr:uid="{00000000-0005-0000-0000-00003E0B0000}"/>
    <cellStyle name="Note 8 4 4 2 2 2" xfId="12722" xr:uid="{00000000-0005-0000-0000-0000C2050000}"/>
    <cellStyle name="Note 8 4 4 2 3" xfId="9883" xr:uid="{00000000-0005-0000-0000-0000C2050000}"/>
    <cellStyle name="Note 8 4 4 3" xfId="4146" xr:uid="{00000000-0005-0000-0000-00003D0B0000}"/>
    <cellStyle name="Note 8 4 4 3 2" xfId="11303" xr:uid="{00000000-0005-0000-0000-0000C2050000}"/>
    <cellStyle name="Note 8 4 4 4" xfId="7067" xr:uid="{00000000-0005-0000-0000-0000D6050000}"/>
    <cellStyle name="Note 8 4 4 4 2" xfId="14196" xr:uid="{00000000-0005-0000-0000-0000D6050000}"/>
    <cellStyle name="Note 8 4 4 5" xfId="8464" xr:uid="{00000000-0005-0000-0000-0000C2050000}"/>
    <cellStyle name="Note 8 4 5" xfId="1795" xr:uid="{00000000-0005-0000-0000-0000400B0000}"/>
    <cellStyle name="Note 8 4 5 2" xfId="4635" xr:uid="{00000000-0005-0000-0000-00003F0B0000}"/>
    <cellStyle name="Note 8 4 5 2 2" xfId="11792" xr:uid="{00000000-0005-0000-0000-0000BD050000}"/>
    <cellStyle name="Note 8 4 5 3" xfId="8953" xr:uid="{00000000-0005-0000-0000-0000BD050000}"/>
    <cellStyle name="Note 8 4 6" xfId="3216" xr:uid="{00000000-0005-0000-0000-0000340B0000}"/>
    <cellStyle name="Note 8 4 6 2" xfId="10373" xr:uid="{00000000-0005-0000-0000-0000BD050000}"/>
    <cellStyle name="Note 8 4 7" xfId="6088" xr:uid="{00000000-0005-0000-0000-00003F020000}"/>
    <cellStyle name="Note 8 4 7 2" xfId="13257" xr:uid="{00000000-0005-0000-0000-00003F020000}"/>
    <cellStyle name="Note 8 4 8" xfId="7534" xr:uid="{00000000-0005-0000-0000-0000BD050000}"/>
    <cellStyle name="Note 8 5" xfId="398" xr:uid="{00000000-0005-0000-0000-0000410B0000}"/>
    <cellStyle name="Note 8 5 2" xfId="869" xr:uid="{00000000-0005-0000-0000-0000420B0000}"/>
    <cellStyle name="Note 8 5 2 2" xfId="2296" xr:uid="{00000000-0005-0000-0000-0000430B0000}"/>
    <cellStyle name="Note 8 5 2 2 2" xfId="5136" xr:uid="{00000000-0005-0000-0000-0000420B0000}"/>
    <cellStyle name="Note 8 5 2 2 2 2" xfId="12293" xr:uid="{00000000-0005-0000-0000-0000C4050000}"/>
    <cellStyle name="Note 8 5 2 2 3" xfId="9454" xr:uid="{00000000-0005-0000-0000-0000C4050000}"/>
    <cellStyle name="Note 8 5 2 3" xfId="3717" xr:uid="{00000000-0005-0000-0000-0000410B0000}"/>
    <cellStyle name="Note 8 5 2 3 2" xfId="10874" xr:uid="{00000000-0005-0000-0000-0000C4050000}"/>
    <cellStyle name="Note 8 5 2 4" xfId="6639" xr:uid="{00000000-0005-0000-0000-0000D8050000}"/>
    <cellStyle name="Note 8 5 2 4 2" xfId="13768" xr:uid="{00000000-0005-0000-0000-0000D8050000}"/>
    <cellStyle name="Note 8 5 2 5" xfId="8035" xr:uid="{00000000-0005-0000-0000-0000C4050000}"/>
    <cellStyle name="Note 8 5 3" xfId="1333" xr:uid="{00000000-0005-0000-0000-0000440B0000}"/>
    <cellStyle name="Note 8 5 3 2" xfId="2760" xr:uid="{00000000-0005-0000-0000-0000450B0000}"/>
    <cellStyle name="Note 8 5 3 2 2" xfId="5600" xr:uid="{00000000-0005-0000-0000-0000440B0000}"/>
    <cellStyle name="Note 8 5 3 2 2 2" xfId="12757" xr:uid="{00000000-0005-0000-0000-0000C5050000}"/>
    <cellStyle name="Note 8 5 3 2 3" xfId="9918" xr:uid="{00000000-0005-0000-0000-0000C5050000}"/>
    <cellStyle name="Note 8 5 3 3" xfId="4181" xr:uid="{00000000-0005-0000-0000-0000430B0000}"/>
    <cellStyle name="Note 8 5 3 3 2" xfId="11338" xr:uid="{00000000-0005-0000-0000-0000C5050000}"/>
    <cellStyle name="Note 8 5 3 4" xfId="7102" xr:uid="{00000000-0005-0000-0000-0000D9050000}"/>
    <cellStyle name="Note 8 5 3 4 2" xfId="14231" xr:uid="{00000000-0005-0000-0000-0000D9050000}"/>
    <cellStyle name="Note 8 5 3 5" xfId="8499" xr:uid="{00000000-0005-0000-0000-0000C5050000}"/>
    <cellStyle name="Note 8 5 4" xfId="1830" xr:uid="{00000000-0005-0000-0000-0000460B0000}"/>
    <cellStyle name="Note 8 5 4 2" xfId="4670" xr:uid="{00000000-0005-0000-0000-0000450B0000}"/>
    <cellStyle name="Note 8 5 4 2 2" xfId="11827" xr:uid="{00000000-0005-0000-0000-0000C3050000}"/>
    <cellStyle name="Note 8 5 4 3" xfId="8988" xr:uid="{00000000-0005-0000-0000-0000C3050000}"/>
    <cellStyle name="Note 8 5 5" xfId="3251" xr:uid="{00000000-0005-0000-0000-0000400B0000}"/>
    <cellStyle name="Note 8 5 5 2" xfId="10408" xr:uid="{00000000-0005-0000-0000-0000C3050000}"/>
    <cellStyle name="Note 8 5 6" xfId="6123" xr:uid="{00000000-0005-0000-0000-000041020000}"/>
    <cellStyle name="Note 8 5 6 2" xfId="13292" xr:uid="{00000000-0005-0000-0000-000041020000}"/>
    <cellStyle name="Note 8 5 7" xfId="7569" xr:uid="{00000000-0005-0000-0000-0000C3050000}"/>
    <cellStyle name="Note 8 6" xfId="636" xr:uid="{00000000-0005-0000-0000-0000470B0000}"/>
    <cellStyle name="Note 8 6 2" xfId="2063" xr:uid="{00000000-0005-0000-0000-0000480B0000}"/>
    <cellStyle name="Note 8 6 2 2" xfId="4903" xr:uid="{00000000-0005-0000-0000-0000470B0000}"/>
    <cellStyle name="Note 8 6 2 2 2" xfId="12060" xr:uid="{00000000-0005-0000-0000-0000C6050000}"/>
    <cellStyle name="Note 8 6 2 3" xfId="9221" xr:uid="{00000000-0005-0000-0000-0000C6050000}"/>
    <cellStyle name="Note 8 6 3" xfId="3484" xr:uid="{00000000-0005-0000-0000-0000460B0000}"/>
    <cellStyle name="Note 8 6 3 2" xfId="10641" xr:uid="{00000000-0005-0000-0000-0000C6050000}"/>
    <cellStyle name="Note 8 6 4" xfId="6406" xr:uid="{00000000-0005-0000-0000-0000DA050000}"/>
    <cellStyle name="Note 8 6 4 2" xfId="13535" xr:uid="{00000000-0005-0000-0000-0000DA050000}"/>
    <cellStyle name="Note 8 6 5" xfId="7802" xr:uid="{00000000-0005-0000-0000-0000C6050000}"/>
    <cellStyle name="Note 8 7" xfId="1100" xr:uid="{00000000-0005-0000-0000-0000490B0000}"/>
    <cellStyle name="Note 8 7 2" xfId="2527" xr:uid="{00000000-0005-0000-0000-00004A0B0000}"/>
    <cellStyle name="Note 8 7 2 2" xfId="5367" xr:uid="{00000000-0005-0000-0000-0000490B0000}"/>
    <cellStyle name="Note 8 7 2 2 2" xfId="12524" xr:uid="{00000000-0005-0000-0000-0000C7050000}"/>
    <cellStyle name="Note 8 7 2 3" xfId="9685" xr:uid="{00000000-0005-0000-0000-0000C7050000}"/>
    <cellStyle name="Note 8 7 3" xfId="3948" xr:uid="{00000000-0005-0000-0000-0000480B0000}"/>
    <cellStyle name="Note 8 7 3 2" xfId="11105" xr:uid="{00000000-0005-0000-0000-0000C7050000}"/>
    <cellStyle name="Note 8 7 4" xfId="6869" xr:uid="{00000000-0005-0000-0000-0000DB050000}"/>
    <cellStyle name="Note 8 7 4 2" xfId="13998" xr:uid="{00000000-0005-0000-0000-0000DB050000}"/>
    <cellStyle name="Note 8 7 5" xfId="8266" xr:uid="{00000000-0005-0000-0000-0000C7050000}"/>
    <cellStyle name="Note 8 8" xfId="1596" xr:uid="{00000000-0005-0000-0000-00004B0B0000}"/>
    <cellStyle name="Note 8 8 2" xfId="4436" xr:uid="{00000000-0005-0000-0000-00004A0B0000}"/>
    <cellStyle name="Note 8 8 2 2" xfId="11593" xr:uid="{00000000-0005-0000-0000-0000A4050000}"/>
    <cellStyle name="Note 8 8 3" xfId="8754" xr:uid="{00000000-0005-0000-0000-0000A4050000}"/>
    <cellStyle name="Note 8 9" xfId="3018" xr:uid="{00000000-0005-0000-0000-0000030B0000}"/>
    <cellStyle name="Note 8 9 2" xfId="10175" xr:uid="{00000000-0005-0000-0000-0000A4050000}"/>
    <cellStyle name="Note 9" xfId="53" xr:uid="{00000000-0005-0000-0000-00004C0B0000}"/>
    <cellStyle name="Note 9 10" xfId="5886" xr:uid="{00000000-0005-0000-0000-000042020000}"/>
    <cellStyle name="Note 9 10 2" xfId="13060" xr:uid="{00000000-0005-0000-0000-000042020000}"/>
    <cellStyle name="Note 9 11" xfId="7336" xr:uid="{00000000-0005-0000-0000-0000C8050000}"/>
    <cellStyle name="Note 9 2" xfId="94" xr:uid="{00000000-0005-0000-0000-00004D0B0000}"/>
    <cellStyle name="Note 9 2 2" xfId="337" xr:uid="{00000000-0005-0000-0000-00004E0B0000}"/>
    <cellStyle name="Note 9 2 2 2" xfId="605" xr:uid="{00000000-0005-0000-0000-00004F0B0000}"/>
    <cellStyle name="Note 9 2 2 2 2" xfId="1071" xr:uid="{00000000-0005-0000-0000-0000500B0000}"/>
    <cellStyle name="Note 9 2 2 2 2 2" xfId="2498" xr:uid="{00000000-0005-0000-0000-0000510B0000}"/>
    <cellStyle name="Note 9 2 2 2 2 2 2" xfId="5338" xr:uid="{00000000-0005-0000-0000-0000500B0000}"/>
    <cellStyle name="Note 9 2 2 2 2 2 2 2" xfId="12495" xr:uid="{00000000-0005-0000-0000-0000CC050000}"/>
    <cellStyle name="Note 9 2 2 2 2 2 3" xfId="9656" xr:uid="{00000000-0005-0000-0000-0000CC050000}"/>
    <cellStyle name="Note 9 2 2 2 2 3" xfId="3919" xr:uid="{00000000-0005-0000-0000-00004F0B0000}"/>
    <cellStyle name="Note 9 2 2 2 2 3 2" xfId="11076" xr:uid="{00000000-0005-0000-0000-0000CC050000}"/>
    <cellStyle name="Note 9 2 2 2 2 4" xfId="6840" xr:uid="{00000000-0005-0000-0000-0000E0050000}"/>
    <cellStyle name="Note 9 2 2 2 2 4 2" xfId="13969" xr:uid="{00000000-0005-0000-0000-0000E0050000}"/>
    <cellStyle name="Note 9 2 2 2 2 5" xfId="8237" xr:uid="{00000000-0005-0000-0000-0000CC050000}"/>
    <cellStyle name="Note 9 2 2 2 3" xfId="1535" xr:uid="{00000000-0005-0000-0000-0000520B0000}"/>
    <cellStyle name="Note 9 2 2 2 3 2" xfId="2962" xr:uid="{00000000-0005-0000-0000-0000530B0000}"/>
    <cellStyle name="Note 9 2 2 2 3 2 2" xfId="5802" xr:uid="{00000000-0005-0000-0000-0000520B0000}"/>
    <cellStyle name="Note 9 2 2 2 3 2 2 2" xfId="12959" xr:uid="{00000000-0005-0000-0000-0000CD050000}"/>
    <cellStyle name="Note 9 2 2 2 3 2 3" xfId="10120" xr:uid="{00000000-0005-0000-0000-0000CD050000}"/>
    <cellStyle name="Note 9 2 2 2 3 3" xfId="4383" xr:uid="{00000000-0005-0000-0000-0000510B0000}"/>
    <cellStyle name="Note 9 2 2 2 3 3 2" xfId="11540" xr:uid="{00000000-0005-0000-0000-0000CD050000}"/>
    <cellStyle name="Note 9 2 2 2 3 4" xfId="7304" xr:uid="{00000000-0005-0000-0000-0000E1050000}"/>
    <cellStyle name="Note 9 2 2 2 3 4 2" xfId="14433" xr:uid="{00000000-0005-0000-0000-0000E1050000}"/>
    <cellStyle name="Note 9 2 2 2 3 5" xfId="8701" xr:uid="{00000000-0005-0000-0000-0000CD050000}"/>
    <cellStyle name="Note 9 2 2 2 4" xfId="2032" xr:uid="{00000000-0005-0000-0000-0000540B0000}"/>
    <cellStyle name="Note 9 2 2 2 4 2" xfId="4872" xr:uid="{00000000-0005-0000-0000-0000530B0000}"/>
    <cellStyle name="Note 9 2 2 2 4 2 2" xfId="12029" xr:uid="{00000000-0005-0000-0000-0000CB050000}"/>
    <cellStyle name="Note 9 2 2 2 4 3" xfId="9190" xr:uid="{00000000-0005-0000-0000-0000CB050000}"/>
    <cellStyle name="Note 9 2 2 2 5" xfId="3453" xr:uid="{00000000-0005-0000-0000-00004E0B0000}"/>
    <cellStyle name="Note 9 2 2 2 5 2" xfId="10610" xr:uid="{00000000-0005-0000-0000-0000CB050000}"/>
    <cellStyle name="Note 9 2 2 2 6" xfId="6325" xr:uid="{00000000-0005-0000-0000-000045020000}"/>
    <cellStyle name="Note 9 2 2 2 6 2" xfId="13494" xr:uid="{00000000-0005-0000-0000-000045020000}"/>
    <cellStyle name="Note 9 2 2 2 7" xfId="7771" xr:uid="{00000000-0005-0000-0000-0000CB050000}"/>
    <cellStyle name="Note 9 2 2 3" xfId="838" xr:uid="{00000000-0005-0000-0000-0000550B0000}"/>
    <cellStyle name="Note 9 2 2 3 2" xfId="2265" xr:uid="{00000000-0005-0000-0000-0000560B0000}"/>
    <cellStyle name="Note 9 2 2 3 2 2" xfId="5105" xr:uid="{00000000-0005-0000-0000-0000550B0000}"/>
    <cellStyle name="Note 9 2 2 3 2 2 2" xfId="12262" xr:uid="{00000000-0005-0000-0000-0000CE050000}"/>
    <cellStyle name="Note 9 2 2 3 2 3" xfId="9423" xr:uid="{00000000-0005-0000-0000-0000CE050000}"/>
    <cellStyle name="Note 9 2 2 3 3" xfId="3686" xr:uid="{00000000-0005-0000-0000-0000540B0000}"/>
    <cellStyle name="Note 9 2 2 3 3 2" xfId="10843" xr:uid="{00000000-0005-0000-0000-0000CE050000}"/>
    <cellStyle name="Note 9 2 2 3 4" xfId="6608" xr:uid="{00000000-0005-0000-0000-0000E2050000}"/>
    <cellStyle name="Note 9 2 2 3 4 2" xfId="13737" xr:uid="{00000000-0005-0000-0000-0000E2050000}"/>
    <cellStyle name="Note 9 2 2 3 5" xfId="8004" xr:uid="{00000000-0005-0000-0000-0000CE050000}"/>
    <cellStyle name="Note 9 2 2 4" xfId="1302" xr:uid="{00000000-0005-0000-0000-0000570B0000}"/>
    <cellStyle name="Note 9 2 2 4 2" xfId="2729" xr:uid="{00000000-0005-0000-0000-0000580B0000}"/>
    <cellStyle name="Note 9 2 2 4 2 2" xfId="5569" xr:uid="{00000000-0005-0000-0000-0000570B0000}"/>
    <cellStyle name="Note 9 2 2 4 2 2 2" xfId="12726" xr:uid="{00000000-0005-0000-0000-0000CF050000}"/>
    <cellStyle name="Note 9 2 2 4 2 3" xfId="9887" xr:uid="{00000000-0005-0000-0000-0000CF050000}"/>
    <cellStyle name="Note 9 2 2 4 3" xfId="4150" xr:uid="{00000000-0005-0000-0000-0000560B0000}"/>
    <cellStyle name="Note 9 2 2 4 3 2" xfId="11307" xr:uid="{00000000-0005-0000-0000-0000CF050000}"/>
    <cellStyle name="Note 9 2 2 4 4" xfId="7071" xr:uid="{00000000-0005-0000-0000-0000E3050000}"/>
    <cellStyle name="Note 9 2 2 4 4 2" xfId="14200" xr:uid="{00000000-0005-0000-0000-0000E3050000}"/>
    <cellStyle name="Note 9 2 2 4 5" xfId="8468" xr:uid="{00000000-0005-0000-0000-0000CF050000}"/>
    <cellStyle name="Note 9 2 2 5" xfId="1799" xr:uid="{00000000-0005-0000-0000-0000590B0000}"/>
    <cellStyle name="Note 9 2 2 5 2" xfId="4639" xr:uid="{00000000-0005-0000-0000-0000580B0000}"/>
    <cellStyle name="Note 9 2 2 5 2 2" xfId="11796" xr:uid="{00000000-0005-0000-0000-0000CA050000}"/>
    <cellStyle name="Note 9 2 2 5 3" xfId="8957" xr:uid="{00000000-0005-0000-0000-0000CA050000}"/>
    <cellStyle name="Note 9 2 2 6" xfId="3220" xr:uid="{00000000-0005-0000-0000-00004D0B0000}"/>
    <cellStyle name="Note 9 2 2 6 2" xfId="10377" xr:uid="{00000000-0005-0000-0000-0000CA050000}"/>
    <cellStyle name="Note 9 2 2 7" xfId="6092" xr:uid="{00000000-0005-0000-0000-000044020000}"/>
    <cellStyle name="Note 9 2 2 7 2" xfId="13261" xr:uid="{00000000-0005-0000-0000-000044020000}"/>
    <cellStyle name="Note 9 2 2 8" xfId="7538" xr:uid="{00000000-0005-0000-0000-0000CA050000}"/>
    <cellStyle name="Note 9 2 3" xfId="440" xr:uid="{00000000-0005-0000-0000-00005A0B0000}"/>
    <cellStyle name="Note 9 2 3 2" xfId="906" xr:uid="{00000000-0005-0000-0000-00005B0B0000}"/>
    <cellStyle name="Note 9 2 3 2 2" xfId="2333" xr:uid="{00000000-0005-0000-0000-00005C0B0000}"/>
    <cellStyle name="Note 9 2 3 2 2 2" xfId="5173" xr:uid="{00000000-0005-0000-0000-00005B0B0000}"/>
    <cellStyle name="Note 9 2 3 2 2 2 2" xfId="12330" xr:uid="{00000000-0005-0000-0000-0000D1050000}"/>
    <cellStyle name="Note 9 2 3 2 2 3" xfId="9491" xr:uid="{00000000-0005-0000-0000-0000D1050000}"/>
    <cellStyle name="Note 9 2 3 2 3" xfId="3754" xr:uid="{00000000-0005-0000-0000-00005A0B0000}"/>
    <cellStyle name="Note 9 2 3 2 3 2" xfId="10911" xr:uid="{00000000-0005-0000-0000-0000D1050000}"/>
    <cellStyle name="Note 9 2 3 2 4" xfId="6676" xr:uid="{00000000-0005-0000-0000-0000E5050000}"/>
    <cellStyle name="Note 9 2 3 2 4 2" xfId="13805" xr:uid="{00000000-0005-0000-0000-0000E5050000}"/>
    <cellStyle name="Note 9 2 3 2 5" xfId="8072" xr:uid="{00000000-0005-0000-0000-0000D1050000}"/>
    <cellStyle name="Note 9 2 3 3" xfId="1370" xr:uid="{00000000-0005-0000-0000-00005D0B0000}"/>
    <cellStyle name="Note 9 2 3 3 2" xfId="2797" xr:uid="{00000000-0005-0000-0000-00005E0B0000}"/>
    <cellStyle name="Note 9 2 3 3 2 2" xfId="5637" xr:uid="{00000000-0005-0000-0000-00005D0B0000}"/>
    <cellStyle name="Note 9 2 3 3 2 2 2" xfId="12794" xr:uid="{00000000-0005-0000-0000-0000D2050000}"/>
    <cellStyle name="Note 9 2 3 3 2 3" xfId="9955" xr:uid="{00000000-0005-0000-0000-0000D2050000}"/>
    <cellStyle name="Note 9 2 3 3 3" xfId="4218" xr:uid="{00000000-0005-0000-0000-00005C0B0000}"/>
    <cellStyle name="Note 9 2 3 3 3 2" xfId="11375" xr:uid="{00000000-0005-0000-0000-0000D2050000}"/>
    <cellStyle name="Note 9 2 3 3 4" xfId="7139" xr:uid="{00000000-0005-0000-0000-0000E6050000}"/>
    <cellStyle name="Note 9 2 3 3 4 2" xfId="14268" xr:uid="{00000000-0005-0000-0000-0000E6050000}"/>
    <cellStyle name="Note 9 2 3 3 5" xfId="8536" xr:uid="{00000000-0005-0000-0000-0000D2050000}"/>
    <cellStyle name="Note 9 2 3 4" xfId="1867" xr:uid="{00000000-0005-0000-0000-00005F0B0000}"/>
    <cellStyle name="Note 9 2 3 4 2" xfId="4707" xr:uid="{00000000-0005-0000-0000-00005E0B0000}"/>
    <cellStyle name="Note 9 2 3 4 2 2" xfId="11864" xr:uid="{00000000-0005-0000-0000-0000D0050000}"/>
    <cellStyle name="Note 9 2 3 4 3" xfId="9025" xr:uid="{00000000-0005-0000-0000-0000D0050000}"/>
    <cellStyle name="Note 9 2 3 5" xfId="3288" xr:uid="{00000000-0005-0000-0000-0000590B0000}"/>
    <cellStyle name="Note 9 2 3 5 2" xfId="10445" xr:uid="{00000000-0005-0000-0000-0000D0050000}"/>
    <cellStyle name="Note 9 2 3 6" xfId="6160" xr:uid="{00000000-0005-0000-0000-000046020000}"/>
    <cellStyle name="Note 9 2 3 6 2" xfId="13329" xr:uid="{00000000-0005-0000-0000-000046020000}"/>
    <cellStyle name="Note 9 2 3 7" xfId="7606" xr:uid="{00000000-0005-0000-0000-0000D0050000}"/>
    <cellStyle name="Note 9 2 4" xfId="673" xr:uid="{00000000-0005-0000-0000-0000600B0000}"/>
    <cellStyle name="Note 9 2 4 2" xfId="2100" xr:uid="{00000000-0005-0000-0000-0000610B0000}"/>
    <cellStyle name="Note 9 2 4 2 2" xfId="4940" xr:uid="{00000000-0005-0000-0000-0000600B0000}"/>
    <cellStyle name="Note 9 2 4 2 2 2" xfId="12097" xr:uid="{00000000-0005-0000-0000-0000D3050000}"/>
    <cellStyle name="Note 9 2 4 2 3" xfId="9258" xr:uid="{00000000-0005-0000-0000-0000D3050000}"/>
    <cellStyle name="Note 9 2 4 3" xfId="3521" xr:uid="{00000000-0005-0000-0000-00005F0B0000}"/>
    <cellStyle name="Note 9 2 4 3 2" xfId="10678" xr:uid="{00000000-0005-0000-0000-0000D3050000}"/>
    <cellStyle name="Note 9 2 4 4" xfId="6443" xr:uid="{00000000-0005-0000-0000-0000E7050000}"/>
    <cellStyle name="Note 9 2 4 4 2" xfId="13572" xr:uid="{00000000-0005-0000-0000-0000E7050000}"/>
    <cellStyle name="Note 9 2 4 5" xfId="7839" xr:uid="{00000000-0005-0000-0000-0000D3050000}"/>
    <cellStyle name="Note 9 2 5" xfId="1137" xr:uid="{00000000-0005-0000-0000-0000620B0000}"/>
    <cellStyle name="Note 9 2 5 2" xfId="2564" xr:uid="{00000000-0005-0000-0000-0000630B0000}"/>
    <cellStyle name="Note 9 2 5 2 2" xfId="5404" xr:uid="{00000000-0005-0000-0000-0000620B0000}"/>
    <cellStyle name="Note 9 2 5 2 2 2" xfId="12561" xr:uid="{00000000-0005-0000-0000-0000D4050000}"/>
    <cellStyle name="Note 9 2 5 2 3" xfId="9722" xr:uid="{00000000-0005-0000-0000-0000D4050000}"/>
    <cellStyle name="Note 9 2 5 3" xfId="3985" xr:uid="{00000000-0005-0000-0000-0000610B0000}"/>
    <cellStyle name="Note 9 2 5 3 2" xfId="11142" xr:uid="{00000000-0005-0000-0000-0000D4050000}"/>
    <cellStyle name="Note 9 2 5 4" xfId="6906" xr:uid="{00000000-0005-0000-0000-0000E8050000}"/>
    <cellStyle name="Note 9 2 5 4 2" xfId="14035" xr:uid="{00000000-0005-0000-0000-0000E8050000}"/>
    <cellStyle name="Note 9 2 5 5" xfId="8303" xr:uid="{00000000-0005-0000-0000-0000D4050000}"/>
    <cellStyle name="Note 9 2 6" xfId="1633" xr:uid="{00000000-0005-0000-0000-0000640B0000}"/>
    <cellStyle name="Note 9 2 6 2" xfId="4473" xr:uid="{00000000-0005-0000-0000-0000630B0000}"/>
    <cellStyle name="Note 9 2 6 2 2" xfId="11630" xr:uid="{00000000-0005-0000-0000-0000C9050000}"/>
    <cellStyle name="Note 9 2 6 3" xfId="8791" xr:uid="{00000000-0005-0000-0000-0000C9050000}"/>
    <cellStyle name="Note 9 2 7" xfId="3055" xr:uid="{00000000-0005-0000-0000-00004C0B0000}"/>
    <cellStyle name="Note 9 2 7 2" xfId="10212" xr:uid="{00000000-0005-0000-0000-0000C9050000}"/>
    <cellStyle name="Note 9 2 8" xfId="5927" xr:uid="{00000000-0005-0000-0000-000043020000}"/>
    <cellStyle name="Note 9 2 8 2" xfId="13096" xr:uid="{00000000-0005-0000-0000-000043020000}"/>
    <cellStyle name="Note 9 2 9" xfId="7372" xr:uid="{00000000-0005-0000-0000-0000C9050000}"/>
    <cellStyle name="Note 9 3" xfId="141" xr:uid="{00000000-0005-0000-0000-0000650B0000}"/>
    <cellStyle name="Note 9 3 2" xfId="338" xr:uid="{00000000-0005-0000-0000-0000660B0000}"/>
    <cellStyle name="Note 9 3 2 2" xfId="606" xr:uid="{00000000-0005-0000-0000-0000670B0000}"/>
    <cellStyle name="Note 9 3 2 2 2" xfId="1072" xr:uid="{00000000-0005-0000-0000-0000680B0000}"/>
    <cellStyle name="Note 9 3 2 2 2 2" xfId="2499" xr:uid="{00000000-0005-0000-0000-0000690B0000}"/>
    <cellStyle name="Note 9 3 2 2 2 2 2" xfId="5339" xr:uid="{00000000-0005-0000-0000-0000680B0000}"/>
    <cellStyle name="Note 9 3 2 2 2 2 2 2" xfId="12496" xr:uid="{00000000-0005-0000-0000-0000D8050000}"/>
    <cellStyle name="Note 9 3 2 2 2 2 3" xfId="9657" xr:uid="{00000000-0005-0000-0000-0000D8050000}"/>
    <cellStyle name="Note 9 3 2 2 2 3" xfId="3920" xr:uid="{00000000-0005-0000-0000-0000670B0000}"/>
    <cellStyle name="Note 9 3 2 2 2 3 2" xfId="11077" xr:uid="{00000000-0005-0000-0000-0000D8050000}"/>
    <cellStyle name="Note 9 3 2 2 2 4" xfId="6841" xr:uid="{00000000-0005-0000-0000-0000EC050000}"/>
    <cellStyle name="Note 9 3 2 2 2 4 2" xfId="13970" xr:uid="{00000000-0005-0000-0000-0000EC050000}"/>
    <cellStyle name="Note 9 3 2 2 2 5" xfId="8238" xr:uid="{00000000-0005-0000-0000-0000D8050000}"/>
    <cellStyle name="Note 9 3 2 2 3" xfId="1536" xr:uid="{00000000-0005-0000-0000-00006A0B0000}"/>
    <cellStyle name="Note 9 3 2 2 3 2" xfId="2963" xr:uid="{00000000-0005-0000-0000-00006B0B0000}"/>
    <cellStyle name="Note 9 3 2 2 3 2 2" xfId="5803" xr:uid="{00000000-0005-0000-0000-00006A0B0000}"/>
    <cellStyle name="Note 9 3 2 2 3 2 2 2" xfId="12960" xr:uid="{00000000-0005-0000-0000-0000D9050000}"/>
    <cellStyle name="Note 9 3 2 2 3 2 3" xfId="10121" xr:uid="{00000000-0005-0000-0000-0000D9050000}"/>
    <cellStyle name="Note 9 3 2 2 3 3" xfId="4384" xr:uid="{00000000-0005-0000-0000-0000690B0000}"/>
    <cellStyle name="Note 9 3 2 2 3 3 2" xfId="11541" xr:uid="{00000000-0005-0000-0000-0000D9050000}"/>
    <cellStyle name="Note 9 3 2 2 3 4" xfId="7305" xr:uid="{00000000-0005-0000-0000-0000ED050000}"/>
    <cellStyle name="Note 9 3 2 2 3 4 2" xfId="14434" xr:uid="{00000000-0005-0000-0000-0000ED050000}"/>
    <cellStyle name="Note 9 3 2 2 3 5" xfId="8702" xr:uid="{00000000-0005-0000-0000-0000D9050000}"/>
    <cellStyle name="Note 9 3 2 2 4" xfId="2033" xr:uid="{00000000-0005-0000-0000-00006C0B0000}"/>
    <cellStyle name="Note 9 3 2 2 4 2" xfId="4873" xr:uid="{00000000-0005-0000-0000-00006B0B0000}"/>
    <cellStyle name="Note 9 3 2 2 4 2 2" xfId="12030" xr:uid="{00000000-0005-0000-0000-0000D7050000}"/>
    <cellStyle name="Note 9 3 2 2 4 3" xfId="9191" xr:uid="{00000000-0005-0000-0000-0000D7050000}"/>
    <cellStyle name="Note 9 3 2 2 5" xfId="3454" xr:uid="{00000000-0005-0000-0000-0000660B0000}"/>
    <cellStyle name="Note 9 3 2 2 5 2" xfId="10611" xr:uid="{00000000-0005-0000-0000-0000D7050000}"/>
    <cellStyle name="Note 9 3 2 2 6" xfId="6326" xr:uid="{00000000-0005-0000-0000-000049020000}"/>
    <cellStyle name="Note 9 3 2 2 6 2" xfId="13495" xr:uid="{00000000-0005-0000-0000-000049020000}"/>
    <cellStyle name="Note 9 3 2 2 7" xfId="7772" xr:uid="{00000000-0005-0000-0000-0000D7050000}"/>
    <cellStyle name="Note 9 3 2 3" xfId="839" xr:uid="{00000000-0005-0000-0000-00006D0B0000}"/>
    <cellStyle name="Note 9 3 2 3 2" xfId="2266" xr:uid="{00000000-0005-0000-0000-00006E0B0000}"/>
    <cellStyle name="Note 9 3 2 3 2 2" xfId="5106" xr:uid="{00000000-0005-0000-0000-00006D0B0000}"/>
    <cellStyle name="Note 9 3 2 3 2 2 2" xfId="12263" xr:uid="{00000000-0005-0000-0000-0000DA050000}"/>
    <cellStyle name="Note 9 3 2 3 2 3" xfId="9424" xr:uid="{00000000-0005-0000-0000-0000DA050000}"/>
    <cellStyle name="Note 9 3 2 3 3" xfId="3687" xr:uid="{00000000-0005-0000-0000-00006C0B0000}"/>
    <cellStyle name="Note 9 3 2 3 3 2" xfId="10844" xr:uid="{00000000-0005-0000-0000-0000DA050000}"/>
    <cellStyle name="Note 9 3 2 3 4" xfId="6609" xr:uid="{00000000-0005-0000-0000-0000EE050000}"/>
    <cellStyle name="Note 9 3 2 3 4 2" xfId="13738" xr:uid="{00000000-0005-0000-0000-0000EE050000}"/>
    <cellStyle name="Note 9 3 2 3 5" xfId="8005" xr:uid="{00000000-0005-0000-0000-0000DA050000}"/>
    <cellStyle name="Note 9 3 2 4" xfId="1303" xr:uid="{00000000-0005-0000-0000-00006F0B0000}"/>
    <cellStyle name="Note 9 3 2 4 2" xfId="2730" xr:uid="{00000000-0005-0000-0000-0000700B0000}"/>
    <cellStyle name="Note 9 3 2 4 2 2" xfId="5570" xr:uid="{00000000-0005-0000-0000-00006F0B0000}"/>
    <cellStyle name="Note 9 3 2 4 2 2 2" xfId="12727" xr:uid="{00000000-0005-0000-0000-0000DB050000}"/>
    <cellStyle name="Note 9 3 2 4 2 3" xfId="9888" xr:uid="{00000000-0005-0000-0000-0000DB050000}"/>
    <cellStyle name="Note 9 3 2 4 3" xfId="4151" xr:uid="{00000000-0005-0000-0000-00006E0B0000}"/>
    <cellStyle name="Note 9 3 2 4 3 2" xfId="11308" xr:uid="{00000000-0005-0000-0000-0000DB050000}"/>
    <cellStyle name="Note 9 3 2 4 4" xfId="7072" xr:uid="{00000000-0005-0000-0000-0000EF050000}"/>
    <cellStyle name="Note 9 3 2 4 4 2" xfId="14201" xr:uid="{00000000-0005-0000-0000-0000EF050000}"/>
    <cellStyle name="Note 9 3 2 4 5" xfId="8469" xr:uid="{00000000-0005-0000-0000-0000DB050000}"/>
    <cellStyle name="Note 9 3 2 5" xfId="1800" xr:uid="{00000000-0005-0000-0000-0000710B0000}"/>
    <cellStyle name="Note 9 3 2 5 2" xfId="4640" xr:uid="{00000000-0005-0000-0000-0000700B0000}"/>
    <cellStyle name="Note 9 3 2 5 2 2" xfId="11797" xr:uid="{00000000-0005-0000-0000-0000D6050000}"/>
    <cellStyle name="Note 9 3 2 5 3" xfId="8958" xr:uid="{00000000-0005-0000-0000-0000D6050000}"/>
    <cellStyle name="Note 9 3 2 6" xfId="3221" xr:uid="{00000000-0005-0000-0000-0000650B0000}"/>
    <cellStyle name="Note 9 3 2 6 2" xfId="10378" xr:uid="{00000000-0005-0000-0000-0000D6050000}"/>
    <cellStyle name="Note 9 3 2 7" xfId="6093" xr:uid="{00000000-0005-0000-0000-000048020000}"/>
    <cellStyle name="Note 9 3 2 7 2" xfId="13262" xr:uid="{00000000-0005-0000-0000-000048020000}"/>
    <cellStyle name="Note 9 3 2 8" xfId="7539" xr:uid="{00000000-0005-0000-0000-0000D6050000}"/>
    <cellStyle name="Note 9 3 3" xfId="477" xr:uid="{00000000-0005-0000-0000-0000720B0000}"/>
    <cellStyle name="Note 9 3 3 2" xfId="943" xr:uid="{00000000-0005-0000-0000-0000730B0000}"/>
    <cellStyle name="Note 9 3 3 2 2" xfId="2370" xr:uid="{00000000-0005-0000-0000-0000740B0000}"/>
    <cellStyle name="Note 9 3 3 2 2 2" xfId="5210" xr:uid="{00000000-0005-0000-0000-0000730B0000}"/>
    <cellStyle name="Note 9 3 3 2 2 2 2" xfId="12367" xr:uid="{00000000-0005-0000-0000-0000DD050000}"/>
    <cellStyle name="Note 9 3 3 2 2 3" xfId="9528" xr:uid="{00000000-0005-0000-0000-0000DD050000}"/>
    <cellStyle name="Note 9 3 3 2 3" xfId="3791" xr:uid="{00000000-0005-0000-0000-0000720B0000}"/>
    <cellStyle name="Note 9 3 3 2 3 2" xfId="10948" xr:uid="{00000000-0005-0000-0000-0000DD050000}"/>
    <cellStyle name="Note 9 3 3 2 4" xfId="6713" xr:uid="{00000000-0005-0000-0000-0000F1050000}"/>
    <cellStyle name="Note 9 3 3 2 4 2" xfId="13842" xr:uid="{00000000-0005-0000-0000-0000F1050000}"/>
    <cellStyle name="Note 9 3 3 2 5" xfId="8109" xr:uid="{00000000-0005-0000-0000-0000DD050000}"/>
    <cellStyle name="Note 9 3 3 3" xfId="1407" xr:uid="{00000000-0005-0000-0000-0000750B0000}"/>
    <cellStyle name="Note 9 3 3 3 2" xfId="2834" xr:uid="{00000000-0005-0000-0000-0000760B0000}"/>
    <cellStyle name="Note 9 3 3 3 2 2" xfId="5674" xr:uid="{00000000-0005-0000-0000-0000750B0000}"/>
    <cellStyle name="Note 9 3 3 3 2 2 2" xfId="12831" xr:uid="{00000000-0005-0000-0000-0000DE050000}"/>
    <cellStyle name="Note 9 3 3 3 2 3" xfId="9992" xr:uid="{00000000-0005-0000-0000-0000DE050000}"/>
    <cellStyle name="Note 9 3 3 3 3" xfId="4255" xr:uid="{00000000-0005-0000-0000-0000740B0000}"/>
    <cellStyle name="Note 9 3 3 3 3 2" xfId="11412" xr:uid="{00000000-0005-0000-0000-0000DE050000}"/>
    <cellStyle name="Note 9 3 3 3 4" xfId="7176" xr:uid="{00000000-0005-0000-0000-0000F2050000}"/>
    <cellStyle name="Note 9 3 3 3 4 2" xfId="14305" xr:uid="{00000000-0005-0000-0000-0000F2050000}"/>
    <cellStyle name="Note 9 3 3 3 5" xfId="8573" xr:uid="{00000000-0005-0000-0000-0000DE050000}"/>
    <cellStyle name="Note 9 3 3 4" xfId="1904" xr:uid="{00000000-0005-0000-0000-0000770B0000}"/>
    <cellStyle name="Note 9 3 3 4 2" xfId="4744" xr:uid="{00000000-0005-0000-0000-0000760B0000}"/>
    <cellStyle name="Note 9 3 3 4 2 2" xfId="11901" xr:uid="{00000000-0005-0000-0000-0000DC050000}"/>
    <cellStyle name="Note 9 3 3 4 3" xfId="9062" xr:uid="{00000000-0005-0000-0000-0000DC050000}"/>
    <cellStyle name="Note 9 3 3 5" xfId="3325" xr:uid="{00000000-0005-0000-0000-0000710B0000}"/>
    <cellStyle name="Note 9 3 3 5 2" xfId="10482" xr:uid="{00000000-0005-0000-0000-0000DC050000}"/>
    <cellStyle name="Note 9 3 3 6" xfId="6197" xr:uid="{00000000-0005-0000-0000-00004A020000}"/>
    <cellStyle name="Note 9 3 3 6 2" xfId="13366" xr:uid="{00000000-0005-0000-0000-00004A020000}"/>
    <cellStyle name="Note 9 3 3 7" xfId="7643" xr:uid="{00000000-0005-0000-0000-0000DC050000}"/>
    <cellStyle name="Note 9 3 4" xfId="710" xr:uid="{00000000-0005-0000-0000-0000780B0000}"/>
    <cellStyle name="Note 9 3 4 2" xfId="2137" xr:uid="{00000000-0005-0000-0000-0000790B0000}"/>
    <cellStyle name="Note 9 3 4 2 2" xfId="4977" xr:uid="{00000000-0005-0000-0000-0000780B0000}"/>
    <cellStyle name="Note 9 3 4 2 2 2" xfId="12134" xr:uid="{00000000-0005-0000-0000-0000DF050000}"/>
    <cellStyle name="Note 9 3 4 2 3" xfId="9295" xr:uid="{00000000-0005-0000-0000-0000DF050000}"/>
    <cellStyle name="Note 9 3 4 3" xfId="3558" xr:uid="{00000000-0005-0000-0000-0000770B0000}"/>
    <cellStyle name="Note 9 3 4 3 2" xfId="10715" xr:uid="{00000000-0005-0000-0000-0000DF050000}"/>
    <cellStyle name="Note 9 3 4 4" xfId="6480" xr:uid="{00000000-0005-0000-0000-0000F3050000}"/>
    <cellStyle name="Note 9 3 4 4 2" xfId="13609" xr:uid="{00000000-0005-0000-0000-0000F3050000}"/>
    <cellStyle name="Note 9 3 4 5" xfId="7876" xr:uid="{00000000-0005-0000-0000-0000DF050000}"/>
    <cellStyle name="Note 9 3 5" xfId="1174" xr:uid="{00000000-0005-0000-0000-00007A0B0000}"/>
    <cellStyle name="Note 9 3 5 2" xfId="2601" xr:uid="{00000000-0005-0000-0000-00007B0B0000}"/>
    <cellStyle name="Note 9 3 5 2 2" xfId="5441" xr:uid="{00000000-0005-0000-0000-00007A0B0000}"/>
    <cellStyle name="Note 9 3 5 2 2 2" xfId="12598" xr:uid="{00000000-0005-0000-0000-0000E0050000}"/>
    <cellStyle name="Note 9 3 5 2 3" xfId="9759" xr:uid="{00000000-0005-0000-0000-0000E0050000}"/>
    <cellStyle name="Note 9 3 5 3" xfId="4022" xr:uid="{00000000-0005-0000-0000-0000790B0000}"/>
    <cellStyle name="Note 9 3 5 3 2" xfId="11179" xr:uid="{00000000-0005-0000-0000-0000E0050000}"/>
    <cellStyle name="Note 9 3 5 4" xfId="6943" xr:uid="{00000000-0005-0000-0000-0000F4050000}"/>
    <cellStyle name="Note 9 3 5 4 2" xfId="14072" xr:uid="{00000000-0005-0000-0000-0000F4050000}"/>
    <cellStyle name="Note 9 3 5 5" xfId="8340" xr:uid="{00000000-0005-0000-0000-0000E0050000}"/>
    <cellStyle name="Note 9 3 6" xfId="1671" xr:uid="{00000000-0005-0000-0000-00007C0B0000}"/>
    <cellStyle name="Note 9 3 6 2" xfId="4511" xr:uid="{00000000-0005-0000-0000-00007B0B0000}"/>
    <cellStyle name="Note 9 3 6 2 2" xfId="11668" xr:uid="{00000000-0005-0000-0000-0000D5050000}"/>
    <cellStyle name="Note 9 3 6 3" xfId="8829" xr:uid="{00000000-0005-0000-0000-0000D5050000}"/>
    <cellStyle name="Note 9 3 7" xfId="3092" xr:uid="{00000000-0005-0000-0000-0000640B0000}"/>
    <cellStyle name="Note 9 3 7 2" xfId="10249" xr:uid="{00000000-0005-0000-0000-0000D5050000}"/>
    <cellStyle name="Note 9 3 8" xfId="5964" xr:uid="{00000000-0005-0000-0000-000047020000}"/>
    <cellStyle name="Note 9 3 8 2" xfId="13133" xr:uid="{00000000-0005-0000-0000-000047020000}"/>
    <cellStyle name="Note 9 3 9" xfId="7409" xr:uid="{00000000-0005-0000-0000-0000D5050000}"/>
    <cellStyle name="Note 9 4" xfId="336" xr:uid="{00000000-0005-0000-0000-00007D0B0000}"/>
    <cellStyle name="Note 9 4 2" xfId="604" xr:uid="{00000000-0005-0000-0000-00007E0B0000}"/>
    <cellStyle name="Note 9 4 2 2" xfId="1070" xr:uid="{00000000-0005-0000-0000-00007F0B0000}"/>
    <cellStyle name="Note 9 4 2 2 2" xfId="2497" xr:uid="{00000000-0005-0000-0000-0000800B0000}"/>
    <cellStyle name="Note 9 4 2 2 2 2" xfId="5337" xr:uid="{00000000-0005-0000-0000-00007F0B0000}"/>
    <cellStyle name="Note 9 4 2 2 2 2 2" xfId="12494" xr:uid="{00000000-0005-0000-0000-0000E3050000}"/>
    <cellStyle name="Note 9 4 2 2 2 3" xfId="9655" xr:uid="{00000000-0005-0000-0000-0000E3050000}"/>
    <cellStyle name="Note 9 4 2 2 3" xfId="3918" xr:uid="{00000000-0005-0000-0000-00007E0B0000}"/>
    <cellStyle name="Note 9 4 2 2 3 2" xfId="11075" xr:uid="{00000000-0005-0000-0000-0000E3050000}"/>
    <cellStyle name="Note 9 4 2 2 4" xfId="6839" xr:uid="{00000000-0005-0000-0000-0000F7050000}"/>
    <cellStyle name="Note 9 4 2 2 4 2" xfId="13968" xr:uid="{00000000-0005-0000-0000-0000F7050000}"/>
    <cellStyle name="Note 9 4 2 2 5" xfId="8236" xr:uid="{00000000-0005-0000-0000-0000E3050000}"/>
    <cellStyle name="Note 9 4 2 3" xfId="1534" xr:uid="{00000000-0005-0000-0000-0000810B0000}"/>
    <cellStyle name="Note 9 4 2 3 2" xfId="2961" xr:uid="{00000000-0005-0000-0000-0000820B0000}"/>
    <cellStyle name="Note 9 4 2 3 2 2" xfId="5801" xr:uid="{00000000-0005-0000-0000-0000810B0000}"/>
    <cellStyle name="Note 9 4 2 3 2 2 2" xfId="12958" xr:uid="{00000000-0005-0000-0000-0000E4050000}"/>
    <cellStyle name="Note 9 4 2 3 2 3" xfId="10119" xr:uid="{00000000-0005-0000-0000-0000E4050000}"/>
    <cellStyle name="Note 9 4 2 3 3" xfId="4382" xr:uid="{00000000-0005-0000-0000-0000800B0000}"/>
    <cellStyle name="Note 9 4 2 3 3 2" xfId="11539" xr:uid="{00000000-0005-0000-0000-0000E4050000}"/>
    <cellStyle name="Note 9 4 2 3 4" xfId="7303" xr:uid="{00000000-0005-0000-0000-0000F8050000}"/>
    <cellStyle name="Note 9 4 2 3 4 2" xfId="14432" xr:uid="{00000000-0005-0000-0000-0000F8050000}"/>
    <cellStyle name="Note 9 4 2 3 5" xfId="8700" xr:uid="{00000000-0005-0000-0000-0000E4050000}"/>
    <cellStyle name="Note 9 4 2 4" xfId="2031" xr:uid="{00000000-0005-0000-0000-0000830B0000}"/>
    <cellStyle name="Note 9 4 2 4 2" xfId="4871" xr:uid="{00000000-0005-0000-0000-0000820B0000}"/>
    <cellStyle name="Note 9 4 2 4 2 2" xfId="12028" xr:uid="{00000000-0005-0000-0000-0000E2050000}"/>
    <cellStyle name="Note 9 4 2 4 3" xfId="9189" xr:uid="{00000000-0005-0000-0000-0000E2050000}"/>
    <cellStyle name="Note 9 4 2 5" xfId="3452" xr:uid="{00000000-0005-0000-0000-00007D0B0000}"/>
    <cellStyle name="Note 9 4 2 5 2" xfId="10609" xr:uid="{00000000-0005-0000-0000-0000E2050000}"/>
    <cellStyle name="Note 9 4 2 6" xfId="6324" xr:uid="{00000000-0005-0000-0000-00004C020000}"/>
    <cellStyle name="Note 9 4 2 6 2" xfId="13493" xr:uid="{00000000-0005-0000-0000-00004C020000}"/>
    <cellStyle name="Note 9 4 2 7" xfId="7770" xr:uid="{00000000-0005-0000-0000-0000E2050000}"/>
    <cellStyle name="Note 9 4 3" xfId="837" xr:uid="{00000000-0005-0000-0000-0000840B0000}"/>
    <cellStyle name="Note 9 4 3 2" xfId="2264" xr:uid="{00000000-0005-0000-0000-0000850B0000}"/>
    <cellStyle name="Note 9 4 3 2 2" xfId="5104" xr:uid="{00000000-0005-0000-0000-0000840B0000}"/>
    <cellStyle name="Note 9 4 3 2 2 2" xfId="12261" xr:uid="{00000000-0005-0000-0000-0000E5050000}"/>
    <cellStyle name="Note 9 4 3 2 3" xfId="9422" xr:uid="{00000000-0005-0000-0000-0000E5050000}"/>
    <cellStyle name="Note 9 4 3 3" xfId="3685" xr:uid="{00000000-0005-0000-0000-0000830B0000}"/>
    <cellStyle name="Note 9 4 3 3 2" xfId="10842" xr:uid="{00000000-0005-0000-0000-0000E5050000}"/>
    <cellStyle name="Note 9 4 3 4" xfId="6607" xr:uid="{00000000-0005-0000-0000-0000F9050000}"/>
    <cellStyle name="Note 9 4 3 4 2" xfId="13736" xr:uid="{00000000-0005-0000-0000-0000F9050000}"/>
    <cellStyle name="Note 9 4 3 5" xfId="8003" xr:uid="{00000000-0005-0000-0000-0000E5050000}"/>
    <cellStyle name="Note 9 4 4" xfId="1301" xr:uid="{00000000-0005-0000-0000-0000860B0000}"/>
    <cellStyle name="Note 9 4 4 2" xfId="2728" xr:uid="{00000000-0005-0000-0000-0000870B0000}"/>
    <cellStyle name="Note 9 4 4 2 2" xfId="5568" xr:uid="{00000000-0005-0000-0000-0000860B0000}"/>
    <cellStyle name="Note 9 4 4 2 2 2" xfId="12725" xr:uid="{00000000-0005-0000-0000-0000E6050000}"/>
    <cellStyle name="Note 9 4 4 2 3" xfId="9886" xr:uid="{00000000-0005-0000-0000-0000E6050000}"/>
    <cellStyle name="Note 9 4 4 3" xfId="4149" xr:uid="{00000000-0005-0000-0000-0000850B0000}"/>
    <cellStyle name="Note 9 4 4 3 2" xfId="11306" xr:uid="{00000000-0005-0000-0000-0000E6050000}"/>
    <cellStyle name="Note 9 4 4 4" xfId="7070" xr:uid="{00000000-0005-0000-0000-0000FA050000}"/>
    <cellStyle name="Note 9 4 4 4 2" xfId="14199" xr:uid="{00000000-0005-0000-0000-0000FA050000}"/>
    <cellStyle name="Note 9 4 4 5" xfId="8467" xr:uid="{00000000-0005-0000-0000-0000E6050000}"/>
    <cellStyle name="Note 9 4 5" xfId="1798" xr:uid="{00000000-0005-0000-0000-0000880B0000}"/>
    <cellStyle name="Note 9 4 5 2" xfId="4638" xr:uid="{00000000-0005-0000-0000-0000870B0000}"/>
    <cellStyle name="Note 9 4 5 2 2" xfId="11795" xr:uid="{00000000-0005-0000-0000-0000E1050000}"/>
    <cellStyle name="Note 9 4 5 3" xfId="8956" xr:uid="{00000000-0005-0000-0000-0000E1050000}"/>
    <cellStyle name="Note 9 4 6" xfId="3219" xr:uid="{00000000-0005-0000-0000-00007C0B0000}"/>
    <cellStyle name="Note 9 4 6 2" xfId="10376" xr:uid="{00000000-0005-0000-0000-0000E1050000}"/>
    <cellStyle name="Note 9 4 7" xfId="6091" xr:uid="{00000000-0005-0000-0000-00004B020000}"/>
    <cellStyle name="Note 9 4 7 2" xfId="13260" xr:uid="{00000000-0005-0000-0000-00004B020000}"/>
    <cellStyle name="Note 9 4 8" xfId="7537" xr:uid="{00000000-0005-0000-0000-0000E1050000}"/>
    <cellStyle name="Note 9 5" xfId="399" xr:uid="{00000000-0005-0000-0000-0000890B0000}"/>
    <cellStyle name="Note 9 5 2" xfId="870" xr:uid="{00000000-0005-0000-0000-00008A0B0000}"/>
    <cellStyle name="Note 9 5 2 2" xfId="2297" xr:uid="{00000000-0005-0000-0000-00008B0B0000}"/>
    <cellStyle name="Note 9 5 2 2 2" xfId="5137" xr:uid="{00000000-0005-0000-0000-00008A0B0000}"/>
    <cellStyle name="Note 9 5 2 2 2 2" xfId="12294" xr:uid="{00000000-0005-0000-0000-0000E8050000}"/>
    <cellStyle name="Note 9 5 2 2 3" xfId="9455" xr:uid="{00000000-0005-0000-0000-0000E8050000}"/>
    <cellStyle name="Note 9 5 2 3" xfId="3718" xr:uid="{00000000-0005-0000-0000-0000890B0000}"/>
    <cellStyle name="Note 9 5 2 3 2" xfId="10875" xr:uid="{00000000-0005-0000-0000-0000E8050000}"/>
    <cellStyle name="Note 9 5 2 4" xfId="6640" xr:uid="{00000000-0005-0000-0000-0000FC050000}"/>
    <cellStyle name="Note 9 5 2 4 2" xfId="13769" xr:uid="{00000000-0005-0000-0000-0000FC050000}"/>
    <cellStyle name="Note 9 5 2 5" xfId="8036" xr:uid="{00000000-0005-0000-0000-0000E8050000}"/>
    <cellStyle name="Note 9 5 3" xfId="1334" xr:uid="{00000000-0005-0000-0000-00008C0B0000}"/>
    <cellStyle name="Note 9 5 3 2" xfId="2761" xr:uid="{00000000-0005-0000-0000-00008D0B0000}"/>
    <cellStyle name="Note 9 5 3 2 2" xfId="5601" xr:uid="{00000000-0005-0000-0000-00008C0B0000}"/>
    <cellStyle name="Note 9 5 3 2 2 2" xfId="12758" xr:uid="{00000000-0005-0000-0000-0000E9050000}"/>
    <cellStyle name="Note 9 5 3 2 3" xfId="9919" xr:uid="{00000000-0005-0000-0000-0000E9050000}"/>
    <cellStyle name="Note 9 5 3 3" xfId="4182" xr:uid="{00000000-0005-0000-0000-00008B0B0000}"/>
    <cellStyle name="Note 9 5 3 3 2" xfId="11339" xr:uid="{00000000-0005-0000-0000-0000E9050000}"/>
    <cellStyle name="Note 9 5 3 4" xfId="7103" xr:uid="{00000000-0005-0000-0000-0000FD050000}"/>
    <cellStyle name="Note 9 5 3 4 2" xfId="14232" xr:uid="{00000000-0005-0000-0000-0000FD050000}"/>
    <cellStyle name="Note 9 5 3 5" xfId="8500" xr:uid="{00000000-0005-0000-0000-0000E9050000}"/>
    <cellStyle name="Note 9 5 4" xfId="1831" xr:uid="{00000000-0005-0000-0000-00008E0B0000}"/>
    <cellStyle name="Note 9 5 4 2" xfId="4671" xr:uid="{00000000-0005-0000-0000-00008D0B0000}"/>
    <cellStyle name="Note 9 5 4 2 2" xfId="11828" xr:uid="{00000000-0005-0000-0000-0000E7050000}"/>
    <cellStyle name="Note 9 5 4 3" xfId="8989" xr:uid="{00000000-0005-0000-0000-0000E7050000}"/>
    <cellStyle name="Note 9 5 5" xfId="3252" xr:uid="{00000000-0005-0000-0000-0000880B0000}"/>
    <cellStyle name="Note 9 5 5 2" xfId="10409" xr:uid="{00000000-0005-0000-0000-0000E7050000}"/>
    <cellStyle name="Note 9 5 6" xfId="6124" xr:uid="{00000000-0005-0000-0000-00004D020000}"/>
    <cellStyle name="Note 9 5 6 2" xfId="13293" xr:uid="{00000000-0005-0000-0000-00004D020000}"/>
    <cellStyle name="Note 9 5 7" xfId="7570" xr:uid="{00000000-0005-0000-0000-0000E7050000}"/>
    <cellStyle name="Note 9 6" xfId="637" xr:uid="{00000000-0005-0000-0000-00008F0B0000}"/>
    <cellStyle name="Note 9 6 2" xfId="2064" xr:uid="{00000000-0005-0000-0000-0000900B0000}"/>
    <cellStyle name="Note 9 6 2 2" xfId="4904" xr:uid="{00000000-0005-0000-0000-00008F0B0000}"/>
    <cellStyle name="Note 9 6 2 2 2" xfId="12061" xr:uid="{00000000-0005-0000-0000-0000EA050000}"/>
    <cellStyle name="Note 9 6 2 3" xfId="9222" xr:uid="{00000000-0005-0000-0000-0000EA050000}"/>
    <cellStyle name="Note 9 6 3" xfId="3485" xr:uid="{00000000-0005-0000-0000-00008E0B0000}"/>
    <cellStyle name="Note 9 6 3 2" xfId="10642" xr:uid="{00000000-0005-0000-0000-0000EA050000}"/>
    <cellStyle name="Note 9 6 4" xfId="6407" xr:uid="{00000000-0005-0000-0000-0000FE050000}"/>
    <cellStyle name="Note 9 6 4 2" xfId="13536" xr:uid="{00000000-0005-0000-0000-0000FE050000}"/>
    <cellStyle name="Note 9 6 5" xfId="7803" xr:uid="{00000000-0005-0000-0000-0000EA050000}"/>
    <cellStyle name="Note 9 7" xfId="1101" xr:uid="{00000000-0005-0000-0000-0000910B0000}"/>
    <cellStyle name="Note 9 7 2" xfId="2528" xr:uid="{00000000-0005-0000-0000-0000920B0000}"/>
    <cellStyle name="Note 9 7 2 2" xfId="5368" xr:uid="{00000000-0005-0000-0000-0000910B0000}"/>
    <cellStyle name="Note 9 7 2 2 2" xfId="12525" xr:uid="{00000000-0005-0000-0000-0000EB050000}"/>
    <cellStyle name="Note 9 7 2 3" xfId="9686" xr:uid="{00000000-0005-0000-0000-0000EB050000}"/>
    <cellStyle name="Note 9 7 3" xfId="3949" xr:uid="{00000000-0005-0000-0000-0000900B0000}"/>
    <cellStyle name="Note 9 7 3 2" xfId="11106" xr:uid="{00000000-0005-0000-0000-0000EB050000}"/>
    <cellStyle name="Note 9 7 4" xfId="6870" xr:uid="{00000000-0005-0000-0000-0000FF050000}"/>
    <cellStyle name="Note 9 7 4 2" xfId="13999" xr:uid="{00000000-0005-0000-0000-0000FF050000}"/>
    <cellStyle name="Note 9 7 5" xfId="8267" xr:uid="{00000000-0005-0000-0000-0000EB050000}"/>
    <cellStyle name="Note 9 8" xfId="1597" xr:uid="{00000000-0005-0000-0000-0000930B0000}"/>
    <cellStyle name="Note 9 8 2" xfId="4437" xr:uid="{00000000-0005-0000-0000-0000920B0000}"/>
    <cellStyle name="Note 9 8 2 2" xfId="11594" xr:uid="{00000000-0005-0000-0000-0000C8050000}"/>
    <cellStyle name="Note 9 8 3" xfId="8755" xr:uid="{00000000-0005-0000-0000-0000C8050000}"/>
    <cellStyle name="Note 9 9" xfId="3019" xr:uid="{00000000-0005-0000-0000-00004B0B0000}"/>
    <cellStyle name="Note 9 9 2" xfId="10176" xr:uid="{00000000-0005-0000-0000-0000C8050000}"/>
    <cellStyle name="Output" xfId="54" builtinId="21" customBuiltin="1"/>
    <cellStyle name="Output 2" xfId="153" xr:uid="{00000000-0005-0000-0000-0000950B0000}"/>
    <cellStyle name="Output 2 2" xfId="339" xr:uid="{00000000-0005-0000-0000-0000960B0000}"/>
    <cellStyle name="Output 3" xfId="400" xr:uid="{00000000-0005-0000-0000-0000970B0000}"/>
    <cellStyle name="Output 4" xfId="5887" xr:uid="{00000000-0005-0000-0000-000051020000}"/>
    <cellStyle name="Output 5" xfId="13024" xr:uid="{00000000-0005-0000-0000-0000B2320000}"/>
    <cellStyle name="Percent" xfId="55" builtinId="5"/>
    <cellStyle name="Percent 2" xfId="104" xr:uid="{00000000-0005-0000-0000-0000990B0000}"/>
    <cellStyle name="Percent 3" xfId="245" xr:uid="{00000000-0005-0000-0000-00009A0B0000}"/>
    <cellStyle name="Percent 3 2" xfId="6380" xr:uid="{00000000-0005-0000-0000-000005060000}"/>
    <cellStyle name="Percent 4" xfId="244" xr:uid="{00000000-0005-0000-0000-00009B0B0000}"/>
    <cellStyle name="Percent 5" xfId="401" xr:uid="{00000000-0005-0000-0000-00009C0B0000}"/>
    <cellStyle name="Percent 5 2" xfId="6389" xr:uid="{00000000-0005-0000-0000-000007060000}"/>
    <cellStyle name="Percent 6" xfId="345" xr:uid="{00000000-0005-0000-0000-00009D0B0000}"/>
    <cellStyle name="Percent 6 2" xfId="842" xr:uid="{00000000-0005-0000-0000-00009E0B0000}"/>
    <cellStyle name="Percent 6 2 2" xfId="2269" xr:uid="{00000000-0005-0000-0000-00009F0B0000}"/>
    <cellStyle name="Percent 6 2 2 2" xfId="5109" xr:uid="{00000000-0005-0000-0000-00009E0B0000}"/>
    <cellStyle name="Percent 6 2 2 2 2" xfId="12266" xr:uid="{00000000-0005-0000-0000-0000F6050000}"/>
    <cellStyle name="Percent 6 2 2 3" xfId="9427" xr:uid="{00000000-0005-0000-0000-0000F6050000}"/>
    <cellStyle name="Percent 6 2 3" xfId="3690" xr:uid="{00000000-0005-0000-0000-00009D0B0000}"/>
    <cellStyle name="Percent 6 2 3 2" xfId="10847" xr:uid="{00000000-0005-0000-0000-0000F6050000}"/>
    <cellStyle name="Percent 6 2 4" xfId="6612" xr:uid="{00000000-0005-0000-0000-000009060000}"/>
    <cellStyle name="Percent 6 2 4 2" xfId="13741" xr:uid="{00000000-0005-0000-0000-000009060000}"/>
    <cellStyle name="Percent 6 2 5" xfId="8008" xr:uid="{00000000-0005-0000-0000-0000F6050000}"/>
    <cellStyle name="Percent 6 3" xfId="1306" xr:uid="{00000000-0005-0000-0000-0000A00B0000}"/>
    <cellStyle name="Percent 6 3 2" xfId="2733" xr:uid="{00000000-0005-0000-0000-0000A10B0000}"/>
    <cellStyle name="Percent 6 3 2 2" xfId="5573" xr:uid="{00000000-0005-0000-0000-0000A00B0000}"/>
    <cellStyle name="Percent 6 3 2 2 2" xfId="12730" xr:uid="{00000000-0005-0000-0000-0000F7050000}"/>
    <cellStyle name="Percent 6 3 2 3" xfId="9891" xr:uid="{00000000-0005-0000-0000-0000F7050000}"/>
    <cellStyle name="Percent 6 3 3" xfId="4154" xr:uid="{00000000-0005-0000-0000-00009F0B0000}"/>
    <cellStyle name="Percent 6 3 3 2" xfId="11311" xr:uid="{00000000-0005-0000-0000-0000F7050000}"/>
    <cellStyle name="Percent 6 3 4" xfId="7075" xr:uid="{00000000-0005-0000-0000-00000A060000}"/>
    <cellStyle name="Percent 6 3 4 2" xfId="14204" xr:uid="{00000000-0005-0000-0000-00000A060000}"/>
    <cellStyle name="Percent 6 3 5" xfId="8472" xr:uid="{00000000-0005-0000-0000-0000F7050000}"/>
    <cellStyle name="Percent 6 4" xfId="1803" xr:uid="{00000000-0005-0000-0000-0000A20B0000}"/>
    <cellStyle name="Percent 6 4 2" xfId="4643" xr:uid="{00000000-0005-0000-0000-0000A10B0000}"/>
    <cellStyle name="Percent 6 4 2 2" xfId="11800" xr:uid="{00000000-0005-0000-0000-0000F5050000}"/>
    <cellStyle name="Percent 6 4 3" xfId="8961" xr:uid="{00000000-0005-0000-0000-0000F5050000}"/>
    <cellStyle name="Percent 6 5" xfId="3224" xr:uid="{00000000-0005-0000-0000-00009C0B0000}"/>
    <cellStyle name="Percent 6 5 2" xfId="10381" xr:uid="{00000000-0005-0000-0000-0000F5050000}"/>
    <cellStyle name="Percent 6 6" xfId="6096" xr:uid="{00000000-0005-0000-0000-000056020000}"/>
    <cellStyle name="Percent 6 6 2" xfId="13265" xr:uid="{00000000-0005-0000-0000-000056020000}"/>
    <cellStyle name="Percent 6 7" xfId="7542" xr:uid="{00000000-0005-0000-0000-0000F5050000}"/>
    <cellStyle name="Percent 7" xfId="5888" xr:uid="{00000000-0005-0000-0000-000057020000}"/>
    <cellStyle name="Percent 7 2" xfId="6364" xr:uid="{00000000-0005-0000-0000-00000B060000}"/>
    <cellStyle name="Percent 8" xfId="13004" xr:uid="{00000000-0005-0000-0000-0000B7320000}"/>
    <cellStyle name="Title" xfId="56" builtinId="15" customBuiltin="1"/>
    <cellStyle name="Title 2" xfId="144" xr:uid="{00000000-0005-0000-0000-0000A40B0000}"/>
    <cellStyle name="Title 2 2" xfId="340" xr:uid="{00000000-0005-0000-0000-0000A50B0000}"/>
    <cellStyle name="Title 3" xfId="402" xr:uid="{00000000-0005-0000-0000-0000A60B0000}"/>
    <cellStyle name="Title 4" xfId="1549" xr:uid="{00000000-0005-0000-0000-0000A70B0000}"/>
    <cellStyle name="Title 4 2" xfId="5889" xr:uid="{00000000-0005-0000-0000-00005B020000}"/>
    <cellStyle name="Title 5" xfId="13010" xr:uid="{00000000-0005-0000-0000-0000DB320000}"/>
    <cellStyle name="Total" xfId="57" builtinId="25" customBuiltin="1"/>
    <cellStyle name="Total 2" xfId="160" xr:uid="{00000000-0005-0000-0000-0000A90B0000}"/>
    <cellStyle name="Total 2 2" xfId="341" xr:uid="{00000000-0005-0000-0000-0000AA0B0000}"/>
    <cellStyle name="Total 3" xfId="403" xr:uid="{00000000-0005-0000-0000-0000AB0B0000}"/>
    <cellStyle name="Total 4" xfId="5890" xr:uid="{00000000-0005-0000-0000-00005F020000}"/>
    <cellStyle name="Total 5" xfId="13000" xr:uid="{00000000-0005-0000-0000-0000E1320000}"/>
    <cellStyle name="Warning Text" xfId="58" builtinId="11" customBuiltin="1"/>
    <cellStyle name="Warning Text 2" xfId="157" xr:uid="{00000000-0005-0000-0000-0000AD0B0000}"/>
    <cellStyle name="Warning Text 2 2" xfId="342" xr:uid="{00000000-0005-0000-0000-0000AE0B0000}"/>
    <cellStyle name="Warning Text 3" xfId="404" xr:uid="{00000000-0005-0000-0000-0000AF0B0000}"/>
    <cellStyle name="Warning Text 4" xfId="5891" xr:uid="{00000000-0005-0000-0000-000063020000}"/>
    <cellStyle name="Warning Text 5" xfId="13020" xr:uid="{00000000-0005-0000-0000-0000E63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257175</xdr:rowOff>
    </xdr:from>
    <xdr:to>
      <xdr:col>11</xdr:col>
      <xdr:colOff>485775</xdr:colOff>
      <xdr:row>66</xdr:row>
      <xdr:rowOff>104775</xdr:rowOff>
    </xdr:to>
    <xdr:sp macro="" textlink="">
      <xdr:nvSpPr>
        <xdr:cNvPr id="8360040" name="AutoShape 1">
          <a:extLst>
            <a:ext uri="{FF2B5EF4-FFF2-40B4-BE49-F238E27FC236}">
              <a16:creationId xmlns:a16="http://schemas.microsoft.com/office/drawing/2014/main" id="{00000000-0008-0000-0000-000068907F00}"/>
            </a:ext>
          </a:extLst>
        </xdr:cNvPr>
        <xdr:cNvSpPr>
          <a:spLocks noChangeArrowheads="1"/>
        </xdr:cNvSpPr>
      </xdr:nvSpPr>
      <xdr:spPr bwMode="auto">
        <a:xfrm>
          <a:off x="133349" y="257175"/>
          <a:ext cx="7058026" cy="10668000"/>
        </a:xfrm>
        <a:prstGeom prst="foldedCorner">
          <a:avLst>
            <a:gd name="adj" fmla="val 12500"/>
          </a:avLst>
        </a:prstGeom>
        <a:solidFill>
          <a:srgbClr val="FFFFFF"/>
        </a:solidFill>
        <a:ln w="31750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</xdr:row>
          <xdr:rowOff>142875</xdr:rowOff>
        </xdr:from>
        <xdr:to>
          <xdr:col>8</xdr:col>
          <xdr:colOff>428625</xdr:colOff>
          <xdr:row>26</xdr:row>
          <xdr:rowOff>66675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00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</xdr:col>
      <xdr:colOff>123823</xdr:colOff>
      <xdr:row>31</xdr:row>
      <xdr:rowOff>152399</xdr:rowOff>
    </xdr:from>
    <xdr:to>
      <xdr:col>10</xdr:col>
      <xdr:colOff>390524</xdr:colOff>
      <xdr:row>50</xdr:row>
      <xdr:rowOff>47624</xdr:rowOff>
    </xdr:to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33423" y="5305424"/>
          <a:ext cx="5753101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5720" rIns="45720" bIns="0" anchor="t" upright="1"/>
        <a:lstStyle/>
        <a:p>
          <a:pPr algn="ctr" rtl="0">
            <a:defRPr sz="1000"/>
          </a:pPr>
          <a:endParaRPr lang="en-US" sz="2000" b="0" i="0" strike="noStrike">
            <a:solidFill>
              <a:srgbClr val="000000"/>
            </a:solidFill>
            <a:latin typeface="Algerian"/>
          </a:endParaRPr>
        </a:p>
        <a:p>
          <a:pPr algn="ctr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lgerian"/>
            </a:rPr>
            <a:t>AMAJUBA DISTRICT MUNICIPALITY</a:t>
          </a:r>
          <a:r>
            <a:rPr lang="en-US" sz="2000" b="0" i="0" strike="noStrike" baseline="0">
              <a:solidFill>
                <a:srgbClr val="000000"/>
              </a:solidFill>
              <a:latin typeface="Algerian"/>
            </a:rPr>
            <a:t>                              </a:t>
          </a:r>
          <a:r>
            <a:rPr lang="en-ZA" sz="2000" b="0" i="0" strike="noStrike" baseline="0">
              <a:solidFill>
                <a:srgbClr val="000000"/>
              </a:solidFill>
              <a:latin typeface="Algerian"/>
              <a:ea typeface="+mn-ea"/>
              <a:cs typeface="+mn-cs"/>
            </a:rPr>
            <a:t> MEDUIM TERM REVENUE AND EXPENDITURE FRAMEWORK FOR FINANCIAL YEARS                                                                     2020-2021/2021-2022/2022-2023             DRAFT  BUDGET                                                  </a:t>
          </a:r>
          <a:endParaRPr lang="en-US" sz="2000" b="0" i="0" strike="noStrike">
            <a:solidFill>
              <a:srgbClr val="000000"/>
            </a:solidFill>
            <a:latin typeface="Algerian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ajuba%20DM%202015-2016/Management%20Reports/ADM%20%20C%20Schedule%20-%20Ver%202.7-MidYear%20Report-December%202015-Amend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um/AppData/Local/Microsoft/Windows/INetCache/Content.Outlook/CG8EB0UP/Final%20%20Draft%20Salaries%20and%20Allowances%20Budget%202020-2021_21-05-2020_additional%20posts%20budgeted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amajuba-my.sharepoint.com/personal/mdum_amajuba_gov_za/Documents/Documents/Amajuba%20DM/Budgets/2020_2021%20Budget/Draft/EXCO/Final%20%20Draft%20Salaries%20and%20Allowances%20Budget%202020-2021_21-05-2020_additional%20posts%20budgeted.xlsx?E19AE3B4" TargetMode="External"/><Relationship Id="rId1" Type="http://schemas.openxmlformats.org/officeDocument/2006/relationships/externalLinkPath" Target="file:///\\E19AE3B4\Final%20%20Draft%20Salaries%20and%20Allowances%20Budget%202020-2021_21-05-2020_additional%20posts%20budge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C1-Sum"/>
      <sheetName val="C2-FinPerf SC"/>
      <sheetName val="C2C"/>
      <sheetName val="C3-FinPerf V"/>
      <sheetName val="C3C"/>
      <sheetName val="C4-FinPerf RE"/>
      <sheetName val="C5-Capex"/>
      <sheetName val="C5C"/>
      <sheetName val="C6-FinPos"/>
      <sheetName val="C7-CFlow"/>
      <sheetName val="SC1"/>
      <sheetName val="SC2"/>
      <sheetName val="SC3"/>
      <sheetName val="SC4"/>
      <sheetName val="SC5"/>
      <sheetName val="SC6"/>
      <sheetName val="SC7(1)"/>
      <sheetName val="SC7(2)"/>
      <sheetName val="SC8"/>
      <sheetName val="SC9"/>
      <sheetName val="SC10"/>
      <sheetName val="SC11"/>
      <sheetName val="SC12"/>
      <sheetName val="SC13a"/>
      <sheetName val="SC13b"/>
      <sheetName val="SC13c"/>
      <sheetName val="SC13d"/>
      <sheetName val="SC71charts"/>
    </sheetNames>
    <sheetDataSet>
      <sheetData sheetId="0"/>
      <sheetData sheetId="1"/>
      <sheetData sheetId="2">
        <row r="3">
          <cell r="B3" t="str">
            <v>Budget Year 2015/16</v>
          </cell>
        </row>
        <row r="27">
          <cell r="B27" t="str">
            <v>Description</v>
          </cell>
        </row>
        <row r="30">
          <cell r="B30" t="str">
            <v>Ref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ES-ADDITIONAL POSITIONS"/>
      <sheetName val="CS ADDITIONAL POSITIONS"/>
      <sheetName val="Sheet2"/>
      <sheetName val="EH &amp; DM ADDITIONAL POSITIONS"/>
      <sheetName val="Sheet1"/>
    </sheetNames>
    <sheetDataSet>
      <sheetData sheetId="0"/>
      <sheetData sheetId="1"/>
      <sheetData sheetId="2">
        <row r="13">
          <cell r="I13">
            <v>5713158.1250236128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ES-ADDITIONAL POSITIONS"/>
      <sheetName val="CS ADDITIONAL POSITIONS"/>
      <sheetName val="Sheet2"/>
      <sheetName val="EH &amp; DM ADDITIONAL POSITIONS"/>
      <sheetName val="Sheet1"/>
    </sheetNames>
    <sheetDataSet>
      <sheetData sheetId="0">
        <row r="283">
          <cell r="AE283">
            <v>1761026.6646721656</v>
          </cell>
        </row>
        <row r="284">
          <cell r="AE284">
            <v>2390137.6433104957</v>
          </cell>
        </row>
      </sheetData>
      <sheetData sheetId="1">
        <row r="282">
          <cell r="AE282">
            <v>1171269.6750338376</v>
          </cell>
        </row>
      </sheetData>
      <sheetData sheetId="2"/>
      <sheetData sheetId="3">
        <row r="284">
          <cell r="AE284">
            <v>703230.16013364191</v>
          </cell>
        </row>
        <row r="285">
          <cell r="AE285">
            <v>655305.62164293637</v>
          </cell>
        </row>
        <row r="286">
          <cell r="AE286">
            <v>793215.02490270266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J49"/>
  <sheetViews>
    <sheetView topLeftCell="A40" zoomScaleNormal="100" workbookViewId="0">
      <selection activeCell="A48" sqref="A48:XFD48"/>
    </sheetView>
  </sheetViews>
  <sheetFormatPr defaultRowHeight="12.75"/>
  <sheetData>
    <row r="1" spans="1:10" ht="23.25">
      <c r="A1" s="90"/>
      <c r="B1" s="90"/>
      <c r="C1" s="90"/>
      <c r="D1" s="90"/>
      <c r="E1" s="90"/>
      <c r="F1" s="90"/>
      <c r="G1" s="90"/>
      <c r="H1" s="90"/>
      <c r="I1" s="90"/>
    </row>
    <row r="2" spans="1:10">
      <c r="A2" s="1075"/>
      <c r="B2" s="1075"/>
      <c r="C2" s="1075"/>
      <c r="D2" s="1075"/>
      <c r="E2" s="1075"/>
      <c r="F2" s="1075"/>
      <c r="G2" s="1075"/>
      <c r="H2" s="1075"/>
      <c r="I2" s="1075"/>
      <c r="J2" s="89"/>
    </row>
    <row r="49" spans="1:1">
      <c r="A49" s="162" t="s">
        <v>601</v>
      </c>
    </row>
  </sheetData>
  <customSheetViews>
    <customSheetView guid="{FDA731C6-6FB3-4A94-83F6-34E751A839F6}" fitToPage="1">
      <selection activeCell="O43" sqref="O43"/>
      <pageMargins left="0.70866141732283472" right="0.70866141732283472" top="0.74803149606299213" bottom="0.74803149606299213" header="0.31496062992125984" footer="0.31496062992125984"/>
      <pageSetup paperSize="9" scale="81" orientation="portrait" r:id="rId1"/>
    </customSheetView>
  </customSheetViews>
  <mergeCells count="1">
    <mergeCell ref="A2:I2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80" orientation="portrait" r:id="rId2"/>
  <drawing r:id="rId3"/>
  <legacyDrawing r:id="rId4"/>
  <oleObjects>
    <mc:AlternateContent xmlns:mc="http://schemas.openxmlformats.org/markup-compatibility/2006">
      <mc:Choice Requires="x14">
        <oleObject progId="MSPhotoEd.3" shapeId="40962" r:id="rId5">
          <objectPr defaultSize="0" autoPict="0" r:id="rId6">
            <anchor moveWithCells="1">
              <from>
                <xdr:col>2</xdr:col>
                <xdr:colOff>400050</xdr:colOff>
                <xdr:row>4</xdr:row>
                <xdr:rowOff>142875</xdr:rowOff>
              </from>
              <to>
                <xdr:col>8</xdr:col>
                <xdr:colOff>428625</xdr:colOff>
                <xdr:row>26</xdr:row>
                <xdr:rowOff>66675</xdr:rowOff>
              </to>
            </anchor>
          </objectPr>
        </oleObject>
      </mc:Choice>
      <mc:Fallback>
        <oleObject progId="MSPhotoEd.3" shapeId="40962" r:id="rId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L84"/>
  <sheetViews>
    <sheetView topLeftCell="A73" zoomScale="80" zoomScaleNormal="80" zoomScaleSheetLayoutView="80" workbookViewId="0">
      <selection activeCell="L12" sqref="L12"/>
    </sheetView>
  </sheetViews>
  <sheetFormatPr defaultColWidth="9.140625" defaultRowHeight="15"/>
  <cols>
    <col min="1" max="1" width="37.140625" style="102" customWidth="1"/>
    <col min="2" max="2" width="48.7109375" style="6" customWidth="1"/>
    <col min="3" max="3" width="16.7109375" style="8" customWidth="1"/>
    <col min="4" max="5" width="16.7109375" style="351" customWidth="1"/>
    <col min="6" max="7" width="16.7109375" style="167" hidden="1" customWidth="1"/>
    <col min="8" max="8" width="17.140625" style="8" hidden="1" customWidth="1"/>
    <col min="9" max="9" width="17.140625" style="351" customWidth="1"/>
    <col min="10" max="10" width="17.5703125" style="351" customWidth="1"/>
    <col min="11" max="12" width="17.140625" style="351" customWidth="1"/>
    <col min="13" max="16384" width="9.140625" style="6"/>
  </cols>
  <sheetData>
    <row r="1" spans="1:12" s="24" customFormat="1" ht="29.25" customHeight="1">
      <c r="A1" s="1117" t="s">
        <v>38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</row>
    <row r="2" spans="1:12" s="24" customFormat="1" ht="19.5">
      <c r="A2" s="235"/>
      <c r="B2" s="235"/>
      <c r="C2" s="235"/>
      <c r="D2" s="235"/>
      <c r="E2" s="235"/>
      <c r="F2" s="562"/>
      <c r="G2" s="562"/>
      <c r="H2" s="235"/>
      <c r="I2" s="235"/>
      <c r="J2" s="235"/>
      <c r="K2" s="235"/>
      <c r="L2" s="235"/>
    </row>
    <row r="3" spans="1:12" s="24" customFormat="1" ht="47.25" customHeight="1">
      <c r="A3" s="1089" t="str">
        <f>'0001'!A2:H2</f>
        <v>MEDUIM TERM REVENUE AND EXPENDITURE FRAMEWORK FOR FINANCIAL YEARS 2020-2021/2021-2022/2022-2023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</row>
    <row r="4" spans="1:12" s="26" customFormat="1" ht="22.5">
      <c r="A4" s="1110" t="s">
        <v>68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</row>
    <row r="5" spans="1:12" s="26" customFormat="1" ht="20.25" thickBot="1">
      <c r="A5" s="232"/>
      <c r="B5" s="180"/>
      <c r="C5" s="27"/>
      <c r="D5" s="27"/>
      <c r="E5" s="27"/>
      <c r="F5" s="170">
        <v>5.3999999999999999E-2</v>
      </c>
      <c r="G5" s="170"/>
      <c r="H5" s="171">
        <v>8</v>
      </c>
      <c r="I5" s="171"/>
      <c r="J5" s="626">
        <v>4.4999999999999998E-2</v>
      </c>
      <c r="K5" s="626">
        <v>4.5999999999999999E-2</v>
      </c>
      <c r="L5" s="626">
        <v>4.5999999999999999E-2</v>
      </c>
    </row>
    <row r="6" spans="1:12" s="7" customFormat="1" ht="34.5" customHeight="1" thickBot="1">
      <c r="A6" s="1098" t="s">
        <v>37</v>
      </c>
      <c r="B6" s="1099"/>
      <c r="C6" s="1104" t="s">
        <v>191</v>
      </c>
      <c r="D6" s="1105"/>
      <c r="E6" s="1105"/>
      <c r="F6" s="1105"/>
      <c r="G6" s="1105"/>
      <c r="H6" s="1105"/>
      <c r="I6" s="645"/>
      <c r="J6" s="1077" t="s">
        <v>428</v>
      </c>
      <c r="K6" s="1078"/>
      <c r="L6" s="1079"/>
    </row>
    <row r="7" spans="1:12" s="7" customFormat="1" ht="15.75" thickBot="1">
      <c r="A7" s="1100"/>
      <c r="B7" s="1101"/>
      <c r="C7" s="357" t="s">
        <v>405</v>
      </c>
      <c r="D7" s="357" t="s">
        <v>405</v>
      </c>
      <c r="E7" s="357" t="s">
        <v>405</v>
      </c>
      <c r="F7" s="357" t="s">
        <v>405</v>
      </c>
      <c r="G7" s="357" t="s">
        <v>405</v>
      </c>
      <c r="H7" s="357" t="s">
        <v>405</v>
      </c>
      <c r="I7" s="716" t="s">
        <v>405</v>
      </c>
      <c r="J7" s="668" t="s">
        <v>429</v>
      </c>
      <c r="K7" s="669" t="s">
        <v>430</v>
      </c>
      <c r="L7" s="669" t="s">
        <v>446</v>
      </c>
    </row>
    <row r="8" spans="1:12" s="7" customFormat="1" ht="45.75" thickBot="1">
      <c r="A8" s="1102"/>
      <c r="B8" s="1103"/>
      <c r="C8" s="273" t="s">
        <v>57</v>
      </c>
      <c r="D8" s="273" t="s">
        <v>406</v>
      </c>
      <c r="E8" s="356" t="s">
        <v>512</v>
      </c>
      <c r="F8" s="274" t="s">
        <v>91</v>
      </c>
      <c r="G8" s="273" t="s">
        <v>110</v>
      </c>
      <c r="H8" s="274" t="s">
        <v>76</v>
      </c>
      <c r="I8" s="717" t="s">
        <v>511</v>
      </c>
      <c r="J8" s="665" t="s">
        <v>431</v>
      </c>
      <c r="K8" s="665" t="s">
        <v>432</v>
      </c>
      <c r="L8" s="666" t="s">
        <v>433</v>
      </c>
    </row>
    <row r="9" spans="1:12" s="7" customFormat="1">
      <c r="A9" s="103" t="s">
        <v>236</v>
      </c>
      <c r="B9" s="9" t="s">
        <v>43</v>
      </c>
      <c r="C9" s="10"/>
      <c r="D9" s="185"/>
      <c r="E9" s="185"/>
      <c r="F9" s="135"/>
      <c r="G9" s="136"/>
      <c r="H9" s="358"/>
      <c r="I9" s="223"/>
      <c r="J9" s="753"/>
      <c r="K9" s="358"/>
      <c r="L9" s="358"/>
    </row>
    <row r="10" spans="1:12" s="7" customFormat="1">
      <c r="A10" s="96" t="s">
        <v>340</v>
      </c>
      <c r="B10" s="198" t="s">
        <v>145</v>
      </c>
      <c r="C10" s="352">
        <v>2337000</v>
      </c>
      <c r="D10" s="352">
        <v>2337000</v>
      </c>
      <c r="E10" s="352">
        <v>2337000</v>
      </c>
      <c r="F10" s="353">
        <v>1636000</v>
      </c>
      <c r="G10" s="348">
        <v>701000</v>
      </c>
      <c r="H10" s="345">
        <v>2337000</v>
      </c>
      <c r="I10" s="194">
        <v>2337000</v>
      </c>
      <c r="J10" s="568">
        <f>'Gazetted Grant Allocations'!E17</f>
        <v>2223000</v>
      </c>
      <c r="K10" s="345">
        <f>'Gazetted Grant Allocations'!F17</f>
        <v>2345000</v>
      </c>
      <c r="L10" s="345">
        <f>'Gazetted Grant Allocations'!G17</f>
        <v>2481000</v>
      </c>
    </row>
    <row r="11" spans="1:12" s="7" customFormat="1" ht="30">
      <c r="A11" s="96" t="s">
        <v>238</v>
      </c>
      <c r="B11" s="74" t="s">
        <v>225</v>
      </c>
      <c r="C11" s="352">
        <v>9098433.4886611104</v>
      </c>
      <c r="D11" s="352">
        <v>9098433.4886611104</v>
      </c>
      <c r="E11" s="352">
        <v>9098433.4886611104</v>
      </c>
      <c r="F11" s="353">
        <v>3791028.0699497801</v>
      </c>
      <c r="G11" s="348">
        <v>5307405.4187113307</v>
      </c>
      <c r="H11" s="345">
        <v>9098433.4886611104</v>
      </c>
      <c r="I11" s="194">
        <v>9098433.4886611104</v>
      </c>
      <c r="J11" s="568">
        <v>8388777.65827851</v>
      </c>
      <c r="K11" s="345">
        <v>8773086.4305593204</v>
      </c>
      <c r="L11" s="345">
        <v>9174620.1253650505</v>
      </c>
    </row>
    <row r="12" spans="1:12" s="192" customFormat="1">
      <c r="A12" s="96" t="s">
        <v>298</v>
      </c>
      <c r="B12" s="74" t="s">
        <v>213</v>
      </c>
      <c r="C12" s="352">
        <v>1387000</v>
      </c>
      <c r="D12" s="352">
        <v>1387000</v>
      </c>
      <c r="E12" s="352">
        <v>1387000</v>
      </c>
      <c r="F12" s="353">
        <v>972000</v>
      </c>
      <c r="G12" s="348">
        <v>415000</v>
      </c>
      <c r="H12" s="345">
        <v>1387000</v>
      </c>
      <c r="I12" s="194">
        <v>1387000</v>
      </c>
      <c r="J12" s="568">
        <f>'Gazetted Grant Allocations'!E16</f>
        <v>1850000</v>
      </c>
      <c r="K12" s="345"/>
      <c r="L12" s="345"/>
    </row>
    <row r="13" spans="1:12" s="192" customFormat="1">
      <c r="A13" s="74" t="s">
        <v>416</v>
      </c>
      <c r="B13" s="74" t="s">
        <v>416</v>
      </c>
      <c r="C13" s="352"/>
      <c r="D13" s="352"/>
      <c r="E13" s="352"/>
      <c r="F13" s="353">
        <v>11222406.442499999</v>
      </c>
      <c r="G13" s="348">
        <v>-11222406.442499999</v>
      </c>
      <c r="H13" s="345">
        <v>0</v>
      </c>
      <c r="I13" s="194"/>
      <c r="J13" s="568">
        <v>0</v>
      </c>
      <c r="K13" s="345">
        <v>0</v>
      </c>
      <c r="L13" s="345">
        <v>0</v>
      </c>
    </row>
    <row r="14" spans="1:12" s="192" customFormat="1">
      <c r="A14" s="74" t="s">
        <v>417</v>
      </c>
      <c r="B14" s="74" t="s">
        <v>417</v>
      </c>
      <c r="C14" s="352"/>
      <c r="D14" s="352"/>
      <c r="E14" s="352"/>
      <c r="F14" s="353">
        <v>12081202.8156</v>
      </c>
      <c r="G14" s="348">
        <v>-12081202.8156</v>
      </c>
      <c r="H14" s="345">
        <v>0</v>
      </c>
      <c r="I14" s="194"/>
      <c r="J14" s="568">
        <v>0</v>
      </c>
      <c r="K14" s="345">
        <v>0</v>
      </c>
      <c r="L14" s="345">
        <v>0</v>
      </c>
    </row>
    <row r="15" spans="1:12" s="7" customFormat="1" ht="15.75" thickBot="1">
      <c r="A15" s="95"/>
      <c r="B15" s="57"/>
      <c r="C15" s="343">
        <f t="shared" ref="C15:I15" si="0">C10+C11+C12+C13+C14</f>
        <v>12822433.48866111</v>
      </c>
      <c r="D15" s="343">
        <f t="shared" si="0"/>
        <v>12822433.48866111</v>
      </c>
      <c r="E15" s="343">
        <f t="shared" si="0"/>
        <v>12822433.48866111</v>
      </c>
      <c r="F15" s="343">
        <f t="shared" si="0"/>
        <v>29702637.328049779</v>
      </c>
      <c r="G15" s="343">
        <f t="shared" si="0"/>
        <v>-16880203.839388669</v>
      </c>
      <c r="H15" s="343">
        <f t="shared" si="0"/>
        <v>12822433.48866111</v>
      </c>
      <c r="I15" s="347">
        <f t="shared" si="0"/>
        <v>12822433.48866111</v>
      </c>
      <c r="J15" s="20">
        <f t="shared" ref="J15:K15" si="1">J10+J11+J12+J13+J14</f>
        <v>12461777.65827851</v>
      </c>
      <c r="K15" s="343">
        <f t="shared" si="1"/>
        <v>11118086.43055932</v>
      </c>
      <c r="L15" s="202">
        <f t="shared" ref="L15" si="2">L10+L11+L12+L13+L14</f>
        <v>11655620.125365051</v>
      </c>
    </row>
    <row r="16" spans="1:12" s="7" customFormat="1" ht="15.75" thickTop="1">
      <c r="A16" s="95"/>
      <c r="B16" s="57"/>
      <c r="C16" s="352"/>
      <c r="D16" s="352"/>
      <c r="E16" s="352"/>
      <c r="F16" s="353"/>
      <c r="G16" s="348"/>
      <c r="H16" s="350"/>
      <c r="I16" s="215"/>
      <c r="J16" s="594"/>
      <c r="K16" s="350"/>
      <c r="L16" s="350"/>
    </row>
    <row r="17" spans="1:12" s="7" customFormat="1">
      <c r="A17" s="98" t="s">
        <v>61</v>
      </c>
      <c r="B17" s="57" t="s">
        <v>62</v>
      </c>
      <c r="C17" s="352"/>
      <c r="D17" s="352"/>
      <c r="E17" s="352"/>
      <c r="F17" s="353"/>
      <c r="G17" s="348"/>
      <c r="H17" s="350"/>
      <c r="I17" s="215"/>
      <c r="J17" s="594"/>
      <c r="K17" s="350"/>
      <c r="L17" s="350"/>
    </row>
    <row r="18" spans="1:12">
      <c r="A18" s="96" t="s">
        <v>88</v>
      </c>
      <c r="B18" s="76" t="s">
        <v>212</v>
      </c>
      <c r="C18" s="344"/>
      <c r="D18" s="352"/>
      <c r="E18" s="352"/>
      <c r="F18" s="353"/>
      <c r="G18" s="348"/>
      <c r="H18" s="345">
        <f>F18/$H$5*12</f>
        <v>0</v>
      </c>
      <c r="I18" s="194"/>
      <c r="J18" s="568">
        <f>G18/$H$5*12</f>
        <v>0</v>
      </c>
      <c r="K18" s="345">
        <f>H18/$H$5*12</f>
        <v>0</v>
      </c>
      <c r="L18" s="345">
        <f t="shared" ref="L18:L19" si="3">J18/$H$5*12</f>
        <v>0</v>
      </c>
    </row>
    <row r="19" spans="1:12">
      <c r="A19" s="96" t="s">
        <v>214</v>
      </c>
      <c r="B19" s="76" t="s">
        <v>215</v>
      </c>
      <c r="C19" s="344"/>
      <c r="D19" s="352"/>
      <c r="E19" s="352"/>
      <c r="F19" s="353"/>
      <c r="G19" s="348">
        <f>C19-F19</f>
        <v>0</v>
      </c>
      <c r="H19" s="345">
        <f>F19/$H$5*12</f>
        <v>0</v>
      </c>
      <c r="I19" s="194"/>
      <c r="J19" s="568">
        <f>G19/$H$5*12</f>
        <v>0</v>
      </c>
      <c r="K19" s="345">
        <f>H19/$H$5*12</f>
        <v>0</v>
      </c>
      <c r="L19" s="345">
        <f t="shared" si="3"/>
        <v>0</v>
      </c>
    </row>
    <row r="20" spans="1:12">
      <c r="A20" s="96" t="s">
        <v>88</v>
      </c>
      <c r="B20" s="76" t="s">
        <v>83</v>
      </c>
      <c r="C20" s="344"/>
      <c r="D20" s="352"/>
      <c r="E20" s="352"/>
      <c r="F20" s="353"/>
      <c r="G20" s="348">
        <f>C20-F20</f>
        <v>0</v>
      </c>
      <c r="H20" s="350"/>
      <c r="I20" s="215"/>
      <c r="J20" s="594"/>
      <c r="K20" s="350"/>
      <c r="L20" s="350"/>
    </row>
    <row r="21" spans="1:12" ht="15.75" thickBot="1">
      <c r="A21" s="97"/>
      <c r="B21" s="75" t="s">
        <v>0</v>
      </c>
      <c r="C21" s="343">
        <f>C20</f>
        <v>0</v>
      </c>
      <c r="D21" s="343"/>
      <c r="E21" s="343"/>
      <c r="F21" s="219">
        <f>F18+F20+F19</f>
        <v>0</v>
      </c>
      <c r="G21" s="219">
        <f>G18+G20</f>
        <v>0</v>
      </c>
      <c r="H21" s="202">
        <f>H18+H20</f>
        <v>0</v>
      </c>
      <c r="I21" s="347"/>
      <c r="J21" s="570">
        <f t="shared" ref="J21:L21" si="4">J18+J20</f>
        <v>0</v>
      </c>
      <c r="K21" s="202">
        <f t="shared" si="4"/>
        <v>0</v>
      </c>
      <c r="L21" s="202">
        <f t="shared" si="4"/>
        <v>0</v>
      </c>
    </row>
    <row r="22" spans="1:12" ht="15.75" thickTop="1">
      <c r="A22" s="97"/>
      <c r="B22" s="75"/>
      <c r="C22" s="37"/>
      <c r="D22" s="206"/>
      <c r="E22" s="206"/>
      <c r="F22" s="140"/>
      <c r="G22" s="139"/>
      <c r="H22" s="336"/>
      <c r="I22" s="224"/>
      <c r="J22" s="584"/>
      <c r="K22" s="336"/>
      <c r="L22" s="336"/>
    </row>
    <row r="23" spans="1:12">
      <c r="A23" s="97"/>
      <c r="B23" s="75"/>
      <c r="C23" s="37"/>
      <c r="D23" s="206"/>
      <c r="E23" s="206"/>
      <c r="F23" s="140"/>
      <c r="G23" s="139"/>
      <c r="H23" s="336"/>
      <c r="I23" s="224"/>
      <c r="J23" s="584"/>
      <c r="K23" s="336"/>
      <c r="L23" s="336"/>
    </row>
    <row r="24" spans="1:12" s="7" customFormat="1" ht="15.75" thickBot="1">
      <c r="A24" s="97">
        <v>2800</v>
      </c>
      <c r="B24" s="85" t="s">
        <v>45</v>
      </c>
      <c r="C24" s="343">
        <f t="shared" ref="C24:I24" si="5">C21+C15</f>
        <v>12822433.48866111</v>
      </c>
      <c r="D24" s="343">
        <f t="shared" si="5"/>
        <v>12822433.48866111</v>
      </c>
      <c r="E24" s="343">
        <f t="shared" si="5"/>
        <v>12822433.48866111</v>
      </c>
      <c r="F24" s="343">
        <f t="shared" si="5"/>
        <v>29702637.328049779</v>
      </c>
      <c r="G24" s="343">
        <f t="shared" si="5"/>
        <v>-16880203.839388669</v>
      </c>
      <c r="H24" s="343">
        <f t="shared" si="5"/>
        <v>12822433.48866111</v>
      </c>
      <c r="I24" s="347">
        <f t="shared" si="5"/>
        <v>12822433.48866111</v>
      </c>
      <c r="J24" s="20">
        <f t="shared" ref="J24:K24" si="6">J21+J15</f>
        <v>12461777.65827851</v>
      </c>
      <c r="K24" s="343">
        <f t="shared" si="6"/>
        <v>11118086.43055932</v>
      </c>
      <c r="L24" s="202">
        <f t="shared" ref="L24" si="7">L21+L15</f>
        <v>11655620.125365051</v>
      </c>
    </row>
    <row r="25" spans="1:12" s="7" customFormat="1" ht="15.75" thickTop="1">
      <c r="A25" s="99"/>
      <c r="B25" s="75"/>
      <c r="C25" s="37"/>
      <c r="D25" s="206"/>
      <c r="E25" s="206"/>
      <c r="F25" s="140"/>
      <c r="G25" s="139"/>
      <c r="H25" s="336"/>
      <c r="I25" s="224"/>
      <c r="J25" s="584"/>
      <c r="K25" s="336"/>
      <c r="L25" s="336"/>
    </row>
    <row r="26" spans="1:12">
      <c r="A26" s="99">
        <v>2900</v>
      </c>
      <c r="B26" s="75" t="s">
        <v>42</v>
      </c>
      <c r="C26" s="37"/>
      <c r="D26" s="206"/>
      <c r="E26" s="206"/>
      <c r="F26" s="140"/>
      <c r="G26" s="139"/>
      <c r="H26" s="336"/>
      <c r="I26" s="224"/>
      <c r="J26" s="584"/>
      <c r="K26" s="336"/>
      <c r="L26" s="336"/>
    </row>
    <row r="27" spans="1:12">
      <c r="A27" s="96"/>
      <c r="B27" s="69"/>
      <c r="C27" s="344"/>
      <c r="D27" s="352"/>
      <c r="E27" s="352"/>
      <c r="F27" s="353"/>
      <c r="G27" s="348"/>
      <c r="H27" s="350"/>
      <c r="I27" s="215"/>
      <c r="J27" s="594"/>
      <c r="K27" s="350"/>
      <c r="L27" s="350"/>
    </row>
    <row r="28" spans="1:12" s="7" customFormat="1">
      <c r="A28" s="99">
        <v>3000</v>
      </c>
      <c r="B28" s="86" t="s">
        <v>58</v>
      </c>
      <c r="C28" s="37"/>
      <c r="D28" s="206"/>
      <c r="E28" s="206"/>
      <c r="F28" s="140"/>
      <c r="G28" s="139"/>
      <c r="H28" s="336"/>
      <c r="I28" s="224"/>
      <c r="J28" s="584"/>
      <c r="K28" s="336"/>
      <c r="L28" s="336"/>
    </row>
    <row r="29" spans="1:12">
      <c r="A29" s="96" t="s">
        <v>299</v>
      </c>
      <c r="B29" s="69" t="s">
        <v>9</v>
      </c>
      <c r="C29" s="344">
        <v>5040904.5315000005</v>
      </c>
      <c r="D29" s="352">
        <v>5040904.5315000005</v>
      </c>
      <c r="E29" s="352">
        <v>5040904.5315000005</v>
      </c>
      <c r="F29" s="353">
        <v>3802180.61</v>
      </c>
      <c r="G29" s="348">
        <f>C29-F29</f>
        <v>1238723.9215000006</v>
      </c>
      <c r="H29" s="345">
        <f>F29/$H$5*12</f>
        <v>5703270.915</v>
      </c>
      <c r="I29" s="194">
        <v>5040904.5315000005</v>
      </c>
      <c r="J29" s="568">
        <v>4894385.1255750004</v>
      </c>
      <c r="K29" s="345">
        <f>J29*$K$5+J29</f>
        <v>5119526.8413514504</v>
      </c>
      <c r="L29" s="345">
        <f>K29*$K$5+K29</f>
        <v>5355025.0760536175</v>
      </c>
    </row>
    <row r="30" spans="1:12" s="657" customFormat="1" ht="15.75" customHeight="1">
      <c r="A30" s="338" t="s">
        <v>299</v>
      </c>
      <c r="B30" s="609" t="s">
        <v>163</v>
      </c>
      <c r="C30" s="659">
        <v>33870.980000000003</v>
      </c>
      <c r="D30" s="623">
        <v>33870.980000000003</v>
      </c>
      <c r="E30" s="623">
        <v>33870.980000000003</v>
      </c>
      <c r="F30" s="701">
        <v>221907.28</v>
      </c>
      <c r="G30" s="703">
        <f>C30-F30</f>
        <v>-188036.3</v>
      </c>
      <c r="H30" s="662">
        <f>F30/$H$5*12</f>
        <v>332860.92</v>
      </c>
      <c r="I30" s="660">
        <v>33870.980000000003</v>
      </c>
      <c r="J30" s="661">
        <v>33870.980000000003</v>
      </c>
      <c r="K30" s="662">
        <f t="shared" ref="K30:K31" si="8">J30*$K$5+J30</f>
        <v>35429.045080000004</v>
      </c>
      <c r="L30" s="662">
        <f t="shared" ref="L30:L31" si="9">K30*$K$5+K30</f>
        <v>37058.78115368</v>
      </c>
    </row>
    <row r="31" spans="1:12" s="657" customFormat="1" ht="15.75" customHeight="1">
      <c r="A31" s="338" t="s">
        <v>299</v>
      </c>
      <c r="B31" s="609" t="s">
        <v>10</v>
      </c>
      <c r="C31" s="659">
        <v>171213.59</v>
      </c>
      <c r="D31" s="623">
        <v>171213.59</v>
      </c>
      <c r="E31" s="623">
        <v>171213.59</v>
      </c>
      <c r="F31" s="701">
        <v>188161.32</v>
      </c>
      <c r="G31" s="703">
        <f>C31-F31</f>
        <v>-16947.73000000001</v>
      </c>
      <c r="H31" s="662">
        <f>F31/$H$5*12</f>
        <v>282241.98</v>
      </c>
      <c r="I31" s="660">
        <v>171213.59</v>
      </c>
      <c r="J31" s="661">
        <v>171213.59</v>
      </c>
      <c r="K31" s="662">
        <f t="shared" si="8"/>
        <v>179089.41514</v>
      </c>
      <c r="L31" s="662">
        <f t="shared" si="9"/>
        <v>187327.52823644</v>
      </c>
    </row>
    <row r="32" spans="1:12" s="682" customFormat="1" ht="15.75" customHeight="1" thickBot="1">
      <c r="A32" s="678"/>
      <c r="B32" s="689" t="s">
        <v>0</v>
      </c>
      <c r="C32" s="651">
        <f t="shared" ref="C32:I32" si="10">C29+C31+C30</f>
        <v>5245989.1015000008</v>
      </c>
      <c r="D32" s="651">
        <f t="shared" si="10"/>
        <v>5245989.1015000008</v>
      </c>
      <c r="E32" s="651">
        <f t="shared" si="10"/>
        <v>5245989.1015000008</v>
      </c>
      <c r="F32" s="651">
        <f t="shared" si="10"/>
        <v>4212249.21</v>
      </c>
      <c r="G32" s="651">
        <f t="shared" si="10"/>
        <v>1033739.8915000006</v>
      </c>
      <c r="H32" s="651">
        <f t="shared" si="10"/>
        <v>6318373.8149999995</v>
      </c>
      <c r="I32" s="680">
        <f t="shared" si="10"/>
        <v>5245989.1015000008</v>
      </c>
      <c r="J32" s="652">
        <f t="shared" ref="J32:K32" si="11">J29+J31+J30</f>
        <v>5099469.6955750007</v>
      </c>
      <c r="K32" s="732">
        <f t="shared" si="11"/>
        <v>5334045.3015714502</v>
      </c>
      <c r="L32" s="732">
        <f t="shared" ref="L32" si="12">L29+L31+L30</f>
        <v>5579411.3854437377</v>
      </c>
    </row>
    <row r="33" spans="1:12" s="657" customFormat="1" ht="15.75" customHeight="1" thickTop="1">
      <c r="A33" s="338"/>
      <c r="B33" s="609"/>
      <c r="C33" s="659"/>
      <c r="D33" s="623"/>
      <c r="E33" s="623"/>
      <c r="F33" s="701"/>
      <c r="G33" s="703"/>
      <c r="H33" s="677"/>
      <c r="I33" s="673"/>
      <c r="J33" s="688"/>
      <c r="K33" s="677"/>
      <c r="L33" s="677"/>
    </row>
    <row r="34" spans="1:12" s="657" customFormat="1" ht="15.75" customHeight="1">
      <c r="A34" s="687" t="s">
        <v>59</v>
      </c>
      <c r="B34" s="696" t="s">
        <v>60</v>
      </c>
      <c r="C34" s="659"/>
      <c r="D34" s="623"/>
      <c r="E34" s="623"/>
      <c r="F34" s="701"/>
      <c r="G34" s="703"/>
      <c r="H34" s="677"/>
      <c r="I34" s="673"/>
      <c r="J34" s="688"/>
      <c r="K34" s="677"/>
      <c r="L34" s="677"/>
    </row>
    <row r="35" spans="1:12" s="657" customFormat="1" ht="15.75" customHeight="1">
      <c r="A35" s="338" t="s">
        <v>299</v>
      </c>
      <c r="B35" s="609" t="s">
        <v>11</v>
      </c>
      <c r="C35" s="659">
        <v>348941.24162500008</v>
      </c>
      <c r="D35" s="623">
        <v>348941.24162500008</v>
      </c>
      <c r="E35" s="623">
        <v>348941.24162500008</v>
      </c>
      <c r="F35" s="701">
        <v>351050.46</v>
      </c>
      <c r="G35" s="703">
        <f t="shared" ref="G35:G43" si="13">C35-F35</f>
        <v>-2109.2183749999385</v>
      </c>
      <c r="H35" s="662">
        <f t="shared" ref="H35:H43" si="14">F35/$H$5*12</f>
        <v>526575.69000000006</v>
      </c>
      <c r="I35" s="660">
        <v>348941.24162500008</v>
      </c>
      <c r="J35" s="661">
        <v>333328.17713125004</v>
      </c>
      <c r="K35" s="662">
        <f t="shared" ref="K35:L35" si="15">J35*$K$5+J35</f>
        <v>348661.27327928756</v>
      </c>
      <c r="L35" s="662">
        <f t="shared" si="15"/>
        <v>364699.69185013481</v>
      </c>
    </row>
    <row r="36" spans="1:12" s="657" customFormat="1" ht="15.75" customHeight="1">
      <c r="A36" s="338" t="s">
        <v>299</v>
      </c>
      <c r="B36" s="609" t="s">
        <v>29</v>
      </c>
      <c r="C36" s="659">
        <v>516689.27999999997</v>
      </c>
      <c r="D36" s="623">
        <v>516689.27999999997</v>
      </c>
      <c r="E36" s="623">
        <v>516689.27999999997</v>
      </c>
      <c r="F36" s="701">
        <v>413071.52</v>
      </c>
      <c r="G36" s="703">
        <f t="shared" si="13"/>
        <v>103617.75999999995</v>
      </c>
      <c r="H36" s="662">
        <f t="shared" si="14"/>
        <v>619607.28</v>
      </c>
      <c r="I36" s="660">
        <v>516689.27999999997</v>
      </c>
      <c r="J36" s="661">
        <v>516689.27999999997</v>
      </c>
      <c r="K36" s="662">
        <f t="shared" ref="K36:L36" si="16">J36*$K$5+J36</f>
        <v>540456.98687999998</v>
      </c>
      <c r="L36" s="662">
        <f t="shared" si="16"/>
        <v>565318.00827648002</v>
      </c>
    </row>
    <row r="37" spans="1:12" ht="15.75" customHeight="1">
      <c r="A37" s="96" t="s">
        <v>299</v>
      </c>
      <c r="B37" s="69" t="s">
        <v>22</v>
      </c>
      <c r="C37" s="344">
        <v>32679.72</v>
      </c>
      <c r="D37" s="352">
        <v>32679.72</v>
      </c>
      <c r="E37" s="352">
        <v>32679.72</v>
      </c>
      <c r="F37" s="353">
        <v>21786.48</v>
      </c>
      <c r="G37" s="348">
        <f t="shared" si="13"/>
        <v>10893.240000000002</v>
      </c>
      <c r="H37" s="345">
        <f t="shared" si="14"/>
        <v>32679.72</v>
      </c>
      <c r="I37" s="194">
        <v>32679.72</v>
      </c>
      <c r="J37" s="568">
        <v>34722.36</v>
      </c>
      <c r="K37" s="345">
        <f t="shared" ref="K37:L37" si="17">J37*$K$5+J37</f>
        <v>36319.588560000004</v>
      </c>
      <c r="L37" s="345">
        <f t="shared" si="17"/>
        <v>37990.289633760003</v>
      </c>
    </row>
    <row r="38" spans="1:12" s="657" customFormat="1" ht="15.75" customHeight="1">
      <c r="A38" s="338" t="s">
        <v>299</v>
      </c>
      <c r="B38" s="609" t="s">
        <v>188</v>
      </c>
      <c r="C38" s="659">
        <v>59400</v>
      </c>
      <c r="D38" s="623">
        <v>59400</v>
      </c>
      <c r="E38" s="623">
        <v>59400</v>
      </c>
      <c r="F38" s="701">
        <v>21787.48</v>
      </c>
      <c r="G38" s="703">
        <f t="shared" ref="G38" si="18">C38-F38</f>
        <v>37612.520000000004</v>
      </c>
      <c r="H38" s="662">
        <f t="shared" ref="H38" si="19">F38/$H$5*12</f>
        <v>32681.22</v>
      </c>
      <c r="I38" s="660">
        <v>59400</v>
      </c>
      <c r="J38" s="661">
        <v>57600</v>
      </c>
      <c r="K38" s="662">
        <f t="shared" ref="K38:L38" si="20">J38*$K$5+J38</f>
        <v>60249.599999999999</v>
      </c>
      <c r="L38" s="662">
        <f t="shared" si="20"/>
        <v>63021.081599999998</v>
      </c>
    </row>
    <row r="39" spans="1:12" s="657" customFormat="1">
      <c r="A39" s="338" t="s">
        <v>299</v>
      </c>
      <c r="B39" s="609" t="s">
        <v>21</v>
      </c>
      <c r="C39" s="659">
        <v>370962.48000000004</v>
      </c>
      <c r="D39" s="623">
        <v>370962.48000000004</v>
      </c>
      <c r="E39" s="623">
        <v>370962.48000000004</v>
      </c>
      <c r="F39" s="701">
        <v>266691</v>
      </c>
      <c r="G39" s="703">
        <f t="shared" si="13"/>
        <v>104271.48000000004</v>
      </c>
      <c r="H39" s="662">
        <f t="shared" si="14"/>
        <v>400036.5</v>
      </c>
      <c r="I39" s="660">
        <v>370962.48000000004</v>
      </c>
      <c r="J39" s="661">
        <v>348382.32</v>
      </c>
      <c r="K39" s="662">
        <f t="shared" ref="K39:L39" si="21">J39*$K$5+J39</f>
        <v>364407.90672000003</v>
      </c>
      <c r="L39" s="662">
        <f t="shared" si="21"/>
        <v>381170.67042912001</v>
      </c>
    </row>
    <row r="40" spans="1:12" s="657" customFormat="1">
      <c r="A40" s="338" t="s">
        <v>299</v>
      </c>
      <c r="B40" s="609" t="s">
        <v>111</v>
      </c>
      <c r="C40" s="659">
        <v>618623.50454575534</v>
      </c>
      <c r="D40" s="623">
        <v>618623.50454575534</v>
      </c>
      <c r="E40" s="623">
        <v>618623.50454575534</v>
      </c>
      <c r="F40" s="701">
        <v>499708.57000000007</v>
      </c>
      <c r="G40" s="703">
        <f t="shared" si="13"/>
        <v>118914.93454575527</v>
      </c>
      <c r="H40" s="662">
        <f t="shared" si="14"/>
        <v>749562.8550000001</v>
      </c>
      <c r="I40" s="660">
        <v>618623.50454575534</v>
      </c>
      <c r="J40" s="661">
        <v>613503.90343902726</v>
      </c>
      <c r="K40" s="662">
        <f t="shared" ref="K40:L40" si="22">J40*$K$5+J40</f>
        <v>641725.08299722255</v>
      </c>
      <c r="L40" s="662">
        <f t="shared" si="22"/>
        <v>671244.43681509478</v>
      </c>
    </row>
    <row r="41" spans="1:12" s="657" customFormat="1">
      <c r="A41" s="338" t="s">
        <v>299</v>
      </c>
      <c r="B41" s="609" t="s">
        <v>12</v>
      </c>
      <c r="C41" s="659">
        <v>43108.200990352503</v>
      </c>
      <c r="D41" s="623">
        <v>43108.200990352503</v>
      </c>
      <c r="E41" s="623">
        <v>43108.200990352503</v>
      </c>
      <c r="F41" s="701">
        <v>31422.759999999995</v>
      </c>
      <c r="G41" s="703">
        <f t="shared" si="13"/>
        <v>11685.440990352508</v>
      </c>
      <c r="H41" s="662">
        <f t="shared" si="14"/>
        <v>47134.139999999992</v>
      </c>
      <c r="I41" s="660">
        <v>43108.200990352503</v>
      </c>
      <c r="J41" s="661">
        <v>41179.363002794627</v>
      </c>
      <c r="K41" s="662">
        <f t="shared" ref="K41:L41" si="23">J41*$K$5+J41</f>
        <v>43073.613700923182</v>
      </c>
      <c r="L41" s="662">
        <f t="shared" si="23"/>
        <v>45054.99993116565</v>
      </c>
    </row>
    <row r="42" spans="1:12" s="657" customFormat="1">
      <c r="A42" s="338" t="s">
        <v>299</v>
      </c>
      <c r="B42" s="609" t="s">
        <v>13</v>
      </c>
      <c r="C42" s="659">
        <v>17846.399999999998</v>
      </c>
      <c r="D42" s="623">
        <v>17846.399999999998</v>
      </c>
      <c r="E42" s="623">
        <v>17846.399999999998</v>
      </c>
      <c r="F42" s="701">
        <v>14723.280000000002</v>
      </c>
      <c r="G42" s="703">
        <f t="shared" si="13"/>
        <v>3123.1199999999953</v>
      </c>
      <c r="H42" s="662">
        <f t="shared" si="14"/>
        <v>22084.920000000006</v>
      </c>
      <c r="I42" s="660">
        <v>17846.399999999998</v>
      </c>
      <c r="J42" s="661">
        <v>16061.759999999997</v>
      </c>
      <c r="K42" s="662">
        <f t="shared" ref="K42:L42" si="24">J42*$K$5+J42</f>
        <v>16800.600959999996</v>
      </c>
      <c r="L42" s="662">
        <f t="shared" si="24"/>
        <v>17573.428604159995</v>
      </c>
    </row>
    <row r="43" spans="1:12" s="657" customFormat="1">
      <c r="A43" s="338" t="s">
        <v>299</v>
      </c>
      <c r="B43" s="609" t="s">
        <v>112</v>
      </c>
      <c r="C43" s="659">
        <v>1118.4000000000001</v>
      </c>
      <c r="D43" s="623">
        <v>1118.4000000000001</v>
      </c>
      <c r="E43" s="623">
        <v>1118.4000000000001</v>
      </c>
      <c r="F43" s="701">
        <v>922.68</v>
      </c>
      <c r="G43" s="703">
        <f t="shared" si="13"/>
        <v>195.72000000000014</v>
      </c>
      <c r="H43" s="662">
        <f t="shared" si="14"/>
        <v>1384.02</v>
      </c>
      <c r="I43" s="660">
        <v>1118.4000000000001</v>
      </c>
      <c r="J43" s="661">
        <v>1006.5600000000002</v>
      </c>
      <c r="K43" s="662">
        <f t="shared" ref="K43:L43" si="25">J43*$K$5+J43</f>
        <v>1052.8617600000002</v>
      </c>
      <c r="L43" s="662">
        <f t="shared" si="25"/>
        <v>1101.2934009600003</v>
      </c>
    </row>
    <row r="44" spans="1:12" s="682" customFormat="1" ht="15.75" thickBot="1">
      <c r="A44" s="678"/>
      <c r="B44" s="689" t="s">
        <v>0</v>
      </c>
      <c r="C44" s="651">
        <f t="shared" ref="C44:I44" si="26">SUM(C35:C43)</f>
        <v>2009369.2271611078</v>
      </c>
      <c r="D44" s="651">
        <f t="shared" si="26"/>
        <v>2009369.2271611078</v>
      </c>
      <c r="E44" s="651">
        <f t="shared" si="26"/>
        <v>2009369.2271611078</v>
      </c>
      <c r="F44" s="651">
        <f t="shared" si="26"/>
        <v>1621164.23</v>
      </c>
      <c r="G44" s="651">
        <f t="shared" si="26"/>
        <v>388204.99716110784</v>
      </c>
      <c r="H44" s="651">
        <f t="shared" si="26"/>
        <v>2431746.3450000002</v>
      </c>
      <c r="I44" s="680">
        <f t="shared" si="26"/>
        <v>2009369.2271611078</v>
      </c>
      <c r="J44" s="652">
        <f t="shared" ref="J44:K44" si="27">SUM(J35:J43)</f>
        <v>1962473.7235730719</v>
      </c>
      <c r="K44" s="653">
        <f t="shared" si="27"/>
        <v>2052747.5148574333</v>
      </c>
      <c r="L44" s="653">
        <f t="shared" ref="L44" si="28">SUM(L35:L43)</f>
        <v>2147173.9005408753</v>
      </c>
    </row>
    <row r="45" spans="1:12" s="657" customFormat="1" ht="15.75" thickTop="1">
      <c r="A45" s="338"/>
      <c r="B45" s="609"/>
      <c r="C45" s="659"/>
      <c r="D45" s="623"/>
      <c r="E45" s="623"/>
      <c r="F45" s="701"/>
      <c r="G45" s="703"/>
      <c r="H45" s="677"/>
      <c r="I45" s="673"/>
      <c r="J45" s="688"/>
      <c r="K45" s="677"/>
      <c r="L45" s="677"/>
    </row>
    <row r="46" spans="1:12" s="657" customFormat="1">
      <c r="A46" s="338"/>
      <c r="B46" s="609" t="s">
        <v>2</v>
      </c>
      <c r="C46" s="659"/>
      <c r="D46" s="623"/>
      <c r="E46" s="623"/>
      <c r="F46" s="701">
        <v>0</v>
      </c>
      <c r="G46" s="703">
        <f>C46-F46</f>
        <v>0</v>
      </c>
      <c r="H46" s="677">
        <v>0</v>
      </c>
      <c r="I46" s="673"/>
      <c r="J46" s="688"/>
      <c r="K46" s="677">
        <v>0</v>
      </c>
      <c r="L46" s="677">
        <v>0</v>
      </c>
    </row>
    <row r="47" spans="1:12" s="657" customFormat="1">
      <c r="A47" s="338"/>
      <c r="B47" s="609"/>
      <c r="C47" s="659"/>
      <c r="D47" s="623"/>
      <c r="E47" s="623"/>
      <c r="F47" s="701"/>
      <c r="G47" s="703"/>
      <c r="H47" s="677"/>
      <c r="I47" s="673"/>
      <c r="J47" s="688"/>
      <c r="K47" s="677"/>
      <c r="L47" s="677"/>
    </row>
    <row r="48" spans="1:12" s="657" customFormat="1">
      <c r="A48" s="692">
        <v>3800</v>
      </c>
      <c r="B48" s="689" t="s">
        <v>47</v>
      </c>
      <c r="C48" s="659"/>
      <c r="D48" s="623"/>
      <c r="E48" s="623"/>
      <c r="F48" s="701"/>
      <c r="G48" s="703"/>
      <c r="H48" s="677"/>
      <c r="I48" s="673"/>
      <c r="J48" s="688"/>
      <c r="K48" s="677"/>
      <c r="L48" s="677"/>
    </row>
    <row r="49" spans="1:12" s="657" customFormat="1">
      <c r="A49" s="338"/>
      <c r="B49" s="609"/>
      <c r="C49" s="659"/>
      <c r="D49" s="623"/>
      <c r="E49" s="623"/>
      <c r="F49" s="701"/>
      <c r="G49" s="703"/>
      <c r="H49" s="677"/>
      <c r="I49" s="673"/>
      <c r="J49" s="688"/>
      <c r="K49" s="677"/>
      <c r="L49" s="677"/>
    </row>
    <row r="50" spans="1:12" s="657" customFormat="1">
      <c r="A50" s="338" t="s">
        <v>376</v>
      </c>
      <c r="B50" s="609" t="s">
        <v>39</v>
      </c>
      <c r="C50" s="659">
        <v>200000</v>
      </c>
      <c r="D50" s="623">
        <v>200000</v>
      </c>
      <c r="E50" s="623">
        <v>200000</v>
      </c>
      <c r="F50" s="701">
        <v>0</v>
      </c>
      <c r="G50" s="703">
        <f>C50-F50</f>
        <v>200000</v>
      </c>
      <c r="H50" s="662">
        <f>F50/$H$5*12</f>
        <v>0</v>
      </c>
      <c r="I50" s="660">
        <v>200000</v>
      </c>
      <c r="J50" s="661">
        <v>210000</v>
      </c>
      <c r="K50" s="662">
        <v>220500</v>
      </c>
      <c r="L50" s="662">
        <v>231525</v>
      </c>
    </row>
    <row r="51" spans="1:12" s="657" customFormat="1">
      <c r="A51" s="338" t="s">
        <v>377</v>
      </c>
      <c r="B51" s="609" t="s">
        <v>7</v>
      </c>
      <c r="C51" s="659">
        <v>50000</v>
      </c>
      <c r="D51" s="623">
        <v>50000</v>
      </c>
      <c r="E51" s="623">
        <v>50000</v>
      </c>
      <c r="F51" s="701">
        <v>0</v>
      </c>
      <c r="G51" s="703">
        <f>C51-F51</f>
        <v>50000</v>
      </c>
      <c r="H51" s="662">
        <f>F51/$H$5*12</f>
        <v>0</v>
      </c>
      <c r="I51" s="660">
        <v>50000</v>
      </c>
      <c r="J51" s="661">
        <v>52500</v>
      </c>
      <c r="K51" s="662">
        <v>52500</v>
      </c>
      <c r="L51" s="662">
        <v>52500</v>
      </c>
    </row>
    <row r="52" spans="1:12" s="682" customFormat="1" ht="15.75" thickBot="1">
      <c r="A52" s="678"/>
      <c r="B52" s="689" t="s">
        <v>0</v>
      </c>
      <c r="C52" s="651">
        <f>SUM(C50:C51)</f>
        <v>250000</v>
      </c>
      <c r="D52" s="651">
        <f>SUM(D50:D51)</f>
        <v>250000</v>
      </c>
      <c r="E52" s="651">
        <f t="shared" ref="E52:I52" si="29">SUM(E50:E51)</f>
        <v>250000</v>
      </c>
      <c r="F52" s="651">
        <f t="shared" si="29"/>
        <v>0</v>
      </c>
      <c r="G52" s="651">
        <f t="shared" si="29"/>
        <v>250000</v>
      </c>
      <c r="H52" s="651">
        <f t="shared" si="29"/>
        <v>0</v>
      </c>
      <c r="I52" s="680">
        <f t="shared" si="29"/>
        <v>250000</v>
      </c>
      <c r="J52" s="652">
        <f t="shared" ref="J52:L52" si="30">SUM(J50:J51)</f>
        <v>262500</v>
      </c>
      <c r="K52" s="653">
        <f t="shared" si="30"/>
        <v>273000</v>
      </c>
      <c r="L52" s="653">
        <f t="shared" si="30"/>
        <v>284025</v>
      </c>
    </row>
    <row r="53" spans="1:12" s="682" customFormat="1" ht="15.75" thickTop="1">
      <c r="A53" s="678"/>
      <c r="B53" s="689"/>
      <c r="C53" s="656"/>
      <c r="D53" s="655"/>
      <c r="E53" s="655"/>
      <c r="F53" s="705"/>
      <c r="G53" s="706"/>
      <c r="H53" s="671"/>
      <c r="I53" s="685"/>
      <c r="J53" s="754"/>
      <c r="K53" s="671"/>
      <c r="L53" s="671"/>
    </row>
    <row r="54" spans="1:12" s="657" customFormat="1">
      <c r="A54" s="338"/>
      <c r="B54" s="609"/>
      <c r="C54" s="659"/>
      <c r="D54" s="623"/>
      <c r="E54" s="623"/>
      <c r="F54" s="701"/>
      <c r="G54" s="703"/>
      <c r="H54" s="677"/>
      <c r="I54" s="673"/>
      <c r="J54" s="688"/>
      <c r="K54" s="677"/>
      <c r="L54" s="677"/>
    </row>
    <row r="55" spans="1:12" s="731" customFormat="1">
      <c r="A55" s="692">
        <v>3900</v>
      </c>
      <c r="B55" s="689" t="s">
        <v>48</v>
      </c>
      <c r="C55" s="726"/>
      <c r="D55" s="727"/>
      <c r="E55" s="727"/>
      <c r="F55" s="728"/>
      <c r="G55" s="729"/>
      <c r="H55" s="730"/>
      <c r="I55" s="748"/>
      <c r="J55" s="755"/>
      <c r="K55" s="730"/>
      <c r="L55" s="730"/>
    </row>
    <row r="56" spans="1:12" s="657" customFormat="1">
      <c r="A56" s="338"/>
      <c r="B56" s="609" t="s">
        <v>8</v>
      </c>
      <c r="C56" s="659">
        <v>0</v>
      </c>
      <c r="D56" s="623"/>
      <c r="E56" s="623"/>
      <c r="F56" s="701"/>
      <c r="G56" s="703"/>
      <c r="H56" s="677"/>
      <c r="I56" s="673"/>
      <c r="J56" s="688"/>
      <c r="K56" s="677"/>
      <c r="L56" s="677"/>
    </row>
    <row r="57" spans="1:12" s="682" customFormat="1" ht="15.75" thickBot="1">
      <c r="A57" s="678"/>
      <c r="B57" s="689" t="s">
        <v>0</v>
      </c>
      <c r="C57" s="693">
        <v>0</v>
      </c>
      <c r="D57" s="693"/>
      <c r="E57" s="693"/>
      <c r="F57" s="693"/>
      <c r="G57" s="693"/>
      <c r="H57" s="693"/>
      <c r="I57" s="749"/>
      <c r="J57" s="652"/>
      <c r="K57" s="653"/>
      <c r="L57" s="653"/>
    </row>
    <row r="58" spans="1:12" s="657" customFormat="1" ht="15.75" thickTop="1">
      <c r="A58" s="338"/>
      <c r="B58" s="609"/>
      <c r="C58" s="659"/>
      <c r="D58" s="623"/>
      <c r="E58" s="623"/>
      <c r="F58" s="701"/>
      <c r="G58" s="703"/>
      <c r="H58" s="677"/>
      <c r="I58" s="673"/>
      <c r="J58" s="688"/>
      <c r="K58" s="677"/>
      <c r="L58" s="677"/>
    </row>
    <row r="59" spans="1:12" s="657" customFormat="1">
      <c r="A59" s="338"/>
      <c r="B59" s="609"/>
      <c r="C59" s="659"/>
      <c r="D59" s="623"/>
      <c r="E59" s="623"/>
      <c r="F59" s="701"/>
      <c r="G59" s="703"/>
      <c r="H59" s="677"/>
      <c r="I59" s="673"/>
      <c r="J59" s="688"/>
      <c r="K59" s="677"/>
      <c r="L59" s="677"/>
    </row>
    <row r="60" spans="1:12" s="657" customFormat="1">
      <c r="A60" s="692">
        <v>4400</v>
      </c>
      <c r="B60" s="689" t="s">
        <v>49</v>
      </c>
      <c r="C60" s="659"/>
      <c r="D60" s="623"/>
      <c r="E60" s="623"/>
      <c r="F60" s="701"/>
      <c r="G60" s="703"/>
      <c r="H60" s="677"/>
      <c r="I60" s="673"/>
      <c r="J60" s="688"/>
      <c r="K60" s="677"/>
      <c r="L60" s="677"/>
    </row>
    <row r="61" spans="1:12" s="657" customFormat="1">
      <c r="A61" s="338"/>
      <c r="B61" s="609"/>
      <c r="C61" s="659"/>
      <c r="D61" s="623"/>
      <c r="E61" s="623"/>
      <c r="F61" s="701"/>
      <c r="G61" s="703">
        <f>C61-F61</f>
        <v>0</v>
      </c>
      <c r="H61" s="677"/>
      <c r="I61" s="673"/>
      <c r="J61" s="688"/>
      <c r="K61" s="677"/>
      <c r="L61" s="677"/>
    </row>
    <row r="62" spans="1:12" s="657" customFormat="1">
      <c r="A62" s="338" t="s">
        <v>300</v>
      </c>
      <c r="B62" s="609" t="s">
        <v>490</v>
      </c>
      <c r="C62" s="659">
        <v>225475.16</v>
      </c>
      <c r="D62" s="623">
        <v>225475.16</v>
      </c>
      <c r="E62" s="623">
        <v>225475.16</v>
      </c>
      <c r="F62" s="701">
        <v>243169.69</v>
      </c>
      <c r="G62" s="703">
        <f>C62-F62</f>
        <v>-17694.53</v>
      </c>
      <c r="H62" s="662">
        <f t="shared" ref="H62:H66" si="31">F62/$H$5*12</f>
        <v>364754.53500000003</v>
      </c>
      <c r="I62" s="660">
        <v>225475.16</v>
      </c>
      <c r="J62" s="661">
        <f>118375/23</f>
        <v>5146.739130434783</v>
      </c>
      <c r="K62" s="662">
        <f>J62*K5+J62</f>
        <v>5383.489130434783</v>
      </c>
      <c r="L62" s="662">
        <f>-K62*L5+K62</f>
        <v>5135.8486304347825</v>
      </c>
    </row>
    <row r="63" spans="1:12" s="657" customFormat="1">
      <c r="A63" s="338"/>
      <c r="B63" s="609" t="s">
        <v>491</v>
      </c>
      <c r="C63" s="659"/>
      <c r="D63" s="623"/>
      <c r="E63" s="623"/>
      <c r="F63" s="701"/>
      <c r="G63" s="703"/>
      <c r="H63" s="662"/>
      <c r="I63" s="660"/>
      <c r="J63" s="661">
        <f>118375/2</f>
        <v>59187.5</v>
      </c>
      <c r="K63" s="662">
        <f>J63*K5+J63</f>
        <v>61910.125</v>
      </c>
      <c r="L63" s="662">
        <f>K63*L5+K63</f>
        <v>64757.990749999997</v>
      </c>
    </row>
    <row r="64" spans="1:12" s="657" customFormat="1">
      <c r="A64" s="338" t="s">
        <v>378</v>
      </c>
      <c r="B64" s="609" t="s">
        <v>146</v>
      </c>
      <c r="C64" s="659">
        <v>2337000</v>
      </c>
      <c r="D64" s="623">
        <v>2337000</v>
      </c>
      <c r="E64" s="623">
        <v>2337000</v>
      </c>
      <c r="F64" s="701">
        <v>505623.78</v>
      </c>
      <c r="G64" s="703">
        <f>C64-F64</f>
        <v>1831376.22</v>
      </c>
      <c r="H64" s="662">
        <f t="shared" si="31"/>
        <v>758435.67</v>
      </c>
      <c r="I64" s="660">
        <v>2337000</v>
      </c>
      <c r="J64" s="661">
        <v>2223000</v>
      </c>
      <c r="K64" s="662">
        <v>2345000</v>
      </c>
      <c r="L64" s="662">
        <v>2481000</v>
      </c>
    </row>
    <row r="65" spans="1:12" s="657" customFormat="1">
      <c r="A65" s="338" t="s">
        <v>301</v>
      </c>
      <c r="B65" s="609" t="s">
        <v>216</v>
      </c>
      <c r="C65" s="659">
        <v>1387000</v>
      </c>
      <c r="D65" s="623">
        <v>1387000</v>
      </c>
      <c r="E65" s="623">
        <v>1387000</v>
      </c>
      <c r="F65" s="701">
        <v>877916.11</v>
      </c>
      <c r="G65" s="703">
        <f>C65-F65</f>
        <v>509083.89</v>
      </c>
      <c r="H65" s="662">
        <f t="shared" si="31"/>
        <v>1316874.165</v>
      </c>
      <c r="I65" s="660">
        <v>1387000</v>
      </c>
      <c r="J65" s="661">
        <v>1850000</v>
      </c>
      <c r="K65" s="662"/>
      <c r="L65" s="662"/>
    </row>
    <row r="66" spans="1:12" s="657" customFormat="1">
      <c r="A66" s="338" t="s">
        <v>302</v>
      </c>
      <c r="B66" s="609" t="s">
        <v>209</v>
      </c>
      <c r="C66" s="659">
        <v>1367600</v>
      </c>
      <c r="D66" s="623">
        <v>1367600</v>
      </c>
      <c r="E66" s="623">
        <v>1367600</v>
      </c>
      <c r="F66" s="701"/>
      <c r="G66" s="703">
        <f>C66-F66</f>
        <v>1367600</v>
      </c>
      <c r="H66" s="662">
        <f t="shared" si="31"/>
        <v>0</v>
      </c>
      <c r="I66" s="660">
        <v>1367600</v>
      </c>
      <c r="J66" s="661">
        <v>1000000</v>
      </c>
      <c r="K66" s="662">
        <f>J66*K5+J66</f>
        <v>1046000</v>
      </c>
      <c r="L66" s="662">
        <f>K66*L5+K66</f>
        <v>1094116</v>
      </c>
    </row>
    <row r="67" spans="1:12" s="682" customFormat="1" ht="15.75" thickBot="1">
      <c r="A67" s="678"/>
      <c r="B67" s="679" t="s">
        <v>0</v>
      </c>
      <c r="C67" s="651">
        <f>SUM(C62:C66)</f>
        <v>5317075.16</v>
      </c>
      <c r="D67" s="651">
        <f>SUM(D62:D66)</f>
        <v>5317075.16</v>
      </c>
      <c r="E67" s="651">
        <f t="shared" ref="E67:I67" si="32">SUM(E62:E66)</f>
        <v>5317075.16</v>
      </c>
      <c r="F67" s="651">
        <f t="shared" si="32"/>
        <v>1626709.58</v>
      </c>
      <c r="G67" s="651">
        <f t="shared" si="32"/>
        <v>3690365.58</v>
      </c>
      <c r="H67" s="651">
        <f t="shared" si="32"/>
        <v>2440064.37</v>
      </c>
      <c r="I67" s="680">
        <f t="shared" si="32"/>
        <v>5317075.16</v>
      </c>
      <c r="J67" s="652">
        <f>SUM(J62:J66)</f>
        <v>5137334.2391304346</v>
      </c>
      <c r="K67" s="732">
        <f t="shared" ref="K67" si="33">SUM(K62:K66)</f>
        <v>3458293.6141304346</v>
      </c>
      <c r="L67" s="732">
        <f t="shared" ref="L67" si="34">SUM(L62:L66)</f>
        <v>3645009.8393804347</v>
      </c>
    </row>
    <row r="68" spans="1:12" s="682" customFormat="1" ht="15.75" thickTop="1">
      <c r="A68" s="678"/>
      <c r="B68" s="679"/>
      <c r="C68" s="655"/>
      <c r="D68" s="655"/>
      <c r="E68" s="655"/>
      <c r="F68" s="705"/>
      <c r="G68" s="706"/>
      <c r="H68" s="671"/>
      <c r="I68" s="685"/>
      <c r="J68" s="754"/>
      <c r="K68" s="671"/>
      <c r="L68" s="671"/>
    </row>
    <row r="69" spans="1:12" s="657" customFormat="1" ht="30" customHeight="1" thickBot="1">
      <c r="A69" s="338">
        <v>4600</v>
      </c>
      <c r="B69" s="733" t="s">
        <v>51</v>
      </c>
      <c r="C69" s="651">
        <f t="shared" ref="C69:I69" si="35">C67+C57+C52+C46+C44+C32</f>
        <v>12822433.488661109</v>
      </c>
      <c r="D69" s="651">
        <f t="shared" si="35"/>
        <v>12822433.488661109</v>
      </c>
      <c r="E69" s="651">
        <f t="shared" si="35"/>
        <v>12822433.488661109</v>
      </c>
      <c r="F69" s="651">
        <f t="shared" si="35"/>
        <v>7460123.0199999996</v>
      </c>
      <c r="G69" s="651">
        <f t="shared" si="35"/>
        <v>5362310.468661109</v>
      </c>
      <c r="H69" s="651">
        <f t="shared" si="35"/>
        <v>11190184.529999999</v>
      </c>
      <c r="I69" s="680">
        <f t="shared" si="35"/>
        <v>12822433.488661109</v>
      </c>
      <c r="J69" s="756">
        <f t="shared" ref="J69:K69" si="36">J67+J57+J52+J46+J44+J32</f>
        <v>12461777.658278506</v>
      </c>
      <c r="K69" s="651">
        <f t="shared" si="36"/>
        <v>11118086.430559319</v>
      </c>
      <c r="L69" s="732">
        <f t="shared" ref="L69" si="37">L67+L57+L52+L46+L44+L32</f>
        <v>11655620.125365049</v>
      </c>
    </row>
    <row r="70" spans="1:12" s="657" customFormat="1" ht="15.75" thickTop="1">
      <c r="A70" s="338"/>
      <c r="B70" s="672"/>
      <c r="C70" s="623"/>
      <c r="D70" s="623"/>
      <c r="E70" s="623"/>
      <c r="F70" s="701"/>
      <c r="G70" s="703"/>
      <c r="H70" s="677"/>
      <c r="I70" s="673"/>
      <c r="J70" s="658"/>
      <c r="K70" s="677"/>
      <c r="L70" s="677"/>
    </row>
    <row r="71" spans="1:12" s="657" customFormat="1">
      <c r="A71" s="338"/>
      <c r="B71" s="672"/>
      <c r="C71" s="623">
        <v>0</v>
      </c>
      <c r="D71" s="623"/>
      <c r="E71" s="623"/>
      <c r="F71" s="701"/>
      <c r="G71" s="703"/>
      <c r="H71" s="677"/>
      <c r="I71" s="673"/>
      <c r="J71" s="688"/>
      <c r="K71" s="677"/>
      <c r="L71" s="677"/>
    </row>
    <row r="72" spans="1:12" s="657" customFormat="1" ht="15.75" thickBot="1">
      <c r="A72" s="678">
        <v>5400</v>
      </c>
      <c r="B72" s="733" t="s">
        <v>52</v>
      </c>
      <c r="C72" s="734">
        <f t="shared" ref="C72:I72" si="38">C24-C69</f>
        <v>0</v>
      </c>
      <c r="D72" s="734">
        <f t="shared" si="38"/>
        <v>0</v>
      </c>
      <c r="E72" s="734">
        <f t="shared" si="38"/>
        <v>0</v>
      </c>
      <c r="F72" s="734">
        <f t="shared" si="38"/>
        <v>22242514.308049779</v>
      </c>
      <c r="G72" s="734">
        <f t="shared" si="38"/>
        <v>-22242514.308049776</v>
      </c>
      <c r="H72" s="734">
        <f t="shared" si="38"/>
        <v>1632248.9586611111</v>
      </c>
      <c r="I72" s="750">
        <f t="shared" si="38"/>
        <v>0</v>
      </c>
      <c r="J72" s="757">
        <f t="shared" ref="J72:K72" si="39">J24-J69</f>
        <v>0</v>
      </c>
      <c r="K72" s="735">
        <f t="shared" si="39"/>
        <v>0</v>
      </c>
      <c r="L72" s="735">
        <f t="shared" ref="L72" si="40">L24-L69</f>
        <v>0</v>
      </c>
    </row>
    <row r="73" spans="1:12" s="657" customFormat="1" ht="15.75" thickTop="1">
      <c r="A73" s="338"/>
      <c r="B73" s="672"/>
      <c r="C73" s="691"/>
      <c r="D73" s="691"/>
      <c r="E73" s="691"/>
      <c r="F73" s="736"/>
      <c r="G73" s="737"/>
      <c r="H73" s="677"/>
      <c r="I73" s="673"/>
      <c r="J73" s="688"/>
      <c r="K73" s="677"/>
      <c r="L73" s="677"/>
    </row>
    <row r="74" spans="1:12" s="657" customFormat="1" ht="30">
      <c r="A74" s="678">
        <v>6300</v>
      </c>
      <c r="B74" s="733" t="s">
        <v>53</v>
      </c>
      <c r="C74" s="691"/>
      <c r="D74" s="691"/>
      <c r="E74" s="691"/>
      <c r="F74" s="736"/>
      <c r="G74" s="737"/>
      <c r="H74" s="677"/>
      <c r="I74" s="673"/>
      <c r="J74" s="688"/>
      <c r="K74" s="677"/>
      <c r="L74" s="677"/>
    </row>
    <row r="75" spans="1:12" s="657" customFormat="1">
      <c r="A75" s="338"/>
      <c r="B75" s="672"/>
      <c r="C75" s="691"/>
      <c r="D75" s="691"/>
      <c r="E75" s="691"/>
      <c r="F75" s="736"/>
      <c r="G75" s="737"/>
      <c r="H75" s="677"/>
      <c r="I75" s="673"/>
      <c r="J75" s="688"/>
      <c r="K75" s="677"/>
      <c r="L75" s="677"/>
    </row>
    <row r="76" spans="1:12" s="657" customFormat="1">
      <c r="A76" s="338"/>
      <c r="B76" s="672" t="s">
        <v>39</v>
      </c>
      <c r="C76" s="691">
        <v>0</v>
      </c>
      <c r="D76" s="691"/>
      <c r="E76" s="691"/>
      <c r="F76" s="736"/>
      <c r="G76" s="737"/>
      <c r="H76" s="677"/>
      <c r="I76" s="673"/>
      <c r="J76" s="688"/>
      <c r="K76" s="677"/>
      <c r="L76" s="677"/>
    </row>
    <row r="77" spans="1:12" s="682" customFormat="1" ht="15.75" thickBot="1">
      <c r="A77" s="678"/>
      <c r="B77" s="679" t="s">
        <v>0</v>
      </c>
      <c r="C77" s="734">
        <v>0</v>
      </c>
      <c r="D77" s="734">
        <v>0</v>
      </c>
      <c r="E77" s="734">
        <v>0</v>
      </c>
      <c r="F77" s="734">
        <v>0</v>
      </c>
      <c r="G77" s="734">
        <v>0</v>
      </c>
      <c r="H77" s="734">
        <v>0</v>
      </c>
      <c r="I77" s="750">
        <v>0</v>
      </c>
      <c r="J77" s="757">
        <v>0</v>
      </c>
      <c r="K77" s="735">
        <v>0</v>
      </c>
      <c r="L77" s="735">
        <v>0</v>
      </c>
    </row>
    <row r="78" spans="1:12" s="657" customFormat="1" ht="15.75" thickTop="1">
      <c r="A78" s="338"/>
      <c r="B78" s="672"/>
      <c r="C78" s="691"/>
      <c r="D78" s="691"/>
      <c r="E78" s="691"/>
      <c r="F78" s="736"/>
      <c r="G78" s="737"/>
      <c r="H78" s="738"/>
      <c r="I78" s="751"/>
      <c r="J78" s="758"/>
      <c r="K78" s="738"/>
      <c r="L78" s="738"/>
    </row>
    <row r="79" spans="1:12" s="657" customFormat="1">
      <c r="A79" s="678"/>
      <c r="B79" s="672"/>
      <c r="C79" s="739"/>
      <c r="D79" s="739"/>
      <c r="E79" s="739"/>
      <c r="F79" s="737"/>
      <c r="G79" s="737"/>
      <c r="H79" s="738"/>
      <c r="I79" s="751"/>
      <c r="J79" s="758"/>
      <c r="K79" s="738"/>
      <c r="L79" s="738"/>
    </row>
    <row r="80" spans="1:12" s="682" customFormat="1" ht="30.75" thickBot="1">
      <c r="A80" s="678">
        <v>6500</v>
      </c>
      <c r="B80" s="733" t="s">
        <v>54</v>
      </c>
      <c r="C80" s="734">
        <f t="shared" ref="C80:I80" si="41">C72-C77</f>
        <v>0</v>
      </c>
      <c r="D80" s="734">
        <f t="shared" si="41"/>
        <v>0</v>
      </c>
      <c r="E80" s="734">
        <f t="shared" si="41"/>
        <v>0</v>
      </c>
      <c r="F80" s="734">
        <f t="shared" si="41"/>
        <v>22242514.308049779</v>
      </c>
      <c r="G80" s="734">
        <f t="shared" si="41"/>
        <v>-22242514.308049776</v>
      </c>
      <c r="H80" s="734">
        <f t="shared" si="41"/>
        <v>1632248.9586611111</v>
      </c>
      <c r="I80" s="750">
        <f t="shared" si="41"/>
        <v>0</v>
      </c>
      <c r="J80" s="757">
        <f t="shared" ref="J80:K80" si="42">J72-J77</f>
        <v>0</v>
      </c>
      <c r="K80" s="740">
        <f t="shared" si="42"/>
        <v>0</v>
      </c>
      <c r="L80" s="740">
        <f t="shared" ref="L80" si="43">L72-L77</f>
        <v>0</v>
      </c>
    </row>
    <row r="81" spans="1:12" s="657" customFormat="1" ht="15.75" thickTop="1">
      <c r="A81" s="692"/>
      <c r="B81" s="672"/>
      <c r="C81" s="691"/>
      <c r="D81" s="691"/>
      <c r="E81" s="691"/>
      <c r="F81" s="736"/>
      <c r="G81" s="737"/>
      <c r="H81" s="738"/>
      <c r="I81" s="751"/>
      <c r="J81" s="758"/>
      <c r="K81" s="738"/>
      <c r="L81" s="738"/>
    </row>
    <row r="82" spans="1:12" s="657" customFormat="1">
      <c r="A82" s="692"/>
      <c r="B82" s="672"/>
      <c r="C82" s="691"/>
      <c r="D82" s="691"/>
      <c r="E82" s="691"/>
      <c r="F82" s="736"/>
      <c r="G82" s="737"/>
      <c r="H82" s="738"/>
      <c r="I82" s="751"/>
      <c r="J82" s="758"/>
      <c r="K82" s="738"/>
      <c r="L82" s="738"/>
    </row>
    <row r="83" spans="1:12" s="682" customFormat="1" ht="45.75" thickBot="1">
      <c r="A83" s="678">
        <v>6700</v>
      </c>
      <c r="B83" s="733" t="s">
        <v>55</v>
      </c>
      <c r="C83" s="734">
        <f t="shared" ref="C83:I83" si="44">C80</f>
        <v>0</v>
      </c>
      <c r="D83" s="734">
        <f t="shared" si="44"/>
        <v>0</v>
      </c>
      <c r="E83" s="734">
        <f t="shared" si="44"/>
        <v>0</v>
      </c>
      <c r="F83" s="734">
        <f t="shared" si="44"/>
        <v>22242514.308049779</v>
      </c>
      <c r="G83" s="734">
        <f t="shared" si="44"/>
        <v>-22242514.308049776</v>
      </c>
      <c r="H83" s="734">
        <f t="shared" si="44"/>
        <v>1632248.9586611111</v>
      </c>
      <c r="I83" s="750">
        <f t="shared" si="44"/>
        <v>0</v>
      </c>
      <c r="J83" s="757">
        <f t="shared" ref="J83:K83" si="45">J80</f>
        <v>0</v>
      </c>
      <c r="K83" s="740">
        <f t="shared" si="45"/>
        <v>0</v>
      </c>
      <c r="L83" s="740">
        <f t="shared" ref="L83" si="46">L80</f>
        <v>0</v>
      </c>
    </row>
    <row r="84" spans="1:12" s="657" customFormat="1" ht="16.5" thickTop="1" thickBot="1">
      <c r="A84" s="741"/>
      <c r="B84" s="742"/>
      <c r="C84" s="743"/>
      <c r="D84" s="744"/>
      <c r="E84" s="744"/>
      <c r="F84" s="745"/>
      <c r="G84" s="746"/>
      <c r="H84" s="747"/>
      <c r="I84" s="752"/>
      <c r="J84" s="759"/>
      <c r="K84" s="747"/>
      <c r="L84" s="747"/>
    </row>
  </sheetData>
  <customSheetViews>
    <customSheetView guid="{FDA731C6-6FB3-4A94-83F6-34E751A839F6}" scale="80" showPageBreaks="1" fitToPage="1" printArea="1" hiddenColumns="1" view="pageBreakPreview">
      <pane ySplit="9" topLeftCell="A52" activePane="bottomLeft" state="frozen"/>
      <selection pane="bottomLeft" activeCell="G4" sqref="G1:G1048576"/>
      <pageMargins left="0.70866141732283472" right="0.70866141732283472" top="0.74803149606299213" bottom="0.74803149606299213" header="0.31496062992125984" footer="0.31496062992125984"/>
      <pageSetup paperSize="9" scale="65" fitToHeight="0" orientation="portrait" r:id="rId1"/>
    </customSheetView>
  </customSheetViews>
  <mergeCells count="6">
    <mergeCell ref="J6:L6"/>
    <mergeCell ref="C6:H6"/>
    <mergeCell ref="A6:B8"/>
    <mergeCell ref="A1:L1"/>
    <mergeCell ref="A3:L3"/>
    <mergeCell ref="A4:L4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34" fitToHeight="0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theme="0" tint="-0.14999847407452621"/>
  </sheetPr>
  <dimension ref="A1:L84"/>
  <sheetViews>
    <sheetView topLeftCell="A75" zoomScale="80" zoomScaleNormal="80" zoomScaleSheetLayoutView="80" workbookViewId="0">
      <selection activeCell="L13" sqref="L13"/>
    </sheetView>
  </sheetViews>
  <sheetFormatPr defaultColWidth="9.140625" defaultRowHeight="15"/>
  <cols>
    <col min="1" max="1" width="36.42578125" style="102" customWidth="1"/>
    <col min="2" max="2" width="33" style="6" customWidth="1"/>
    <col min="3" max="3" width="18.28515625" style="8" customWidth="1"/>
    <col min="4" max="5" width="18.28515625" style="351" customWidth="1"/>
    <col min="6" max="7" width="17.85546875" style="27" hidden="1" customWidth="1"/>
    <col min="8" max="8" width="17.5703125" style="27" hidden="1" customWidth="1"/>
    <col min="9" max="9" width="17.5703125" style="27" customWidth="1"/>
    <col min="10" max="10" width="23" style="27" customWidth="1"/>
    <col min="11" max="12" width="17.5703125" style="27" customWidth="1"/>
    <col min="13" max="16384" width="9.140625" style="6"/>
  </cols>
  <sheetData>
    <row r="1" spans="1:12" s="175" customFormat="1" ht="22.5">
      <c r="A1" s="1117" t="s">
        <v>38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</row>
    <row r="2" spans="1:12" s="175" customFormat="1" ht="22.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s="175" customFormat="1" ht="40.5" customHeight="1">
      <c r="A3" s="1089" t="str">
        <f>'0001'!A2:H2</f>
        <v>MEDUIM TERM REVENUE AND EXPENDITURE FRAMEWORK FOR FINANCIAL YEARS 2020-2021/2021-2022/2022-2023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</row>
    <row r="4" spans="1:12" s="177" customFormat="1" ht="22.5">
      <c r="A4" s="1110" t="s">
        <v>74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</row>
    <row r="5" spans="1:12" s="15" customFormat="1" ht="20.25" thickBot="1">
      <c r="A5" s="232"/>
      <c r="B5" s="180"/>
      <c r="C5" s="27"/>
      <c r="D5" s="27"/>
      <c r="E5" s="27"/>
      <c r="F5" s="168">
        <v>5.3999999999999999E-2</v>
      </c>
      <c r="G5" s="25"/>
      <c r="H5" s="171">
        <v>7</v>
      </c>
      <c r="I5" s="171"/>
      <c r="J5" s="626">
        <v>4.4999999999999998E-2</v>
      </c>
      <c r="K5" s="626">
        <v>4.5999999999999999E-2</v>
      </c>
      <c r="L5" s="626">
        <v>4.5999999999999999E-2</v>
      </c>
    </row>
    <row r="6" spans="1:12" s="7" customFormat="1" ht="30" customHeight="1" thickBot="1">
      <c r="A6" s="1098" t="s">
        <v>37</v>
      </c>
      <c r="B6" s="1099"/>
      <c r="C6" s="1104" t="s">
        <v>191</v>
      </c>
      <c r="D6" s="1105"/>
      <c r="E6" s="1105"/>
      <c r="F6" s="1105"/>
      <c r="G6" s="1105"/>
      <c r="H6" s="1105"/>
      <c r="I6" s="645"/>
      <c r="J6" s="1077" t="s">
        <v>428</v>
      </c>
      <c r="K6" s="1078"/>
      <c r="L6" s="1079"/>
    </row>
    <row r="7" spans="1:12" s="7" customFormat="1" ht="15.75" thickBot="1">
      <c r="A7" s="1100"/>
      <c r="B7" s="1101"/>
      <c r="C7" s="357" t="s">
        <v>405</v>
      </c>
      <c r="D7" s="357" t="s">
        <v>405</v>
      </c>
      <c r="E7" s="357" t="s">
        <v>405</v>
      </c>
      <c r="F7" s="357" t="s">
        <v>405</v>
      </c>
      <c r="G7" s="357" t="s">
        <v>405</v>
      </c>
      <c r="H7" s="357" t="s">
        <v>405</v>
      </c>
      <c r="I7" s="716" t="s">
        <v>405</v>
      </c>
      <c r="J7" s="473" t="s">
        <v>429</v>
      </c>
      <c r="K7" s="474" t="s">
        <v>430</v>
      </c>
      <c r="L7" s="474" t="s">
        <v>446</v>
      </c>
    </row>
    <row r="8" spans="1:12" s="7" customFormat="1" ht="45.75" thickBot="1">
      <c r="A8" s="1102"/>
      <c r="B8" s="1103"/>
      <c r="C8" s="273" t="s">
        <v>57</v>
      </c>
      <c r="D8" s="273" t="s">
        <v>406</v>
      </c>
      <c r="E8" s="356" t="s">
        <v>512</v>
      </c>
      <c r="F8" s="274" t="s">
        <v>91</v>
      </c>
      <c r="G8" s="273" t="s">
        <v>110</v>
      </c>
      <c r="H8" s="274" t="s">
        <v>76</v>
      </c>
      <c r="I8" s="480" t="s">
        <v>511</v>
      </c>
      <c r="J8" s="475" t="s">
        <v>431</v>
      </c>
      <c r="K8" s="475" t="s">
        <v>432</v>
      </c>
      <c r="L8" s="476" t="s">
        <v>433</v>
      </c>
    </row>
    <row r="9" spans="1:12" s="7" customFormat="1">
      <c r="A9" s="103" t="s">
        <v>236</v>
      </c>
      <c r="B9" s="9" t="s">
        <v>43</v>
      </c>
      <c r="C9" s="10"/>
      <c r="D9" s="185"/>
      <c r="E9" s="185"/>
      <c r="F9" s="28"/>
      <c r="G9" s="28"/>
      <c r="H9" s="92"/>
      <c r="I9" s="647"/>
      <c r="J9" s="567"/>
      <c r="K9" s="92"/>
      <c r="L9" s="92"/>
    </row>
    <row r="10" spans="1:12" s="7" customFormat="1">
      <c r="A10" s="95"/>
      <c r="B10" s="57"/>
      <c r="C10" s="58"/>
      <c r="D10" s="342"/>
      <c r="E10" s="342"/>
      <c r="F10" s="78"/>
      <c r="G10" s="78"/>
      <c r="H10" s="81"/>
      <c r="I10" s="194"/>
      <c r="J10" s="568"/>
      <c r="K10" s="345"/>
      <c r="L10" s="345"/>
    </row>
    <row r="11" spans="1:12" s="7" customFormat="1">
      <c r="A11" s="98" t="s">
        <v>61</v>
      </c>
      <c r="B11" s="57" t="s">
        <v>62</v>
      </c>
      <c r="C11" s="58"/>
      <c r="D11" s="342"/>
      <c r="E11" s="342"/>
      <c r="F11" s="78"/>
      <c r="G11" s="78"/>
      <c r="H11" s="81"/>
      <c r="I11" s="194"/>
      <c r="J11" s="568"/>
      <c r="K11" s="345"/>
      <c r="L11" s="345"/>
    </row>
    <row r="12" spans="1:12" ht="30">
      <c r="A12" s="96" t="s">
        <v>238</v>
      </c>
      <c r="B12" s="74" t="s">
        <v>225</v>
      </c>
      <c r="C12" s="58">
        <v>6501549.9827520959</v>
      </c>
      <c r="D12" s="342">
        <v>6501549.9827520959</v>
      </c>
      <c r="E12" s="342">
        <v>6501549.9827520959</v>
      </c>
      <c r="F12" s="78">
        <v>2708989.24672161</v>
      </c>
      <c r="G12" s="78">
        <v>3792560.7360304859</v>
      </c>
      <c r="H12" s="81">
        <v>6501549.9827520959</v>
      </c>
      <c r="I12" s="215">
        <v>6501549.9827520959</v>
      </c>
      <c r="J12" s="568">
        <v>8076067.5536269099</v>
      </c>
      <c r="K12" s="345">
        <v>8439490.5935401209</v>
      </c>
      <c r="L12" s="345">
        <v>8827707.16084297</v>
      </c>
    </row>
    <row r="13" spans="1:12" s="191" customFormat="1" ht="45">
      <c r="A13" s="96"/>
      <c r="B13" s="74" t="s">
        <v>531</v>
      </c>
      <c r="C13" s="341"/>
      <c r="D13" s="342"/>
      <c r="E13" s="342"/>
      <c r="F13" s="352"/>
      <c r="G13" s="352"/>
      <c r="H13" s="194"/>
      <c r="I13" s="215">
        <v>0</v>
      </c>
      <c r="J13" s="568">
        <v>0</v>
      </c>
      <c r="K13" s="345"/>
      <c r="L13" s="345"/>
    </row>
    <row r="14" spans="1:12" s="191" customFormat="1">
      <c r="A14" s="96"/>
      <c r="B14" s="74" t="s">
        <v>533</v>
      </c>
      <c r="C14" s="341"/>
      <c r="D14" s="342"/>
      <c r="E14" s="342"/>
      <c r="F14" s="352"/>
      <c r="G14" s="352"/>
      <c r="H14" s="194"/>
      <c r="I14" s="215">
        <v>387000</v>
      </c>
      <c r="J14" s="568">
        <v>387000</v>
      </c>
      <c r="K14" s="345"/>
      <c r="L14" s="345"/>
    </row>
    <row r="15" spans="1:12" s="7" customFormat="1" ht="15.75" thickBot="1">
      <c r="A15" s="96"/>
      <c r="B15" s="60" t="s">
        <v>0</v>
      </c>
      <c r="C15" s="61">
        <f t="shared" ref="C15:H15" si="0">SUM(C12:C12)</f>
        <v>6501549.9827520959</v>
      </c>
      <c r="D15" s="343">
        <f t="shared" si="0"/>
        <v>6501549.9827520959</v>
      </c>
      <c r="E15" s="343">
        <f t="shared" si="0"/>
        <v>6501549.9827520959</v>
      </c>
      <c r="F15" s="343">
        <f t="shared" si="0"/>
        <v>2708989.24672161</v>
      </c>
      <c r="G15" s="343">
        <f t="shared" si="0"/>
        <v>3792560.7360304859</v>
      </c>
      <c r="H15" s="343">
        <f t="shared" si="0"/>
        <v>6501549.9827520959</v>
      </c>
      <c r="I15" s="347">
        <f>SUM(I12:I14)</f>
        <v>6888549.9827520959</v>
      </c>
      <c r="J15" s="570">
        <f>SUM(J12:J14)</f>
        <v>8463067.5536269099</v>
      </c>
      <c r="K15" s="209">
        <f t="shared" ref="K15" si="1">SUM(K12:K12)</f>
        <v>8439490.5935401209</v>
      </c>
      <c r="L15" s="209">
        <f t="shared" ref="L15" si="2">SUM(L12:L12)</f>
        <v>8827707.16084297</v>
      </c>
    </row>
    <row r="16" spans="1:12" ht="15.75" thickTop="1">
      <c r="A16" s="99"/>
      <c r="B16" s="57"/>
      <c r="C16" s="58"/>
      <c r="D16" s="342"/>
      <c r="E16" s="342"/>
      <c r="F16" s="78"/>
      <c r="G16" s="78"/>
      <c r="H16" s="81"/>
      <c r="I16" s="194"/>
      <c r="J16" s="568"/>
      <c r="K16" s="345"/>
      <c r="L16" s="345"/>
    </row>
    <row r="17" spans="1:12" s="7" customFormat="1" ht="15.75" thickBot="1">
      <c r="A17" s="97">
        <v>2800</v>
      </c>
      <c r="B17" s="60" t="s">
        <v>45</v>
      </c>
      <c r="C17" s="61">
        <f t="shared" ref="C17:I17" si="3">C15</f>
        <v>6501549.9827520959</v>
      </c>
      <c r="D17" s="343">
        <f t="shared" si="3"/>
        <v>6501549.9827520959</v>
      </c>
      <c r="E17" s="343">
        <f t="shared" si="3"/>
        <v>6501549.9827520959</v>
      </c>
      <c r="F17" s="343">
        <f t="shared" si="3"/>
        <v>2708989.24672161</v>
      </c>
      <c r="G17" s="343">
        <f t="shared" si="3"/>
        <v>3792560.7360304859</v>
      </c>
      <c r="H17" s="343">
        <f t="shared" si="3"/>
        <v>6501549.9827520959</v>
      </c>
      <c r="I17" s="347">
        <f t="shared" si="3"/>
        <v>6888549.9827520959</v>
      </c>
      <c r="J17" s="570">
        <f t="shared" ref="J17:K17" si="4">J15</f>
        <v>8463067.5536269099</v>
      </c>
      <c r="K17" s="209">
        <f t="shared" si="4"/>
        <v>8439490.5935401209</v>
      </c>
      <c r="L17" s="209">
        <f t="shared" ref="L17" si="5">L15</f>
        <v>8827707.16084297</v>
      </c>
    </row>
    <row r="18" spans="1:12" ht="15.75" thickTop="1">
      <c r="A18" s="96"/>
      <c r="B18" s="59"/>
      <c r="C18" s="58"/>
      <c r="D18" s="342"/>
      <c r="E18" s="342"/>
      <c r="F18" s="78"/>
      <c r="G18" s="78"/>
      <c r="H18" s="81"/>
      <c r="I18" s="194"/>
      <c r="J18" s="568"/>
      <c r="K18" s="345"/>
      <c r="L18" s="345"/>
    </row>
    <row r="19" spans="1:12">
      <c r="A19" s="99">
        <v>2900</v>
      </c>
      <c r="B19" s="57" t="s">
        <v>42</v>
      </c>
      <c r="C19" s="68"/>
      <c r="D19" s="11"/>
      <c r="E19" s="11"/>
      <c r="F19" s="79"/>
      <c r="G19" s="79"/>
      <c r="H19" s="93"/>
      <c r="I19" s="760"/>
      <c r="J19" s="571"/>
      <c r="K19" s="93"/>
      <c r="L19" s="93"/>
    </row>
    <row r="20" spans="1:12">
      <c r="A20" s="99"/>
      <c r="B20" s="57"/>
      <c r="C20" s="68"/>
      <c r="D20" s="11"/>
      <c r="E20" s="11"/>
      <c r="F20" s="79"/>
      <c r="G20" s="79"/>
      <c r="H20" s="93"/>
      <c r="I20" s="760"/>
      <c r="J20" s="571"/>
      <c r="K20" s="93"/>
      <c r="L20" s="93"/>
    </row>
    <row r="21" spans="1:12">
      <c r="A21" s="99">
        <v>3000</v>
      </c>
      <c r="B21" s="63" t="s">
        <v>58</v>
      </c>
      <c r="C21" s="68"/>
      <c r="D21" s="11"/>
      <c r="E21" s="11"/>
      <c r="F21" s="79"/>
      <c r="G21" s="79"/>
      <c r="H21" s="93"/>
      <c r="I21" s="760"/>
      <c r="J21" s="571"/>
      <c r="K21" s="93"/>
      <c r="L21" s="93"/>
    </row>
    <row r="22" spans="1:12">
      <c r="A22" s="96" t="s">
        <v>303</v>
      </c>
      <c r="B22" s="59" t="s">
        <v>9</v>
      </c>
      <c r="C22" s="78">
        <v>3273785.6327999998</v>
      </c>
      <c r="D22" s="352">
        <v>3273785.6327999998</v>
      </c>
      <c r="E22" s="352">
        <v>3273785.6327999998</v>
      </c>
      <c r="F22" s="78">
        <v>2098688.29</v>
      </c>
      <c r="G22" s="352">
        <f>C22-F22</f>
        <v>1175097.3427999998</v>
      </c>
      <c r="H22" s="81">
        <f>F22/$H$5*12</f>
        <v>3597751.3542857142</v>
      </c>
      <c r="I22" s="194">
        <v>3273785.6327999998</v>
      </c>
      <c r="J22" s="568">
        <v>3757279.8208499993</v>
      </c>
      <c r="K22" s="345">
        <f>J22*$J$5+J22</f>
        <v>3926357.4127882491</v>
      </c>
      <c r="L22" s="345">
        <f>K22*$L$5+K22</f>
        <v>4106969.8537765085</v>
      </c>
    </row>
    <row r="23" spans="1:12">
      <c r="A23" s="96" t="s">
        <v>303</v>
      </c>
      <c r="B23" s="59" t="s">
        <v>163</v>
      </c>
      <c r="C23" s="78">
        <v>157410.04999999999</v>
      </c>
      <c r="D23" s="352">
        <v>157410.04999999999</v>
      </c>
      <c r="E23" s="352">
        <v>157410.04999999999</v>
      </c>
      <c r="F23" s="352">
        <v>347298.27999999997</v>
      </c>
      <c r="G23" s="352">
        <f>C23-F23</f>
        <v>-189888.22999999998</v>
      </c>
      <c r="H23" s="81">
        <f t="shared" ref="H23:H24" si="6">F23/$H$5*12</f>
        <v>595368.48</v>
      </c>
      <c r="I23" s="194">
        <v>157410.04999999999</v>
      </c>
      <c r="J23" s="568">
        <v>166855</v>
      </c>
      <c r="K23" s="345">
        <f t="shared" ref="K23:K25" si="7">J23*$J$5+J23</f>
        <v>174363.47500000001</v>
      </c>
      <c r="L23" s="345">
        <f t="shared" ref="L23:L25" si="8">K23*$L$5+K23</f>
        <v>182384.19485</v>
      </c>
    </row>
    <row r="24" spans="1:12" s="657" customFormat="1">
      <c r="A24" s="338" t="s">
        <v>303</v>
      </c>
      <c r="B24" s="672" t="s">
        <v>164</v>
      </c>
      <c r="C24" s="623">
        <v>41940</v>
      </c>
      <c r="D24" s="623">
        <v>41940</v>
      </c>
      <c r="E24" s="701">
        <v>41940</v>
      </c>
      <c r="F24" s="701">
        <v>35796.879999999997</v>
      </c>
      <c r="G24" s="701">
        <f>C24-F24</f>
        <v>6143.1200000000026</v>
      </c>
      <c r="H24" s="711">
        <f t="shared" si="6"/>
        <v>61366.079999999987</v>
      </c>
      <c r="I24" s="702">
        <v>41940</v>
      </c>
      <c r="J24" s="722">
        <v>64485</v>
      </c>
      <c r="K24" s="662">
        <f t="shared" si="7"/>
        <v>67386.824999999997</v>
      </c>
      <c r="L24" s="662">
        <f t="shared" si="8"/>
        <v>70486.618950000004</v>
      </c>
    </row>
    <row r="25" spans="1:12" s="657" customFormat="1">
      <c r="A25" s="338" t="s">
        <v>303</v>
      </c>
      <c r="B25" s="672" t="s">
        <v>10</v>
      </c>
      <c r="C25" s="623">
        <v>1217526.44</v>
      </c>
      <c r="D25" s="623">
        <v>1217526.44</v>
      </c>
      <c r="E25" s="701">
        <v>1217526.44</v>
      </c>
      <c r="F25" s="701">
        <v>603330.2300000001</v>
      </c>
      <c r="G25" s="701">
        <f>C25-F25</f>
        <v>614196.20999999985</v>
      </c>
      <c r="H25" s="711">
        <f>F25/$H$5*12</f>
        <v>1034280.3942857145</v>
      </c>
      <c r="I25" s="702">
        <v>1217526.44</v>
      </c>
      <c r="J25" s="722">
        <v>1787265</v>
      </c>
      <c r="K25" s="662">
        <f t="shared" si="7"/>
        <v>1867691.925</v>
      </c>
      <c r="L25" s="662">
        <f t="shared" si="8"/>
        <v>1953605.75355</v>
      </c>
    </row>
    <row r="26" spans="1:12" s="682" customFormat="1" ht="15.75" thickBot="1">
      <c r="A26" s="678"/>
      <c r="B26" s="679" t="s">
        <v>0</v>
      </c>
      <c r="C26" s="651">
        <f t="shared" ref="C26:I26" si="9">SUM(C22:C25)</f>
        <v>4690662.1228</v>
      </c>
      <c r="D26" s="651">
        <f t="shared" si="9"/>
        <v>4690662.1228</v>
      </c>
      <c r="E26" s="651">
        <f t="shared" si="9"/>
        <v>4690662.1228</v>
      </c>
      <c r="F26" s="651">
        <f t="shared" si="9"/>
        <v>3085113.6799999997</v>
      </c>
      <c r="G26" s="651">
        <f t="shared" si="9"/>
        <v>1605548.4427999996</v>
      </c>
      <c r="H26" s="651">
        <f t="shared" si="9"/>
        <v>5288766.3085714281</v>
      </c>
      <c r="I26" s="680">
        <f t="shared" si="9"/>
        <v>4690662.1228</v>
      </c>
      <c r="J26" s="652">
        <f>SUM(J22:J25)</f>
        <v>5775884.8208499998</v>
      </c>
      <c r="K26" s="653">
        <f t="shared" ref="K26" si="10">SUM(K22:K25)</f>
        <v>6035799.6377882492</v>
      </c>
      <c r="L26" s="653">
        <f t="shared" ref="L26" si="11">SUM(L22:L25)</f>
        <v>6313446.4211265091</v>
      </c>
    </row>
    <row r="27" spans="1:12" s="657" customFormat="1" ht="15.75" thickTop="1">
      <c r="A27" s="338"/>
      <c r="B27" s="672"/>
      <c r="C27" s="623"/>
      <c r="D27" s="623"/>
      <c r="E27" s="623"/>
      <c r="F27" s="623"/>
      <c r="G27" s="623"/>
      <c r="H27" s="662"/>
      <c r="I27" s="660"/>
      <c r="J27" s="661"/>
      <c r="K27" s="662"/>
      <c r="L27" s="662"/>
    </row>
    <row r="28" spans="1:12" s="657" customFormat="1">
      <c r="A28" s="687" t="s">
        <v>59</v>
      </c>
      <c r="B28" s="686" t="s">
        <v>60</v>
      </c>
      <c r="C28" s="623"/>
      <c r="D28" s="623"/>
      <c r="E28" s="623"/>
      <c r="F28" s="623"/>
      <c r="G28" s="623"/>
      <c r="H28" s="662"/>
      <c r="I28" s="660"/>
      <c r="J28" s="661"/>
      <c r="K28" s="662"/>
      <c r="L28" s="662"/>
    </row>
    <row r="29" spans="1:12" s="657" customFormat="1">
      <c r="A29" s="338" t="s">
        <v>303</v>
      </c>
      <c r="B29" s="672" t="s">
        <v>11</v>
      </c>
      <c r="C29" s="623">
        <v>272815.4694</v>
      </c>
      <c r="D29" s="623">
        <v>272815.4694</v>
      </c>
      <c r="E29" s="623">
        <v>272815.4694</v>
      </c>
      <c r="F29" s="623">
        <v>165423.4</v>
      </c>
      <c r="G29" s="623">
        <f t="shared" ref="G29:G37" si="12">C29-F29</f>
        <v>107392.06940000001</v>
      </c>
      <c r="H29" s="662">
        <f t="shared" ref="H29:H37" si="13">F29/$H$5*12</f>
        <v>283582.97142857139</v>
      </c>
      <c r="I29" s="660">
        <v>272815.4694</v>
      </c>
      <c r="J29" s="661">
        <v>313106.65173749998</v>
      </c>
      <c r="K29" s="662">
        <f t="shared" ref="K29:K37" si="14">J29*$J$5+J29</f>
        <v>327196.45106568746</v>
      </c>
      <c r="L29" s="662">
        <f t="shared" ref="L29:L37" si="15">K29*$L$5+K29</f>
        <v>342247.48781470908</v>
      </c>
    </row>
    <row r="30" spans="1:12" s="657" customFormat="1">
      <c r="A30" s="338" t="s">
        <v>303</v>
      </c>
      <c r="B30" s="672" t="s">
        <v>29</v>
      </c>
      <c r="C30" s="623">
        <v>199218.6</v>
      </c>
      <c r="D30" s="623">
        <v>199218.6</v>
      </c>
      <c r="E30" s="623">
        <v>199218.6</v>
      </c>
      <c r="F30" s="623">
        <v>132812.4</v>
      </c>
      <c r="G30" s="623">
        <f t="shared" si="12"/>
        <v>66406.200000000012</v>
      </c>
      <c r="H30" s="662">
        <f t="shared" si="13"/>
        <v>227678.40000000002</v>
      </c>
      <c r="I30" s="660">
        <v>199218.6</v>
      </c>
      <c r="J30" s="661">
        <v>289218.59999999998</v>
      </c>
      <c r="K30" s="662">
        <f t="shared" si="14"/>
        <v>302233.43699999998</v>
      </c>
      <c r="L30" s="662">
        <f t="shared" si="15"/>
        <v>316136.17510199995</v>
      </c>
    </row>
    <row r="31" spans="1:12" s="657" customFormat="1">
      <c r="A31" s="338" t="s">
        <v>303</v>
      </c>
      <c r="B31" s="672" t="s">
        <v>22</v>
      </c>
      <c r="C31" s="623">
        <v>21786.48</v>
      </c>
      <c r="D31" s="623">
        <v>21786.48</v>
      </c>
      <c r="E31" s="623">
        <v>21786.48</v>
      </c>
      <c r="F31" s="623">
        <v>14524.320000000003</v>
      </c>
      <c r="G31" s="623">
        <f t="shared" si="12"/>
        <v>7262.1599999999962</v>
      </c>
      <c r="H31" s="662">
        <f t="shared" si="13"/>
        <v>24898.834285714292</v>
      </c>
      <c r="I31" s="660">
        <v>21786.48</v>
      </c>
      <c r="J31" s="661">
        <v>34722.36</v>
      </c>
      <c r="K31" s="662">
        <f t="shared" si="14"/>
        <v>36284.866200000004</v>
      </c>
      <c r="L31" s="662">
        <f t="shared" si="15"/>
        <v>37953.970045200003</v>
      </c>
    </row>
    <row r="32" spans="1:12" s="657" customFormat="1">
      <c r="A32" s="338" t="s">
        <v>303</v>
      </c>
      <c r="B32" s="672" t="s">
        <v>23</v>
      </c>
      <c r="C32" s="623">
        <v>27600</v>
      </c>
      <c r="D32" s="623">
        <v>27600</v>
      </c>
      <c r="E32" s="623">
        <v>27600</v>
      </c>
      <c r="F32" s="623">
        <v>0</v>
      </c>
      <c r="G32" s="623">
        <v>0</v>
      </c>
      <c r="H32" s="662">
        <f t="shared" si="13"/>
        <v>0</v>
      </c>
      <c r="I32" s="660">
        <v>27600</v>
      </c>
      <c r="J32" s="661">
        <v>33600</v>
      </c>
      <c r="K32" s="662">
        <f t="shared" si="14"/>
        <v>35112</v>
      </c>
      <c r="L32" s="662">
        <f t="shared" si="15"/>
        <v>36727.152000000002</v>
      </c>
    </row>
    <row r="33" spans="1:12" s="657" customFormat="1">
      <c r="A33" s="338" t="s">
        <v>303</v>
      </c>
      <c r="B33" s="672" t="s">
        <v>21</v>
      </c>
      <c r="C33" s="623">
        <v>230947.20000000001</v>
      </c>
      <c r="D33" s="623">
        <v>230947.20000000001</v>
      </c>
      <c r="E33" s="623">
        <v>230947.20000000001</v>
      </c>
      <c r="F33" s="623">
        <v>174207.81</v>
      </c>
      <c r="G33" s="623">
        <f t="shared" si="12"/>
        <v>56739.390000000014</v>
      </c>
      <c r="H33" s="662">
        <f t="shared" si="13"/>
        <v>298641.95999999996</v>
      </c>
      <c r="I33" s="660">
        <v>230947.20000000001</v>
      </c>
      <c r="J33" s="661">
        <v>355719.12000000005</v>
      </c>
      <c r="K33" s="662">
        <f t="shared" si="14"/>
        <v>371726.48040000006</v>
      </c>
      <c r="L33" s="662">
        <f t="shared" si="15"/>
        <v>388825.89849840006</v>
      </c>
    </row>
    <row r="34" spans="1:12" s="657" customFormat="1">
      <c r="A34" s="338" t="s">
        <v>303</v>
      </c>
      <c r="B34" s="672" t="s">
        <v>111</v>
      </c>
      <c r="C34" s="623">
        <v>340678.72746241989</v>
      </c>
      <c r="D34" s="623">
        <v>340678.72746241989</v>
      </c>
      <c r="E34" s="623">
        <v>340678.72746241989</v>
      </c>
      <c r="F34" s="623">
        <v>216901.35999999993</v>
      </c>
      <c r="G34" s="623">
        <f t="shared" si="12"/>
        <v>123777.36746241996</v>
      </c>
      <c r="H34" s="662">
        <f t="shared" si="13"/>
        <v>371830.90285714273</v>
      </c>
      <c r="I34" s="660">
        <v>340678.72746241989</v>
      </c>
      <c r="J34" s="661">
        <v>484497.04528376029</v>
      </c>
      <c r="K34" s="662">
        <f t="shared" si="14"/>
        <v>506299.41232152953</v>
      </c>
      <c r="L34" s="662">
        <f t="shared" si="15"/>
        <v>529589.18528831983</v>
      </c>
    </row>
    <row r="35" spans="1:12" s="657" customFormat="1">
      <c r="A35" s="338" t="s">
        <v>303</v>
      </c>
      <c r="B35" s="672" t="s">
        <v>12</v>
      </c>
      <c r="C35" s="623">
        <v>33703.623089675988</v>
      </c>
      <c r="D35" s="623">
        <v>33703.623089675988</v>
      </c>
      <c r="E35" s="623">
        <v>33703.623089675988</v>
      </c>
      <c r="F35" s="623">
        <v>11002.399999999998</v>
      </c>
      <c r="G35" s="623">
        <f t="shared" si="12"/>
        <v>22701.22308967599</v>
      </c>
      <c r="H35" s="662">
        <f t="shared" si="13"/>
        <v>18861.257142857139</v>
      </c>
      <c r="I35" s="660">
        <v>33703.623089675988</v>
      </c>
      <c r="J35" s="661">
        <v>38681.195755650762</v>
      </c>
      <c r="K35" s="662">
        <f t="shared" si="14"/>
        <v>40421.849564655044</v>
      </c>
      <c r="L35" s="662">
        <f t="shared" si="15"/>
        <v>42281.254644629174</v>
      </c>
    </row>
    <row r="36" spans="1:12" s="657" customFormat="1">
      <c r="A36" s="338" t="s">
        <v>303</v>
      </c>
      <c r="B36" s="672" t="s">
        <v>13</v>
      </c>
      <c r="C36" s="623">
        <v>21415.679999999997</v>
      </c>
      <c r="D36" s="623">
        <v>21415.679999999997</v>
      </c>
      <c r="E36" s="623">
        <v>21415.679999999997</v>
      </c>
      <c r="F36" s="623">
        <v>13087.36</v>
      </c>
      <c r="G36" s="623">
        <f t="shared" si="12"/>
        <v>8328.3199999999961</v>
      </c>
      <c r="H36" s="662">
        <f t="shared" si="13"/>
        <v>22435.474285714285</v>
      </c>
      <c r="I36" s="660">
        <v>21415.679999999997</v>
      </c>
      <c r="J36" s="661">
        <v>21415.679999999997</v>
      </c>
      <c r="K36" s="662">
        <f t="shared" si="14"/>
        <v>22379.385599999998</v>
      </c>
      <c r="L36" s="662">
        <f t="shared" si="15"/>
        <v>23408.837337599998</v>
      </c>
    </row>
    <row r="37" spans="1:12" s="657" customFormat="1">
      <c r="A37" s="338" t="s">
        <v>303</v>
      </c>
      <c r="B37" s="672" t="s">
        <v>112</v>
      </c>
      <c r="C37" s="623">
        <v>1342.08</v>
      </c>
      <c r="D37" s="623">
        <v>1342.08</v>
      </c>
      <c r="E37" s="623">
        <v>1342.08</v>
      </c>
      <c r="F37" s="623">
        <v>820.16</v>
      </c>
      <c r="G37" s="623">
        <f t="shared" si="12"/>
        <v>521.91999999999996</v>
      </c>
      <c r="H37" s="662">
        <f t="shared" si="13"/>
        <v>1405.9885714285715</v>
      </c>
      <c r="I37" s="660">
        <v>1342.08</v>
      </c>
      <c r="J37" s="661">
        <v>1342.08</v>
      </c>
      <c r="K37" s="662">
        <f t="shared" si="14"/>
        <v>1402.4735999999998</v>
      </c>
      <c r="L37" s="662">
        <f t="shared" si="15"/>
        <v>1466.9873855999997</v>
      </c>
    </row>
    <row r="38" spans="1:12" s="682" customFormat="1" ht="15.75" thickBot="1">
      <c r="A38" s="678"/>
      <c r="B38" s="670" t="s">
        <v>0</v>
      </c>
      <c r="C38" s="651">
        <f t="shared" ref="C38:I38" si="16">SUM(C29:C37)</f>
        <v>1149507.8599520959</v>
      </c>
      <c r="D38" s="651">
        <f t="shared" si="16"/>
        <v>1149507.8599520959</v>
      </c>
      <c r="E38" s="651">
        <f t="shared" si="16"/>
        <v>1149507.8599520959</v>
      </c>
      <c r="F38" s="651">
        <f t="shared" si="16"/>
        <v>728779.21</v>
      </c>
      <c r="G38" s="651">
        <f t="shared" si="16"/>
        <v>393128.64995209599</v>
      </c>
      <c r="H38" s="651">
        <f t="shared" si="16"/>
        <v>1249335.7885714283</v>
      </c>
      <c r="I38" s="680">
        <f t="shared" si="16"/>
        <v>1149507.8599520959</v>
      </c>
      <c r="J38" s="652">
        <f t="shared" ref="J38:K38" si="17">SUM(J29:J37)</f>
        <v>1572302.7327769112</v>
      </c>
      <c r="K38" s="653">
        <f t="shared" si="17"/>
        <v>1643056.3557518718</v>
      </c>
      <c r="L38" s="653">
        <f t="shared" ref="L38" si="18">SUM(L29:L37)</f>
        <v>1718636.948116458</v>
      </c>
    </row>
    <row r="39" spans="1:12" s="657" customFormat="1" ht="15.75" thickTop="1">
      <c r="A39" s="338"/>
      <c r="B39" s="672"/>
      <c r="C39" s="623"/>
      <c r="D39" s="623"/>
      <c r="E39" s="623"/>
      <c r="F39" s="623"/>
      <c r="G39" s="623"/>
      <c r="H39" s="662"/>
      <c r="I39" s="660"/>
      <c r="J39" s="658"/>
      <c r="K39" s="662"/>
      <c r="L39" s="662"/>
    </row>
    <row r="40" spans="1:12" s="657" customFormat="1">
      <c r="A40" s="338"/>
      <c r="B40" s="672"/>
      <c r="C40" s="623"/>
      <c r="D40" s="623"/>
      <c r="E40" s="623"/>
      <c r="F40" s="623"/>
      <c r="G40" s="623"/>
      <c r="H40" s="662"/>
      <c r="I40" s="660"/>
      <c r="J40" s="661"/>
      <c r="K40" s="662"/>
      <c r="L40" s="662"/>
    </row>
    <row r="41" spans="1:12">
      <c r="A41" s="96"/>
      <c r="B41" s="59" t="s">
        <v>2</v>
      </c>
      <c r="C41" s="78"/>
      <c r="D41" s="352"/>
      <c r="E41" s="352"/>
      <c r="F41" s="78"/>
      <c r="G41" s="78"/>
      <c r="H41" s="81"/>
      <c r="I41" s="194"/>
      <c r="J41" s="568"/>
      <c r="K41" s="345"/>
      <c r="L41" s="345"/>
    </row>
    <row r="42" spans="1:12">
      <c r="A42" s="96"/>
      <c r="B42" s="59"/>
      <c r="C42" s="78"/>
      <c r="D42" s="352"/>
      <c r="E42" s="352"/>
      <c r="F42" s="78"/>
      <c r="G42" s="78"/>
      <c r="H42" s="81"/>
      <c r="I42" s="194"/>
      <c r="J42" s="568"/>
      <c r="K42" s="345"/>
      <c r="L42" s="345"/>
    </row>
    <row r="43" spans="1:12">
      <c r="A43" s="99">
        <v>3800</v>
      </c>
      <c r="B43" s="57" t="s">
        <v>47</v>
      </c>
      <c r="C43" s="78"/>
      <c r="D43" s="352"/>
      <c r="E43" s="352"/>
      <c r="F43" s="78"/>
      <c r="G43" s="78"/>
      <c r="H43" s="81"/>
      <c r="I43" s="194"/>
      <c r="J43" s="568"/>
      <c r="K43" s="345"/>
      <c r="L43" s="345"/>
    </row>
    <row r="44" spans="1:12">
      <c r="A44" s="96"/>
      <c r="B44" s="59"/>
      <c r="C44" s="78"/>
      <c r="D44" s="352"/>
      <c r="E44" s="352"/>
      <c r="F44" s="78"/>
      <c r="G44" s="78"/>
      <c r="H44" s="81"/>
      <c r="I44" s="194"/>
      <c r="J44" s="568"/>
      <c r="K44" s="345"/>
      <c r="L44" s="345"/>
    </row>
    <row r="45" spans="1:12">
      <c r="A45" s="96"/>
      <c r="B45" s="59" t="s">
        <v>7</v>
      </c>
      <c r="C45" s="78">
        <v>0</v>
      </c>
      <c r="D45" s="352"/>
      <c r="E45" s="352"/>
      <c r="F45" s="78"/>
      <c r="G45" s="78">
        <f>C45-F45</f>
        <v>0</v>
      </c>
      <c r="H45" s="81">
        <f>F45/$H$5*12</f>
        <v>0</v>
      </c>
      <c r="I45" s="194"/>
      <c r="J45" s="568">
        <f>G45/$H$5*12</f>
        <v>0</v>
      </c>
      <c r="K45" s="345">
        <f>H45/$H$5*12</f>
        <v>0</v>
      </c>
      <c r="L45" s="345">
        <f t="shared" ref="L45:L46" si="19">J45/$H$5*12</f>
        <v>0</v>
      </c>
    </row>
    <row r="46" spans="1:12">
      <c r="A46" s="96"/>
      <c r="B46" s="59" t="s">
        <v>147</v>
      </c>
      <c r="C46" s="78">
        <v>0</v>
      </c>
      <c r="D46" s="352"/>
      <c r="E46" s="352"/>
      <c r="F46" s="78"/>
      <c r="G46" s="205">
        <f>C46-F46</f>
        <v>0</v>
      </c>
      <c r="H46" s="81">
        <f>F46/$H$5*12</f>
        <v>0</v>
      </c>
      <c r="I46" s="194"/>
      <c r="J46" s="568">
        <f>G46/$H$5*12</f>
        <v>0</v>
      </c>
      <c r="K46" s="345">
        <f>H46/$H$5*12</f>
        <v>0</v>
      </c>
      <c r="L46" s="345">
        <f t="shared" si="19"/>
        <v>0</v>
      </c>
    </row>
    <row r="47" spans="1:12">
      <c r="A47" s="96"/>
      <c r="B47" s="59"/>
      <c r="C47" s="78"/>
      <c r="D47" s="352"/>
      <c r="E47" s="352"/>
      <c r="F47" s="78"/>
      <c r="G47" s="78">
        <f>C47-F47</f>
        <v>0</v>
      </c>
      <c r="H47" s="81"/>
      <c r="I47" s="194"/>
      <c r="J47" s="568"/>
      <c r="K47" s="345"/>
      <c r="L47" s="345"/>
    </row>
    <row r="48" spans="1:12" s="7" customFormat="1" ht="15.75" thickBot="1">
      <c r="A48" s="97"/>
      <c r="B48" s="60" t="s">
        <v>0</v>
      </c>
      <c r="C48" s="61">
        <f t="shared" ref="C48:H48" si="20">SUM(C45:C47)</f>
        <v>0</v>
      </c>
      <c r="D48" s="343"/>
      <c r="E48" s="343"/>
      <c r="F48" s="61">
        <f t="shared" si="20"/>
        <v>0</v>
      </c>
      <c r="G48" s="61">
        <f t="shared" si="20"/>
        <v>0</v>
      </c>
      <c r="H48" s="84">
        <f t="shared" si="20"/>
        <v>0</v>
      </c>
      <c r="I48" s="216"/>
      <c r="J48" s="570">
        <f t="shared" ref="J48:K48" si="21">SUM(J45:J47)</f>
        <v>0</v>
      </c>
      <c r="K48" s="209">
        <f t="shared" si="21"/>
        <v>0</v>
      </c>
      <c r="L48" s="209">
        <f t="shared" ref="L48" si="22">SUM(L45:L47)</f>
        <v>0</v>
      </c>
    </row>
    <row r="49" spans="1:12" ht="15.75" thickTop="1">
      <c r="A49" s="96"/>
      <c r="B49" s="59"/>
      <c r="C49" s="78"/>
      <c r="D49" s="352"/>
      <c r="E49" s="352"/>
      <c r="F49" s="78"/>
      <c r="G49" s="78"/>
      <c r="H49" s="81"/>
      <c r="I49" s="194"/>
      <c r="J49" s="568"/>
      <c r="K49" s="345"/>
      <c r="L49" s="345"/>
    </row>
    <row r="50" spans="1:12">
      <c r="A50" s="96"/>
      <c r="B50" s="59"/>
      <c r="C50" s="78"/>
      <c r="D50" s="352"/>
      <c r="E50" s="352"/>
      <c r="F50" s="78"/>
      <c r="G50" s="78"/>
      <c r="H50" s="81"/>
      <c r="I50" s="194"/>
      <c r="J50" s="568"/>
      <c r="K50" s="345"/>
      <c r="L50" s="345"/>
    </row>
    <row r="51" spans="1:12">
      <c r="A51" s="99">
        <v>4400</v>
      </c>
      <c r="B51" s="57" t="s">
        <v>49</v>
      </c>
      <c r="C51" s="78"/>
      <c r="D51" s="352"/>
      <c r="E51" s="352"/>
      <c r="F51" s="78"/>
      <c r="G51" s="78"/>
      <c r="H51" s="81"/>
      <c r="I51" s="194"/>
      <c r="J51" s="568"/>
      <c r="K51" s="345"/>
      <c r="L51" s="345"/>
    </row>
    <row r="52" spans="1:12">
      <c r="A52" s="96"/>
      <c r="B52" s="59"/>
      <c r="C52" s="78"/>
      <c r="D52" s="352"/>
      <c r="E52" s="352"/>
      <c r="F52" s="78"/>
      <c r="G52" s="78"/>
      <c r="H52" s="81"/>
      <c r="I52" s="194"/>
      <c r="J52" s="568"/>
      <c r="K52" s="345"/>
      <c r="L52" s="345"/>
    </row>
    <row r="53" spans="1:12">
      <c r="A53" s="96" t="s">
        <v>304</v>
      </c>
      <c r="B53" s="59" t="s">
        <v>490</v>
      </c>
      <c r="C53" s="78">
        <v>15780</v>
      </c>
      <c r="D53" s="352">
        <v>15780</v>
      </c>
      <c r="E53" s="352">
        <v>15780</v>
      </c>
      <c r="F53" s="78">
        <v>22082.65</v>
      </c>
      <c r="G53" s="78">
        <f>C53-F53</f>
        <v>-6302.6500000000015</v>
      </c>
      <c r="H53" s="81">
        <f t="shared" ref="H53:H58" si="23">F53/$H$5*12</f>
        <v>37855.971428571429</v>
      </c>
      <c r="I53" s="194">
        <v>15780</v>
      </c>
      <c r="J53" s="568">
        <f>60000/2</f>
        <v>30000</v>
      </c>
      <c r="K53" s="345">
        <f t="shared" ref="K53:K58" si="24">J53*$J$5+J53</f>
        <v>31350</v>
      </c>
      <c r="L53" s="345">
        <f t="shared" ref="L53:L58" si="25">K53*$L$5+K53</f>
        <v>32792.1</v>
      </c>
    </row>
    <row r="54" spans="1:12" s="191" customFormat="1">
      <c r="A54" s="96"/>
      <c r="B54" s="198" t="s">
        <v>491</v>
      </c>
      <c r="C54" s="352"/>
      <c r="D54" s="352"/>
      <c r="E54" s="352"/>
      <c r="F54" s="352"/>
      <c r="G54" s="352"/>
      <c r="H54" s="345"/>
      <c r="I54" s="194"/>
      <c r="J54" s="568">
        <f>40000/2</f>
        <v>20000</v>
      </c>
      <c r="K54" s="345">
        <f t="shared" si="24"/>
        <v>20900</v>
      </c>
      <c r="L54" s="345">
        <f t="shared" si="25"/>
        <v>21861.4</v>
      </c>
    </row>
    <row r="55" spans="1:12">
      <c r="A55" s="96" t="s">
        <v>305</v>
      </c>
      <c r="B55" s="59" t="s">
        <v>132</v>
      </c>
      <c r="C55" s="78">
        <v>30000</v>
      </c>
      <c r="D55" s="352">
        <v>30000</v>
      </c>
      <c r="E55" s="352">
        <v>30000</v>
      </c>
      <c r="F55" s="78"/>
      <c r="G55" s="352">
        <f>C55-F55</f>
        <v>30000</v>
      </c>
      <c r="H55" s="81"/>
      <c r="I55" s="194">
        <v>30000</v>
      </c>
      <c r="J55" s="568">
        <v>31500</v>
      </c>
      <c r="K55" s="345">
        <f t="shared" si="24"/>
        <v>32917.5</v>
      </c>
      <c r="L55" s="345">
        <f t="shared" si="25"/>
        <v>34431.705000000002</v>
      </c>
    </row>
    <row r="56" spans="1:12">
      <c r="A56" s="96" t="s">
        <v>379</v>
      </c>
      <c r="B56" s="59" t="s">
        <v>133</v>
      </c>
      <c r="C56" s="78">
        <v>300000</v>
      </c>
      <c r="D56" s="352">
        <v>300000</v>
      </c>
      <c r="E56" s="352">
        <v>300000</v>
      </c>
      <c r="F56" s="78">
        <v>259590</v>
      </c>
      <c r="G56" s="352">
        <f>C56-F56</f>
        <v>40410</v>
      </c>
      <c r="H56" s="81"/>
      <c r="I56" s="194">
        <v>300000</v>
      </c>
      <c r="J56" s="568">
        <v>315000</v>
      </c>
      <c r="K56" s="345">
        <f t="shared" si="24"/>
        <v>329175</v>
      </c>
      <c r="L56" s="345">
        <f t="shared" si="25"/>
        <v>344317.05</v>
      </c>
    </row>
    <row r="57" spans="1:12">
      <c r="A57" s="96" t="s">
        <v>306</v>
      </c>
      <c r="B57" s="59" t="s">
        <v>134</v>
      </c>
      <c r="C57" s="78">
        <v>263000</v>
      </c>
      <c r="D57" s="352">
        <v>263000</v>
      </c>
      <c r="E57" s="352">
        <v>263000</v>
      </c>
      <c r="F57" s="78">
        <v>-106925.15</v>
      </c>
      <c r="G57" s="352">
        <f>C57-F57</f>
        <v>369925.15</v>
      </c>
      <c r="H57" s="81">
        <f t="shared" si="23"/>
        <v>-183300.25714285712</v>
      </c>
      <c r="I57" s="194">
        <v>263000</v>
      </c>
      <c r="J57" s="568">
        <v>276150</v>
      </c>
      <c r="K57" s="345">
        <f t="shared" si="24"/>
        <v>288576.75</v>
      </c>
      <c r="L57" s="345">
        <f t="shared" si="25"/>
        <v>301851.28049999999</v>
      </c>
    </row>
    <row r="58" spans="1:12">
      <c r="A58" s="96" t="s">
        <v>307</v>
      </c>
      <c r="B58" s="159" t="s">
        <v>139</v>
      </c>
      <c r="C58" s="78">
        <v>52600</v>
      </c>
      <c r="D58" s="352">
        <v>52600</v>
      </c>
      <c r="E58" s="352">
        <v>52600</v>
      </c>
      <c r="F58" s="78"/>
      <c r="G58" s="352">
        <f>C58-F58</f>
        <v>52600</v>
      </c>
      <c r="H58" s="81">
        <f t="shared" si="23"/>
        <v>0</v>
      </c>
      <c r="I58" s="194">
        <v>52600</v>
      </c>
      <c r="J58" s="568">
        <v>55230</v>
      </c>
      <c r="K58" s="345">
        <f t="shared" si="24"/>
        <v>57715.35</v>
      </c>
      <c r="L58" s="345">
        <f t="shared" si="25"/>
        <v>60370.256099999999</v>
      </c>
    </row>
    <row r="59" spans="1:12" s="191" customFormat="1">
      <c r="A59" s="96"/>
      <c r="B59" s="159" t="s">
        <v>531</v>
      </c>
      <c r="C59" s="352">
        <v>0</v>
      </c>
      <c r="D59" s="352"/>
      <c r="E59" s="352"/>
      <c r="F59" s="352"/>
      <c r="G59" s="352">
        <f>C59-F59</f>
        <v>0</v>
      </c>
      <c r="H59" s="194"/>
      <c r="I59" s="194"/>
      <c r="J59" s="568"/>
      <c r="K59" s="345"/>
      <c r="L59" s="345"/>
    </row>
    <row r="60" spans="1:12" s="191" customFormat="1">
      <c r="A60" s="96"/>
      <c r="B60" s="159" t="s">
        <v>533</v>
      </c>
      <c r="C60" s="352"/>
      <c r="D60" s="352"/>
      <c r="E60" s="352"/>
      <c r="F60" s="352"/>
      <c r="G60" s="352"/>
      <c r="H60" s="194"/>
      <c r="I60" s="194">
        <v>387000</v>
      </c>
      <c r="J60" s="568">
        <v>387000</v>
      </c>
      <c r="K60" s="345"/>
      <c r="L60" s="345"/>
    </row>
    <row r="61" spans="1:12" s="62" customFormat="1" ht="15.75" thickBot="1">
      <c r="A61" s="97"/>
      <c r="B61" s="60" t="s">
        <v>0</v>
      </c>
      <c r="C61" s="61">
        <f>SUM(C53:C59)</f>
        <v>661380</v>
      </c>
      <c r="D61" s="343">
        <f>SUM(D53:D58)</f>
        <v>661380</v>
      </c>
      <c r="E61" s="343">
        <f t="shared" ref="E61:H61" si="26">SUM(E53:E58)</f>
        <v>661380</v>
      </c>
      <c r="F61" s="343">
        <f t="shared" si="26"/>
        <v>174747.50000000003</v>
      </c>
      <c r="G61" s="343">
        <f>SUM(G53:G59)</f>
        <v>486632.5</v>
      </c>
      <c r="H61" s="343">
        <f t="shared" si="26"/>
        <v>-145444.28571428568</v>
      </c>
      <c r="I61" s="347">
        <f>SUM(I53:I60)</f>
        <v>1048380</v>
      </c>
      <c r="J61" s="347">
        <f>SUM(J53:J60)</f>
        <v>1114880</v>
      </c>
      <c r="K61" s="202">
        <f t="shared" ref="K61:L61" si="27">SUM(K53:K58)</f>
        <v>760634.6</v>
      </c>
      <c r="L61" s="202">
        <f t="shared" si="27"/>
        <v>795623.7916</v>
      </c>
    </row>
    <row r="62" spans="1:12" ht="15.75" thickTop="1">
      <c r="A62" s="96"/>
      <c r="B62" s="59"/>
      <c r="C62" s="78"/>
      <c r="D62" s="352"/>
      <c r="E62" s="352"/>
      <c r="F62" s="78"/>
      <c r="G62" s="78"/>
      <c r="H62" s="81"/>
      <c r="I62" s="194"/>
      <c r="J62" s="568"/>
      <c r="K62" s="345"/>
      <c r="L62" s="345"/>
    </row>
    <row r="63" spans="1:12" ht="45.75" thickBot="1">
      <c r="A63" s="96">
        <v>4600</v>
      </c>
      <c r="B63" s="64" t="s">
        <v>51</v>
      </c>
      <c r="C63" s="84">
        <f t="shared" ref="C63:I63" si="28">C61+C48+C38+C26</f>
        <v>6501549.9827520959</v>
      </c>
      <c r="D63" s="209">
        <f t="shared" si="28"/>
        <v>6501549.9827520959</v>
      </c>
      <c r="E63" s="209">
        <f t="shared" si="28"/>
        <v>6501549.9827520959</v>
      </c>
      <c r="F63" s="209">
        <f t="shared" si="28"/>
        <v>3988640.3899999997</v>
      </c>
      <c r="G63" s="209">
        <f t="shared" si="28"/>
        <v>2485309.5927520953</v>
      </c>
      <c r="H63" s="209">
        <f t="shared" si="28"/>
        <v>6392657.8114285711</v>
      </c>
      <c r="I63" s="216">
        <f t="shared" si="28"/>
        <v>6888549.9827520959</v>
      </c>
      <c r="J63" s="570">
        <f t="shared" ref="J63:K63" si="29">J61+J48+J38+J26</f>
        <v>8463067.5536269099</v>
      </c>
      <c r="K63" s="209">
        <f t="shared" si="29"/>
        <v>8439490.5935401209</v>
      </c>
      <c r="L63" s="209">
        <f t="shared" ref="L63" si="30">L61+L48+L38+L26</f>
        <v>8827707.1608429663</v>
      </c>
    </row>
    <row r="64" spans="1:12" ht="15.75" thickTop="1">
      <c r="A64" s="96"/>
      <c r="B64" s="59"/>
      <c r="C64" s="78">
        <v>0</v>
      </c>
      <c r="D64" s="352"/>
      <c r="E64" s="352"/>
      <c r="F64" s="78"/>
      <c r="G64" s="78"/>
      <c r="H64" s="81"/>
      <c r="I64" s="194"/>
      <c r="J64" s="568"/>
      <c r="K64" s="345"/>
      <c r="L64" s="345"/>
    </row>
    <row r="65" spans="1:12">
      <c r="A65" s="96"/>
      <c r="B65" s="59"/>
      <c r="C65" s="78"/>
      <c r="D65" s="352"/>
      <c r="E65" s="352"/>
      <c r="F65" s="78"/>
      <c r="G65" s="78"/>
      <c r="H65" s="81"/>
      <c r="I65" s="194"/>
      <c r="J65" s="568"/>
      <c r="K65" s="345"/>
      <c r="L65" s="345"/>
    </row>
    <row r="66" spans="1:12" ht="30.75" thickBot="1">
      <c r="A66" s="97">
        <v>5400</v>
      </c>
      <c r="B66" s="64" t="s">
        <v>52</v>
      </c>
      <c r="C66" s="61">
        <f t="shared" ref="C66:I66" si="31">C17-C63</f>
        <v>0</v>
      </c>
      <c r="D66" s="343">
        <f t="shared" si="31"/>
        <v>0</v>
      </c>
      <c r="E66" s="343">
        <f t="shared" si="31"/>
        <v>0</v>
      </c>
      <c r="F66" s="343">
        <f t="shared" si="31"/>
        <v>-1279651.1432783897</v>
      </c>
      <c r="G66" s="343">
        <f t="shared" si="31"/>
        <v>1307251.1432783906</v>
      </c>
      <c r="H66" s="343">
        <f t="shared" si="31"/>
        <v>108892.17132352479</v>
      </c>
      <c r="I66" s="347">
        <f t="shared" si="31"/>
        <v>0</v>
      </c>
      <c r="J66" s="570">
        <f t="shared" ref="J66:K66" si="32">J17-J63</f>
        <v>0</v>
      </c>
      <c r="K66" s="209">
        <f t="shared" si="32"/>
        <v>0</v>
      </c>
      <c r="L66" s="209">
        <f t="shared" ref="L66" si="33">L17-L63</f>
        <v>0</v>
      </c>
    </row>
    <row r="67" spans="1:12" ht="15.75" thickTop="1">
      <c r="A67" s="96"/>
      <c r="B67" s="59"/>
      <c r="C67" s="78"/>
      <c r="D67" s="352"/>
      <c r="E67" s="352"/>
      <c r="F67" s="78"/>
      <c r="G67" s="78"/>
      <c r="H67" s="81"/>
      <c r="I67" s="194"/>
      <c r="J67" s="568"/>
      <c r="K67" s="345"/>
      <c r="L67" s="345"/>
    </row>
    <row r="68" spans="1:12" ht="30">
      <c r="A68" s="97">
        <v>6300</v>
      </c>
      <c r="B68" s="64" t="s">
        <v>53</v>
      </c>
      <c r="C68" s="78"/>
      <c r="D68" s="352"/>
      <c r="E68" s="352"/>
      <c r="F68" s="78"/>
      <c r="G68" s="78"/>
      <c r="H68" s="81"/>
      <c r="I68" s="194"/>
      <c r="J68" s="568"/>
      <c r="K68" s="345"/>
      <c r="L68" s="345"/>
    </row>
    <row r="69" spans="1:12">
      <c r="A69" s="96"/>
      <c r="B69" s="59"/>
      <c r="C69" s="78"/>
      <c r="D69" s="352"/>
      <c r="E69" s="352"/>
      <c r="F69" s="78"/>
      <c r="G69" s="78"/>
      <c r="H69" s="81"/>
      <c r="I69" s="194"/>
      <c r="J69" s="568"/>
      <c r="K69" s="345"/>
      <c r="L69" s="345"/>
    </row>
    <row r="70" spans="1:12">
      <c r="A70" s="96" t="s">
        <v>80</v>
      </c>
      <c r="B70" s="59" t="s">
        <v>210</v>
      </c>
      <c r="C70" s="78">
        <v>0</v>
      </c>
      <c r="D70" s="352"/>
      <c r="E70" s="352"/>
      <c r="F70" s="78"/>
      <c r="G70" s="78"/>
      <c r="H70" s="81">
        <v>0</v>
      </c>
      <c r="I70" s="194"/>
      <c r="J70" s="568">
        <v>0</v>
      </c>
      <c r="K70" s="345">
        <v>0</v>
      </c>
      <c r="L70" s="345">
        <v>0</v>
      </c>
    </row>
    <row r="71" spans="1:12">
      <c r="A71" s="96" t="s">
        <v>81</v>
      </c>
      <c r="B71" s="59" t="s">
        <v>28</v>
      </c>
      <c r="C71" s="78">
        <v>0</v>
      </c>
      <c r="D71" s="352"/>
      <c r="E71" s="352"/>
      <c r="F71" s="78"/>
      <c r="G71" s="78"/>
      <c r="H71" s="81">
        <v>0</v>
      </c>
      <c r="I71" s="194"/>
      <c r="J71" s="568">
        <v>0</v>
      </c>
      <c r="K71" s="345">
        <v>0</v>
      </c>
      <c r="L71" s="345">
        <v>0</v>
      </c>
    </row>
    <row r="72" spans="1:12" s="7" customFormat="1" ht="15.75" thickBot="1">
      <c r="A72" s="97"/>
      <c r="B72" s="60" t="s">
        <v>0</v>
      </c>
      <c r="C72" s="61">
        <v>0</v>
      </c>
      <c r="D72" s="343">
        <v>0</v>
      </c>
      <c r="E72" s="343">
        <v>0</v>
      </c>
      <c r="F72" s="343">
        <v>0</v>
      </c>
      <c r="G72" s="343">
        <v>0</v>
      </c>
      <c r="H72" s="343">
        <v>0</v>
      </c>
      <c r="I72" s="347">
        <v>0</v>
      </c>
      <c r="J72" s="572">
        <v>0</v>
      </c>
      <c r="K72" s="211">
        <v>0</v>
      </c>
      <c r="L72" s="211">
        <v>0</v>
      </c>
    </row>
    <row r="73" spans="1:12" ht="15.75" thickTop="1">
      <c r="A73" s="96"/>
      <c r="B73" s="59"/>
      <c r="C73" s="78"/>
      <c r="D73" s="352"/>
      <c r="E73" s="352"/>
      <c r="F73" s="78"/>
      <c r="G73" s="78"/>
      <c r="H73" s="81"/>
      <c r="I73" s="194"/>
      <c r="J73" s="568"/>
      <c r="K73" s="345"/>
      <c r="L73" s="345"/>
    </row>
    <row r="74" spans="1:12">
      <c r="A74" s="99">
        <v>6400</v>
      </c>
      <c r="B74" s="64" t="s">
        <v>66</v>
      </c>
      <c r="C74" s="78"/>
      <c r="D74" s="352"/>
      <c r="E74" s="352"/>
      <c r="F74" s="78"/>
      <c r="G74" s="78"/>
      <c r="H74" s="81"/>
      <c r="I74" s="194"/>
      <c r="J74" s="568"/>
      <c r="K74" s="345"/>
      <c r="L74" s="345"/>
    </row>
    <row r="75" spans="1:12">
      <c r="A75" s="96" t="s">
        <v>82</v>
      </c>
      <c r="B75" s="59" t="s">
        <v>71</v>
      </c>
      <c r="C75" s="78"/>
      <c r="D75" s="352"/>
      <c r="E75" s="352"/>
      <c r="F75" s="78">
        <v>0</v>
      </c>
      <c r="G75" s="78"/>
      <c r="H75" s="81">
        <v>0</v>
      </c>
      <c r="I75" s="194"/>
      <c r="J75" s="568">
        <v>0</v>
      </c>
      <c r="K75" s="345">
        <v>0</v>
      </c>
      <c r="L75" s="345">
        <v>0</v>
      </c>
    </row>
    <row r="76" spans="1:12" s="7" customFormat="1" ht="15.75" thickBot="1">
      <c r="A76" s="97"/>
      <c r="B76" s="57" t="s">
        <v>0</v>
      </c>
      <c r="C76" s="77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39">
        <v>0</v>
      </c>
      <c r="J76" s="572">
        <v>0</v>
      </c>
      <c r="K76" s="211">
        <v>0</v>
      </c>
      <c r="L76" s="211">
        <v>0</v>
      </c>
    </row>
    <row r="77" spans="1:12" ht="15.75" thickTop="1">
      <c r="A77" s="96"/>
      <c r="B77" s="59"/>
      <c r="C77" s="78"/>
      <c r="D77" s="352"/>
      <c r="E77" s="352"/>
      <c r="F77" s="78"/>
      <c r="G77" s="78"/>
      <c r="H77" s="81"/>
      <c r="I77" s="194"/>
      <c r="J77" s="568"/>
      <c r="K77" s="345"/>
      <c r="L77" s="345"/>
    </row>
    <row r="78" spans="1:12">
      <c r="A78" s="96"/>
      <c r="B78" s="59"/>
      <c r="C78" s="78"/>
      <c r="D78" s="352"/>
      <c r="E78" s="352"/>
      <c r="F78" s="78"/>
      <c r="G78" s="78"/>
      <c r="H78" s="81"/>
      <c r="I78" s="194"/>
      <c r="J78" s="568"/>
      <c r="K78" s="345"/>
      <c r="L78" s="345"/>
    </row>
    <row r="79" spans="1:12" s="7" customFormat="1" ht="60.75" thickBot="1">
      <c r="A79" s="97">
        <v>6500</v>
      </c>
      <c r="B79" s="64" t="s">
        <v>54</v>
      </c>
      <c r="C79" s="61">
        <f t="shared" ref="C79:H79" si="34">C66-C72-C76</f>
        <v>0</v>
      </c>
      <c r="D79" s="343">
        <f t="shared" si="34"/>
        <v>0</v>
      </c>
      <c r="E79" s="343">
        <f t="shared" si="34"/>
        <v>0</v>
      </c>
      <c r="F79" s="61">
        <f t="shared" si="34"/>
        <v>-1279651.1432783897</v>
      </c>
      <c r="G79" s="61">
        <f t="shared" si="34"/>
        <v>1307251.1432783906</v>
      </c>
      <c r="H79" s="84">
        <f t="shared" si="34"/>
        <v>108892.17132352479</v>
      </c>
      <c r="I79" s="216"/>
      <c r="J79" s="570">
        <f t="shared" ref="J79:K79" si="35">J66-J72-J76</f>
        <v>0</v>
      </c>
      <c r="K79" s="209">
        <f t="shared" si="35"/>
        <v>0</v>
      </c>
      <c r="L79" s="209">
        <f t="shared" ref="L79" si="36">L66-L72-L76</f>
        <v>0</v>
      </c>
    </row>
    <row r="80" spans="1:12" ht="15.75" thickTop="1">
      <c r="A80" s="96"/>
      <c r="B80" s="59"/>
      <c r="C80" s="78"/>
      <c r="D80" s="352"/>
      <c r="E80" s="352"/>
      <c r="F80" s="78"/>
      <c r="G80" s="78"/>
      <c r="H80" s="81"/>
      <c r="I80" s="194"/>
      <c r="J80" s="568"/>
      <c r="K80" s="345"/>
      <c r="L80" s="345"/>
    </row>
    <row r="81" spans="1:12" s="7" customFormat="1" ht="75.75" thickBot="1">
      <c r="A81" s="97">
        <v>6700</v>
      </c>
      <c r="B81" s="64" t="s">
        <v>55</v>
      </c>
      <c r="C81" s="61">
        <f t="shared" ref="C81:H81" si="37">C79</f>
        <v>0</v>
      </c>
      <c r="D81" s="343">
        <f t="shared" si="37"/>
        <v>0</v>
      </c>
      <c r="E81" s="343">
        <f t="shared" si="37"/>
        <v>0</v>
      </c>
      <c r="F81" s="61">
        <f t="shared" si="37"/>
        <v>-1279651.1432783897</v>
      </c>
      <c r="G81" s="61">
        <f t="shared" si="37"/>
        <v>1307251.1432783906</v>
      </c>
      <c r="H81" s="84">
        <f t="shared" si="37"/>
        <v>108892.17132352479</v>
      </c>
      <c r="I81" s="216"/>
      <c r="J81" s="570">
        <f t="shared" ref="J81:K81" si="38">J79</f>
        <v>0</v>
      </c>
      <c r="K81" s="209">
        <f t="shared" si="38"/>
        <v>0</v>
      </c>
      <c r="L81" s="209">
        <f t="shared" ref="L81" si="39">L79</f>
        <v>0</v>
      </c>
    </row>
    <row r="82" spans="1:12" s="7" customFormat="1" ht="15.75" thickTop="1">
      <c r="A82" s="97"/>
      <c r="B82" s="64"/>
      <c r="C82" s="11"/>
      <c r="D82" s="11"/>
      <c r="E82" s="11"/>
      <c r="F82" s="79"/>
      <c r="G82" s="79"/>
      <c r="H82" s="93"/>
      <c r="I82" s="760"/>
      <c r="J82" s="571"/>
      <c r="K82" s="93"/>
      <c r="L82" s="93"/>
    </row>
    <row r="83" spans="1:12" s="7" customFormat="1">
      <c r="A83" s="97"/>
      <c r="B83" s="64"/>
      <c r="C83" s="11"/>
      <c r="D83" s="11"/>
      <c r="E83" s="11"/>
      <c r="F83" s="79"/>
      <c r="G83" s="79"/>
      <c r="H83" s="93"/>
      <c r="I83" s="760"/>
      <c r="J83" s="571"/>
      <c r="K83" s="93"/>
      <c r="L83" s="93"/>
    </row>
    <row r="84" spans="1:12" s="7" customFormat="1" ht="15.75" thickBot="1">
      <c r="A84" s="104"/>
      <c r="B84" s="41"/>
      <c r="C84" s="42"/>
      <c r="D84" s="42"/>
      <c r="E84" s="42"/>
      <c r="F84" s="50"/>
      <c r="G84" s="50"/>
      <c r="H84" s="94"/>
      <c r="I84" s="761"/>
      <c r="J84" s="762"/>
      <c r="K84" s="94"/>
      <c r="L84" s="94"/>
    </row>
  </sheetData>
  <customSheetViews>
    <customSheetView guid="{FDA731C6-6FB3-4A94-83F6-34E751A839F6}" scale="80" fitToPage="1" printArea="1" hiddenColumns="1">
      <pane ySplit="9" topLeftCell="A55" activePane="bottomLeft" state="frozen"/>
      <selection pane="bottomLeft" activeCell="G4" sqref="G1:G1048576"/>
      <pageMargins left="0.70866141732283472" right="0.70866141732283472" top="0.74803149606299213" bottom="0.74803149606299213" header="0.31496062992125984" footer="0.31496062992125984"/>
      <pageSetup paperSize="9" scale="62" fitToHeight="0" orientation="portrait" r:id="rId1"/>
    </customSheetView>
  </customSheetViews>
  <mergeCells count="6">
    <mergeCell ref="J6:L6"/>
    <mergeCell ref="C6:H6"/>
    <mergeCell ref="A6:B8"/>
    <mergeCell ref="A1:L1"/>
    <mergeCell ref="A3:L3"/>
    <mergeCell ref="A4:L4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37" fitToHeight="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L70"/>
  <sheetViews>
    <sheetView zoomScale="80" zoomScaleNormal="80" zoomScaleSheetLayoutView="90" workbookViewId="0">
      <pane ySplit="8" topLeftCell="A72" activePane="bottomLeft" state="frozen"/>
      <selection activeCell="I6" sqref="I6:K6"/>
      <selection pane="bottomLeft" activeCell="E35" sqref="E35"/>
    </sheetView>
  </sheetViews>
  <sheetFormatPr defaultColWidth="9.140625" defaultRowHeight="15"/>
  <cols>
    <col min="1" max="1" width="37" style="102" customWidth="1"/>
    <col min="2" max="2" width="42.140625" style="6" customWidth="1"/>
    <col min="3" max="3" width="15.5703125" style="8" customWidth="1"/>
    <col min="4" max="5" width="15.5703125" style="351" customWidth="1"/>
    <col min="6" max="7" width="16.7109375" style="27" hidden="1" customWidth="1"/>
    <col min="8" max="8" width="15.7109375" style="27" hidden="1" customWidth="1"/>
    <col min="9" max="9" width="15.7109375" style="27" customWidth="1"/>
    <col min="10" max="10" width="23" style="27" customWidth="1"/>
    <col min="11" max="12" width="15.7109375" style="27" customWidth="1"/>
    <col min="13" max="16384" width="9.140625" style="6"/>
  </cols>
  <sheetData>
    <row r="1" spans="1:12" s="175" customFormat="1" ht="22.5">
      <c r="A1" s="1117" t="s">
        <v>38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</row>
    <row r="2" spans="1:12" s="175" customFormat="1" ht="22.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s="175" customFormat="1" ht="41.25" customHeight="1">
      <c r="A3" s="1089" t="str">
        <f>'0001'!A2:H2</f>
        <v>MEDUIM TERM REVENUE AND EXPENDITURE FRAMEWORK FOR FINANCIAL YEARS 2020-2021/2021-2022/2022-2023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</row>
    <row r="4" spans="1:12" s="177" customFormat="1" ht="22.5">
      <c r="A4" s="1110" t="s">
        <v>69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</row>
    <row r="5" spans="1:12" s="15" customFormat="1" ht="23.25" thickBot="1">
      <c r="A5" s="233"/>
      <c r="B5" s="180"/>
      <c r="C5" s="27"/>
      <c r="D5" s="27"/>
      <c r="E5" s="27"/>
      <c r="F5" s="25"/>
      <c r="G5" s="25"/>
      <c r="H5" s="171">
        <v>8</v>
      </c>
      <c r="I5" s="171"/>
      <c r="J5" s="507">
        <v>4.4999999999999998E-2</v>
      </c>
      <c r="K5" s="507">
        <v>4.5999999999999999E-2</v>
      </c>
      <c r="L5" s="507">
        <v>4.5999999999999999E-2</v>
      </c>
    </row>
    <row r="6" spans="1:12" s="7" customFormat="1" ht="39" customHeight="1" thickBot="1">
      <c r="A6" s="1098" t="s">
        <v>37</v>
      </c>
      <c r="B6" s="1099"/>
      <c r="C6" s="1104" t="s">
        <v>191</v>
      </c>
      <c r="D6" s="1105"/>
      <c r="E6" s="1105"/>
      <c r="F6" s="1105"/>
      <c r="G6" s="1105"/>
      <c r="H6" s="1105"/>
      <c r="I6" s="645"/>
      <c r="J6" s="1077" t="s">
        <v>428</v>
      </c>
      <c r="K6" s="1078"/>
      <c r="L6" s="1079"/>
    </row>
    <row r="7" spans="1:12" s="7" customFormat="1" ht="15.75" thickBot="1">
      <c r="A7" s="1100"/>
      <c r="B7" s="1101"/>
      <c r="C7" s="357" t="s">
        <v>405</v>
      </c>
      <c r="D7" s="357" t="s">
        <v>405</v>
      </c>
      <c r="E7" s="357" t="s">
        <v>405</v>
      </c>
      <c r="F7" s="357" t="s">
        <v>405</v>
      </c>
      <c r="G7" s="357" t="s">
        <v>405</v>
      </c>
      <c r="H7" s="578" t="s">
        <v>405</v>
      </c>
      <c r="I7" s="663" t="s">
        <v>405</v>
      </c>
      <c r="J7" s="473" t="s">
        <v>429</v>
      </c>
      <c r="K7" s="474" t="s">
        <v>430</v>
      </c>
      <c r="L7" s="474" t="s">
        <v>446</v>
      </c>
    </row>
    <row r="8" spans="1:12" s="7" customFormat="1" ht="45.75" thickBot="1">
      <c r="A8" s="1102"/>
      <c r="B8" s="1103"/>
      <c r="C8" s="273" t="s">
        <v>57</v>
      </c>
      <c r="D8" s="273" t="s">
        <v>406</v>
      </c>
      <c r="E8" s="356" t="s">
        <v>512</v>
      </c>
      <c r="F8" s="274" t="s">
        <v>91</v>
      </c>
      <c r="G8" s="419" t="s">
        <v>110</v>
      </c>
      <c r="H8" s="579" t="s">
        <v>76</v>
      </c>
      <c r="I8" s="274" t="s">
        <v>511</v>
      </c>
      <c r="J8" s="576" t="s">
        <v>431</v>
      </c>
      <c r="K8" s="643" t="s">
        <v>432</v>
      </c>
      <c r="L8" s="643" t="s">
        <v>433</v>
      </c>
    </row>
    <row r="9" spans="1:12" s="7" customFormat="1">
      <c r="A9" s="103" t="s">
        <v>236</v>
      </c>
      <c r="B9" s="9" t="s">
        <v>43</v>
      </c>
      <c r="C9" s="10"/>
      <c r="D9" s="185"/>
      <c r="E9" s="185"/>
      <c r="F9" s="28"/>
      <c r="G9" s="563"/>
      <c r="H9" s="580"/>
      <c r="I9" s="567"/>
      <c r="J9" s="567"/>
      <c r="K9" s="92"/>
      <c r="L9" s="92"/>
    </row>
    <row r="10" spans="1:12" s="7" customFormat="1">
      <c r="A10" s="95"/>
      <c r="B10" s="57"/>
      <c r="C10" s="58"/>
      <c r="D10" s="342"/>
      <c r="E10" s="342"/>
      <c r="F10" s="78"/>
      <c r="G10" s="127"/>
      <c r="H10" s="577"/>
      <c r="I10" s="568"/>
      <c r="J10" s="568"/>
      <c r="K10" s="345"/>
      <c r="L10" s="345"/>
    </row>
    <row r="11" spans="1:12" s="7" customFormat="1">
      <c r="A11" s="95">
        <v>1600</v>
      </c>
      <c r="B11" s="57" t="s">
        <v>44</v>
      </c>
      <c r="C11" s="58"/>
      <c r="D11" s="342"/>
      <c r="E11" s="342"/>
      <c r="F11" s="78"/>
      <c r="G11" s="127"/>
      <c r="H11" s="577"/>
      <c r="I11" s="568"/>
      <c r="J11" s="568"/>
      <c r="K11" s="345"/>
      <c r="L11" s="345"/>
    </row>
    <row r="12" spans="1:12">
      <c r="A12" s="96" t="s">
        <v>238</v>
      </c>
      <c r="B12" s="59" t="s">
        <v>225</v>
      </c>
      <c r="C12" s="58">
        <v>916587.03404817462</v>
      </c>
      <c r="D12" s="342">
        <v>916587.03404817462</v>
      </c>
      <c r="E12" s="342">
        <v>916587.03404817462</v>
      </c>
      <c r="F12" s="78">
        <v>381912.68628375599</v>
      </c>
      <c r="G12" s="127">
        <v>534674.34776441869</v>
      </c>
      <c r="H12" s="577">
        <v>572869.02942563395</v>
      </c>
      <c r="I12" s="594">
        <v>916587.03404817462</v>
      </c>
      <c r="J12" s="584">
        <v>1060281.75617619</v>
      </c>
      <c r="K12" s="336">
        <v>1078734.4352041138</v>
      </c>
      <c r="L12" s="336">
        <v>1128356.219223503</v>
      </c>
    </row>
    <row r="13" spans="1:12" ht="15.75" thickBot="1">
      <c r="A13" s="96"/>
      <c r="B13" s="59"/>
      <c r="C13" s="23"/>
      <c r="D13" s="23"/>
      <c r="E13" s="23"/>
      <c r="F13" s="35"/>
      <c r="G13" s="564"/>
      <c r="H13" s="581"/>
      <c r="I13" s="569"/>
      <c r="J13" s="569"/>
      <c r="K13" s="574"/>
      <c r="L13" s="574"/>
    </row>
    <row r="14" spans="1:12" ht="16.5" thickTop="1" thickBot="1">
      <c r="A14" s="97"/>
      <c r="B14" s="57" t="s">
        <v>0</v>
      </c>
      <c r="C14" s="61">
        <f>C12</f>
        <v>916587.03404817462</v>
      </c>
      <c r="D14" s="343">
        <f>D12</f>
        <v>916587.03404817462</v>
      </c>
      <c r="E14" s="343">
        <f>E12</f>
        <v>916587.03404817462</v>
      </c>
      <c r="F14" s="343">
        <f t="shared" ref="F14:I14" si="0">F12</f>
        <v>381912.68628375599</v>
      </c>
      <c r="G14" s="343">
        <f t="shared" si="0"/>
        <v>534674.34776441869</v>
      </c>
      <c r="H14" s="347">
        <f t="shared" si="0"/>
        <v>572869.02942563395</v>
      </c>
      <c r="I14" s="570">
        <f t="shared" si="0"/>
        <v>916587.03404817462</v>
      </c>
      <c r="J14" s="570">
        <f t="shared" ref="J14:K14" si="1">J12</f>
        <v>1060281.75617619</v>
      </c>
      <c r="K14" s="209">
        <f t="shared" si="1"/>
        <v>1078734.4352041138</v>
      </c>
      <c r="L14" s="209">
        <f t="shared" ref="L14" si="2">L12</f>
        <v>1128356.219223503</v>
      </c>
    </row>
    <row r="15" spans="1:12" ht="15.75" thickTop="1">
      <c r="A15" s="97"/>
      <c r="B15" s="57"/>
      <c r="C15" s="68"/>
      <c r="D15" s="11"/>
      <c r="E15" s="11"/>
      <c r="F15" s="31"/>
      <c r="G15" s="565"/>
      <c r="H15" s="575"/>
      <c r="I15" s="571"/>
      <c r="J15" s="571"/>
      <c r="K15" s="93"/>
      <c r="L15" s="93"/>
    </row>
    <row r="16" spans="1:12" s="7" customFormat="1" ht="15.75" thickBot="1">
      <c r="A16" s="97">
        <v>2800</v>
      </c>
      <c r="B16" s="60" t="s">
        <v>45</v>
      </c>
      <c r="C16" s="61">
        <f>C14</f>
        <v>916587.03404817462</v>
      </c>
      <c r="D16" s="343">
        <f>D14</f>
        <v>916587.03404817462</v>
      </c>
      <c r="E16" s="343">
        <f>E14</f>
        <v>916587.03404817462</v>
      </c>
      <c r="F16" s="343">
        <f t="shared" ref="F16:I16" si="3">F14</f>
        <v>381912.68628375599</v>
      </c>
      <c r="G16" s="343">
        <f t="shared" si="3"/>
        <v>534674.34776441869</v>
      </c>
      <c r="H16" s="347">
        <f t="shared" si="3"/>
        <v>572869.02942563395</v>
      </c>
      <c r="I16" s="570">
        <f t="shared" si="3"/>
        <v>916587.03404817462</v>
      </c>
      <c r="J16" s="570">
        <f t="shared" ref="J16:K16" si="4">J14</f>
        <v>1060281.75617619</v>
      </c>
      <c r="K16" s="209">
        <f t="shared" si="4"/>
        <v>1078734.4352041138</v>
      </c>
      <c r="L16" s="209">
        <f t="shared" ref="L16" si="5">L14</f>
        <v>1128356.219223503</v>
      </c>
    </row>
    <row r="17" spans="1:12" ht="15.75" thickTop="1">
      <c r="A17" s="97"/>
      <c r="B17" s="57"/>
      <c r="C17" s="68"/>
      <c r="D17" s="11"/>
      <c r="E17" s="11"/>
      <c r="F17" s="31"/>
      <c r="G17" s="565"/>
      <c r="H17" s="575"/>
      <c r="I17" s="571"/>
      <c r="J17" s="571"/>
      <c r="K17" s="93"/>
      <c r="L17" s="93"/>
    </row>
    <row r="18" spans="1:12">
      <c r="A18" s="99">
        <v>2900</v>
      </c>
      <c r="B18" s="57" t="s">
        <v>42</v>
      </c>
      <c r="C18" s="68"/>
      <c r="D18" s="11"/>
      <c r="E18" s="11"/>
      <c r="F18" s="31"/>
      <c r="G18" s="565"/>
      <c r="H18" s="575"/>
      <c r="I18" s="571"/>
      <c r="J18" s="571"/>
      <c r="K18" s="93"/>
      <c r="L18" s="93"/>
    </row>
    <row r="19" spans="1:12">
      <c r="A19" s="99"/>
      <c r="B19" s="57"/>
      <c r="C19" s="68"/>
      <c r="D19" s="11"/>
      <c r="E19" s="11"/>
      <c r="F19" s="31"/>
      <c r="G19" s="565"/>
      <c r="H19" s="575"/>
      <c r="I19" s="571"/>
      <c r="J19" s="571"/>
      <c r="K19" s="93"/>
      <c r="L19" s="93"/>
    </row>
    <row r="20" spans="1:12">
      <c r="A20" s="99">
        <v>3000</v>
      </c>
      <c r="B20" s="160" t="s">
        <v>58</v>
      </c>
      <c r="C20" s="68"/>
      <c r="D20" s="11"/>
      <c r="E20" s="11"/>
      <c r="F20" s="31"/>
      <c r="G20" s="565"/>
      <c r="H20" s="575"/>
      <c r="I20" s="571"/>
      <c r="J20" s="571"/>
      <c r="K20" s="93"/>
      <c r="L20" s="93"/>
    </row>
    <row r="21" spans="1:12">
      <c r="A21" s="96" t="s">
        <v>308</v>
      </c>
      <c r="B21" s="59" t="s">
        <v>9</v>
      </c>
      <c r="C21" s="82">
        <v>638908.23960000009</v>
      </c>
      <c r="D21" s="349">
        <v>638908.23960000009</v>
      </c>
      <c r="E21" s="349">
        <v>638908.23960000009</v>
      </c>
      <c r="F21" s="82">
        <v>402164.79999999993</v>
      </c>
      <c r="G21" s="127">
        <f>C21-F21</f>
        <v>236743.43960000016</v>
      </c>
      <c r="H21" s="577">
        <f>F21/$H$5*12</f>
        <v>603247.19999999995</v>
      </c>
      <c r="I21" s="412">
        <v>638908.23960000009</v>
      </c>
      <c r="J21" s="568">
        <v>678840.00457500014</v>
      </c>
      <c r="K21" s="345">
        <f>J21*$J$5+J21</f>
        <v>709387.8047808751</v>
      </c>
      <c r="L21" s="345">
        <f>K21*$K$5+K21</f>
        <v>742019.64380079531</v>
      </c>
    </row>
    <row r="22" spans="1:12" ht="15.75" customHeight="1">
      <c r="A22" s="96"/>
      <c r="B22" s="59" t="s">
        <v>125</v>
      </c>
      <c r="C22" s="82">
        <v>0</v>
      </c>
      <c r="D22" s="349"/>
      <c r="E22" s="349"/>
      <c r="F22" s="82"/>
      <c r="G22" s="376"/>
      <c r="H22" s="577">
        <v>0</v>
      </c>
      <c r="I22" s="568"/>
      <c r="J22" s="568">
        <v>0</v>
      </c>
      <c r="K22" s="345">
        <v>0</v>
      </c>
      <c r="L22" s="345">
        <v>0</v>
      </c>
    </row>
    <row r="23" spans="1:12" s="7" customFormat="1" ht="15.75" thickBot="1">
      <c r="A23" s="97"/>
      <c r="B23" s="57" t="s">
        <v>0</v>
      </c>
      <c r="C23" s="61">
        <f t="shared" ref="C23:I23" si="6">C21+C22</f>
        <v>638908.23960000009</v>
      </c>
      <c r="D23" s="343">
        <f t="shared" si="6"/>
        <v>638908.23960000009</v>
      </c>
      <c r="E23" s="343">
        <f t="shared" si="6"/>
        <v>638908.23960000009</v>
      </c>
      <c r="F23" s="343">
        <f t="shared" si="6"/>
        <v>402164.79999999993</v>
      </c>
      <c r="G23" s="343">
        <f t="shared" si="6"/>
        <v>236743.43960000016</v>
      </c>
      <c r="H23" s="347">
        <f t="shared" si="6"/>
        <v>603247.19999999995</v>
      </c>
      <c r="I23" s="570">
        <f t="shared" si="6"/>
        <v>638908.23960000009</v>
      </c>
      <c r="J23" s="570">
        <f t="shared" ref="J23:K23" si="7">J21+J22</f>
        <v>678840.00457500014</v>
      </c>
      <c r="K23" s="209">
        <f t="shared" si="7"/>
        <v>709387.8047808751</v>
      </c>
      <c r="L23" s="209">
        <f t="shared" ref="L23" si="8">L21+L22</f>
        <v>742019.64380079531</v>
      </c>
    </row>
    <row r="24" spans="1:12" ht="15.75" thickTop="1">
      <c r="A24" s="96"/>
      <c r="B24" s="57"/>
      <c r="C24" s="30"/>
      <c r="D24" s="193"/>
      <c r="E24" s="193"/>
      <c r="F24" s="30"/>
      <c r="G24" s="433"/>
      <c r="H24" s="577"/>
      <c r="I24" s="568"/>
      <c r="J24" s="568"/>
      <c r="K24" s="345"/>
      <c r="L24" s="345"/>
    </row>
    <row r="25" spans="1:12">
      <c r="A25" s="98" t="s">
        <v>59</v>
      </c>
      <c r="B25" s="57" t="s">
        <v>60</v>
      </c>
      <c r="C25" s="30"/>
      <c r="D25" s="193"/>
      <c r="E25" s="193"/>
      <c r="F25" s="30"/>
      <c r="G25" s="376"/>
      <c r="H25" s="577"/>
      <c r="I25" s="568"/>
      <c r="J25" s="568"/>
      <c r="K25" s="345"/>
      <c r="L25" s="345"/>
    </row>
    <row r="26" spans="1:12" s="38" customFormat="1">
      <c r="A26" s="107" t="s">
        <v>308</v>
      </c>
      <c r="B26" s="51" t="s">
        <v>11</v>
      </c>
      <c r="C26" s="52">
        <v>53242.353300000002</v>
      </c>
      <c r="D26" s="52">
        <v>53242.353300000002</v>
      </c>
      <c r="E26" s="52">
        <v>53242.353300000002</v>
      </c>
      <c r="F26" s="349">
        <v>49770.6</v>
      </c>
      <c r="G26" s="127">
        <f t="shared" ref="G26:G33" si="9">C26-F26</f>
        <v>3471.7533000000039</v>
      </c>
      <c r="H26" s="577">
        <f t="shared" ref="H26:H33" si="10">F26/$H$5*12</f>
        <v>74655.899999999994</v>
      </c>
      <c r="I26" s="767">
        <v>53242.353300000002</v>
      </c>
      <c r="J26" s="568">
        <v>56570.000381250007</v>
      </c>
      <c r="K26" s="345">
        <f t="shared" ref="K26:K33" si="11">J26*$J$5+J26</f>
        <v>59115.650398406258</v>
      </c>
      <c r="L26" s="345">
        <f t="shared" ref="L26:L33" si="12">K26*$K$5+K26</f>
        <v>61834.970316732943</v>
      </c>
    </row>
    <row r="27" spans="1:12" s="657" customFormat="1">
      <c r="A27" s="338" t="s">
        <v>308</v>
      </c>
      <c r="B27" s="672" t="s">
        <v>29</v>
      </c>
      <c r="C27" s="339">
        <v>89175.959999999992</v>
      </c>
      <c r="D27" s="339">
        <v>89175.959999999992</v>
      </c>
      <c r="E27" s="339">
        <v>89175.959999999992</v>
      </c>
      <c r="F27" s="339">
        <v>0</v>
      </c>
      <c r="G27" s="718">
        <f t="shared" si="9"/>
        <v>89175.959999999992</v>
      </c>
      <c r="H27" s="763">
        <f t="shared" si="10"/>
        <v>0</v>
      </c>
      <c r="I27" s="768">
        <v>89175.959999999992</v>
      </c>
      <c r="J27" s="661">
        <v>89175.959999999992</v>
      </c>
      <c r="K27" s="662">
        <f t="shared" si="11"/>
        <v>93188.878199999992</v>
      </c>
      <c r="L27" s="662">
        <f t="shared" si="12"/>
        <v>97475.566597199999</v>
      </c>
    </row>
    <row r="28" spans="1:12" s="657" customFormat="1">
      <c r="A28" s="338" t="s">
        <v>308</v>
      </c>
      <c r="B28" s="672" t="s">
        <v>23</v>
      </c>
      <c r="C28" s="339">
        <v>6000</v>
      </c>
      <c r="D28" s="339">
        <v>6000</v>
      </c>
      <c r="E28" s="339">
        <v>6000</v>
      </c>
      <c r="F28" s="339">
        <v>0</v>
      </c>
      <c r="G28" s="718">
        <f t="shared" si="9"/>
        <v>6000</v>
      </c>
      <c r="H28" s="763">
        <f t="shared" si="10"/>
        <v>0</v>
      </c>
      <c r="I28" s="768">
        <v>6000</v>
      </c>
      <c r="J28" s="661">
        <v>6000</v>
      </c>
      <c r="K28" s="662">
        <f t="shared" si="11"/>
        <v>6270</v>
      </c>
      <c r="L28" s="662">
        <f t="shared" si="12"/>
        <v>6558.42</v>
      </c>
    </row>
    <row r="29" spans="1:12" s="657" customFormat="1">
      <c r="A29" s="338" t="s">
        <v>308</v>
      </c>
      <c r="B29" s="672" t="s">
        <v>21</v>
      </c>
      <c r="C29" s="339">
        <v>40622.399999999994</v>
      </c>
      <c r="D29" s="339">
        <v>40622.399999999994</v>
      </c>
      <c r="E29" s="339">
        <v>40622.399999999994</v>
      </c>
      <c r="F29" s="339">
        <v>35207.100000000006</v>
      </c>
      <c r="G29" s="718">
        <f t="shared" si="9"/>
        <v>5415.2999999999884</v>
      </c>
      <c r="H29" s="763">
        <f t="shared" si="10"/>
        <v>52810.650000000009</v>
      </c>
      <c r="I29" s="768">
        <v>40622.399999999994</v>
      </c>
      <c r="J29" s="661">
        <v>44409.600000000006</v>
      </c>
      <c r="K29" s="662">
        <f t="shared" si="11"/>
        <v>46408.032000000007</v>
      </c>
      <c r="L29" s="662">
        <f t="shared" si="12"/>
        <v>48542.801472000006</v>
      </c>
    </row>
    <row r="30" spans="1:12" s="657" customFormat="1">
      <c r="A30" s="338" t="s">
        <v>308</v>
      </c>
      <c r="B30" s="672" t="s">
        <v>111</v>
      </c>
      <c r="C30" s="339">
        <v>62293.491313492588</v>
      </c>
      <c r="D30" s="339">
        <v>62293.491313492588</v>
      </c>
      <c r="E30" s="339">
        <v>62293.491313492588</v>
      </c>
      <c r="F30" s="339">
        <v>55295.299999999988</v>
      </c>
      <c r="G30" s="718">
        <f t="shared" si="9"/>
        <v>6998.1913134925999</v>
      </c>
      <c r="H30" s="763">
        <f t="shared" si="10"/>
        <v>82942.949999999983</v>
      </c>
      <c r="I30" s="768">
        <v>62293.491313492588</v>
      </c>
      <c r="J30" s="661">
        <v>66186.834520585879</v>
      </c>
      <c r="K30" s="662">
        <f t="shared" si="11"/>
        <v>69165.242074012247</v>
      </c>
      <c r="L30" s="662">
        <f t="shared" si="12"/>
        <v>72346.843209416809</v>
      </c>
    </row>
    <row r="31" spans="1:12" s="657" customFormat="1">
      <c r="A31" s="338" t="s">
        <v>308</v>
      </c>
      <c r="B31" s="672" t="s">
        <v>12</v>
      </c>
      <c r="C31" s="339">
        <v>6577.5603266820008</v>
      </c>
      <c r="D31" s="339">
        <v>6577.5603266820008</v>
      </c>
      <c r="E31" s="339">
        <v>6577.5603266820008</v>
      </c>
      <c r="F31" s="339">
        <v>4178.72</v>
      </c>
      <c r="G31" s="718">
        <f t="shared" si="9"/>
        <v>2398.8403266820005</v>
      </c>
      <c r="H31" s="763">
        <f t="shared" si="10"/>
        <v>6268.08</v>
      </c>
      <c r="I31" s="768">
        <v>6577.5603266820008</v>
      </c>
      <c r="J31" s="661">
        <v>6988.6578470996265</v>
      </c>
      <c r="K31" s="662">
        <f t="shared" si="11"/>
        <v>7303.1474502191095</v>
      </c>
      <c r="L31" s="662">
        <f t="shared" si="12"/>
        <v>7639.0922329291889</v>
      </c>
    </row>
    <row r="32" spans="1:12" s="657" customFormat="1">
      <c r="A32" s="338" t="s">
        <v>308</v>
      </c>
      <c r="B32" s="672" t="s">
        <v>13</v>
      </c>
      <c r="C32" s="623">
        <v>3763.3495080000002</v>
      </c>
      <c r="D32" s="623">
        <v>3763.3495080000002</v>
      </c>
      <c r="E32" s="623">
        <v>3763.3495080000002</v>
      </c>
      <c r="F32" s="339">
        <v>2379.52</v>
      </c>
      <c r="G32" s="718">
        <f t="shared" si="9"/>
        <v>1383.8295080000003</v>
      </c>
      <c r="H32" s="763">
        <f t="shared" si="10"/>
        <v>3569.2799999999997</v>
      </c>
      <c r="I32" s="661">
        <v>3763.3495080000002</v>
      </c>
      <c r="J32" s="661">
        <v>3887.0188522500002</v>
      </c>
      <c r="K32" s="662">
        <f t="shared" si="11"/>
        <v>4061.9347006012504</v>
      </c>
      <c r="L32" s="662">
        <f t="shared" si="12"/>
        <v>4248.7836968289075</v>
      </c>
    </row>
    <row r="33" spans="1:12" s="657" customFormat="1">
      <c r="A33" s="338" t="s">
        <v>308</v>
      </c>
      <c r="B33" s="672" t="s">
        <v>112</v>
      </c>
      <c r="C33" s="339">
        <v>223.68</v>
      </c>
      <c r="D33" s="339">
        <v>223.68</v>
      </c>
      <c r="E33" s="339">
        <v>223.68</v>
      </c>
      <c r="F33" s="339">
        <v>55.92</v>
      </c>
      <c r="G33" s="718">
        <f t="shared" si="9"/>
        <v>167.76</v>
      </c>
      <c r="H33" s="763">
        <f t="shared" si="10"/>
        <v>83.88</v>
      </c>
      <c r="I33" s="768">
        <v>223.68</v>
      </c>
      <c r="J33" s="661">
        <v>223.68</v>
      </c>
      <c r="K33" s="662">
        <f t="shared" si="11"/>
        <v>233.7456</v>
      </c>
      <c r="L33" s="662">
        <f t="shared" si="12"/>
        <v>244.49789759999999</v>
      </c>
    </row>
    <row r="34" spans="1:12" s="682" customFormat="1" ht="15.75" thickBot="1">
      <c r="A34" s="678"/>
      <c r="B34" s="679" t="s">
        <v>0</v>
      </c>
      <c r="C34" s="693">
        <f>SUM(C26:C33)</f>
        <v>261898.79444817457</v>
      </c>
      <c r="D34" s="693">
        <f>SUM(D26:D33)</f>
        <v>261898.79444817457</v>
      </c>
      <c r="E34" s="693">
        <f t="shared" ref="E34:I34" si="13">SUM(E26:E33)</f>
        <v>261898.79444817457</v>
      </c>
      <c r="F34" s="693">
        <f t="shared" si="13"/>
        <v>146887.16</v>
      </c>
      <c r="G34" s="693">
        <f t="shared" si="13"/>
        <v>115011.63444817458</v>
      </c>
      <c r="H34" s="749">
        <f t="shared" si="13"/>
        <v>220330.74</v>
      </c>
      <c r="I34" s="764">
        <f t="shared" si="13"/>
        <v>261898.79444817457</v>
      </c>
      <c r="J34" s="764">
        <f t="shared" ref="J34:K34" si="14">SUM(J26:J33)</f>
        <v>273441.75160118553</v>
      </c>
      <c r="K34" s="765">
        <f t="shared" si="14"/>
        <v>285746.63042323885</v>
      </c>
      <c r="L34" s="765">
        <f t="shared" ref="L34" si="15">SUM(L26:L33)</f>
        <v>298890.97542270785</v>
      </c>
    </row>
    <row r="35" spans="1:12" ht="15.75" thickTop="1">
      <c r="A35" s="96"/>
      <c r="B35" s="59"/>
      <c r="C35" s="30"/>
      <c r="D35" s="193"/>
      <c r="E35" s="193"/>
      <c r="F35" s="30"/>
      <c r="G35" s="433"/>
      <c r="H35" s="577"/>
      <c r="I35" s="568"/>
      <c r="J35" s="766"/>
      <c r="K35" s="345"/>
      <c r="L35" s="345"/>
    </row>
    <row r="36" spans="1:12">
      <c r="A36" s="96"/>
      <c r="B36" s="59"/>
      <c r="C36" s="30"/>
      <c r="D36" s="193"/>
      <c r="E36" s="193"/>
      <c r="F36" s="30"/>
      <c r="G36" s="433"/>
      <c r="H36" s="577"/>
      <c r="I36" s="568"/>
      <c r="J36" s="568"/>
      <c r="K36" s="345"/>
      <c r="L36" s="345"/>
    </row>
    <row r="37" spans="1:12">
      <c r="A37" s="96"/>
      <c r="B37" s="59" t="s">
        <v>2</v>
      </c>
      <c r="C37" s="78"/>
      <c r="D37" s="352"/>
      <c r="E37" s="352"/>
      <c r="F37" s="30"/>
      <c r="G37" s="433"/>
      <c r="H37" s="577"/>
      <c r="I37" s="568"/>
      <c r="J37" s="568"/>
      <c r="K37" s="345"/>
      <c r="L37" s="345"/>
    </row>
    <row r="38" spans="1:12">
      <c r="A38" s="96"/>
      <c r="B38" s="59"/>
      <c r="C38" s="30"/>
      <c r="D38" s="193"/>
      <c r="E38" s="193"/>
      <c r="F38" s="30"/>
      <c r="G38" s="433"/>
      <c r="H38" s="577"/>
      <c r="I38" s="568"/>
      <c r="J38" s="568"/>
      <c r="K38" s="345"/>
      <c r="L38" s="345"/>
    </row>
    <row r="39" spans="1:12">
      <c r="A39" s="96"/>
      <c r="B39" s="59"/>
      <c r="C39" s="30"/>
      <c r="D39" s="193"/>
      <c r="E39" s="193"/>
      <c r="F39" s="30"/>
      <c r="G39" s="433"/>
      <c r="H39" s="577"/>
      <c r="I39" s="568"/>
      <c r="J39" s="568"/>
      <c r="K39" s="345"/>
      <c r="L39" s="345"/>
    </row>
    <row r="40" spans="1:12">
      <c r="A40" s="99">
        <v>3800</v>
      </c>
      <c r="B40" s="57" t="s">
        <v>47</v>
      </c>
      <c r="C40" s="30"/>
      <c r="D40" s="193"/>
      <c r="E40" s="193"/>
      <c r="F40" s="30"/>
      <c r="G40" s="433"/>
      <c r="H40" s="577"/>
      <c r="I40" s="568"/>
      <c r="J40" s="568"/>
      <c r="K40" s="345"/>
      <c r="L40" s="345"/>
    </row>
    <row r="41" spans="1:12">
      <c r="A41" s="96"/>
      <c r="B41" s="59"/>
      <c r="C41" s="30"/>
      <c r="D41" s="193"/>
      <c r="E41" s="193"/>
      <c r="F41" s="30"/>
      <c r="G41" s="433"/>
      <c r="H41" s="577"/>
      <c r="I41" s="568"/>
      <c r="J41" s="568"/>
      <c r="K41" s="345"/>
      <c r="L41" s="345"/>
    </row>
    <row r="42" spans="1:12">
      <c r="A42" s="96"/>
      <c r="B42" s="59" t="s">
        <v>39</v>
      </c>
      <c r="C42" s="82">
        <v>0</v>
      </c>
      <c r="D42" s="349"/>
      <c r="E42" s="349"/>
      <c r="F42" s="82"/>
      <c r="G42" s="376">
        <f>C42-F42</f>
        <v>0</v>
      </c>
      <c r="H42" s="577">
        <f>F42/11*12</f>
        <v>0</v>
      </c>
      <c r="I42" s="568"/>
      <c r="J42" s="568">
        <f>G42/11*12</f>
        <v>0</v>
      </c>
      <c r="K42" s="345">
        <f>H42/11*12</f>
        <v>0</v>
      </c>
      <c r="L42" s="345">
        <f t="shared" ref="L42:L43" si="16">J42/11*12</f>
        <v>0</v>
      </c>
    </row>
    <row r="43" spans="1:12">
      <c r="A43" s="96"/>
      <c r="B43" s="59" t="s">
        <v>27</v>
      </c>
      <c r="C43" s="82">
        <v>0</v>
      </c>
      <c r="D43" s="349"/>
      <c r="E43" s="349"/>
      <c r="F43" s="82"/>
      <c r="G43" s="376">
        <f>C43-F43</f>
        <v>0</v>
      </c>
      <c r="H43" s="577">
        <f>F43/11*12</f>
        <v>0</v>
      </c>
      <c r="I43" s="568"/>
      <c r="J43" s="568">
        <f>G43/11*12</f>
        <v>0</v>
      </c>
      <c r="K43" s="345">
        <f>H43/11*12</f>
        <v>0</v>
      </c>
      <c r="L43" s="345">
        <f t="shared" si="16"/>
        <v>0</v>
      </c>
    </row>
    <row r="44" spans="1:12" s="7" customFormat="1" ht="15.75" thickBot="1">
      <c r="A44" s="97"/>
      <c r="B44" s="57" t="s">
        <v>0</v>
      </c>
      <c r="C44" s="61">
        <f t="shared" ref="C44:H44" si="17">SUM(C42:C43)</f>
        <v>0</v>
      </c>
      <c r="D44" s="343"/>
      <c r="E44" s="343"/>
      <c r="F44" s="61">
        <f t="shared" si="17"/>
        <v>0</v>
      </c>
      <c r="G44" s="347">
        <f t="shared" si="17"/>
        <v>0</v>
      </c>
      <c r="H44" s="582">
        <f t="shared" si="17"/>
        <v>0</v>
      </c>
      <c r="I44" s="570"/>
      <c r="J44" s="570">
        <f t="shared" ref="J44:K44" si="18">SUM(J42:J43)</f>
        <v>0</v>
      </c>
      <c r="K44" s="209">
        <f t="shared" si="18"/>
        <v>0</v>
      </c>
      <c r="L44" s="209">
        <f t="shared" ref="L44" si="19">SUM(L42:L43)</f>
        <v>0</v>
      </c>
    </row>
    <row r="45" spans="1:12" ht="15.75" thickTop="1">
      <c r="A45" s="96"/>
      <c r="B45" s="59"/>
      <c r="C45" s="30"/>
      <c r="D45" s="193"/>
      <c r="E45" s="193"/>
      <c r="F45" s="30"/>
      <c r="G45" s="433"/>
      <c r="H45" s="577"/>
      <c r="I45" s="568"/>
      <c r="J45" s="568"/>
      <c r="K45" s="345"/>
      <c r="L45" s="345"/>
    </row>
    <row r="46" spans="1:12">
      <c r="A46" s="96"/>
      <c r="B46" s="59"/>
      <c r="C46" s="30"/>
      <c r="D46" s="193"/>
      <c r="E46" s="193"/>
      <c r="F46" s="30"/>
      <c r="G46" s="433"/>
      <c r="H46" s="577"/>
      <c r="I46" s="568"/>
      <c r="J46" s="568"/>
      <c r="K46" s="345"/>
      <c r="L46" s="345"/>
    </row>
    <row r="47" spans="1:12">
      <c r="A47" s="99">
        <v>4400</v>
      </c>
      <c r="B47" s="57" t="s">
        <v>49</v>
      </c>
      <c r="C47" s="30"/>
      <c r="D47" s="193"/>
      <c r="E47" s="193"/>
      <c r="F47" s="30"/>
      <c r="G47" s="433"/>
      <c r="H47" s="577"/>
      <c r="I47" s="568"/>
      <c r="J47" s="568"/>
      <c r="K47" s="345"/>
      <c r="L47" s="345"/>
    </row>
    <row r="48" spans="1:12">
      <c r="A48" s="96" t="s">
        <v>304</v>
      </c>
      <c r="B48" s="59" t="s">
        <v>492</v>
      </c>
      <c r="C48" s="82">
        <v>10520</v>
      </c>
      <c r="D48" s="349">
        <v>10520</v>
      </c>
      <c r="E48" s="349">
        <v>10520</v>
      </c>
      <c r="F48" s="82"/>
      <c r="G48" s="127">
        <v>10520</v>
      </c>
      <c r="H48" s="577">
        <v>0</v>
      </c>
      <c r="I48" s="412">
        <v>10520</v>
      </c>
      <c r="J48" s="568">
        <v>15000</v>
      </c>
      <c r="K48" s="345">
        <f t="shared" ref="K48:K50" si="20">J48*$J$5+J48</f>
        <v>15675</v>
      </c>
      <c r="L48" s="345">
        <f t="shared" ref="L48:L50" si="21">K48*$K$5+K48</f>
        <v>16396.05</v>
      </c>
    </row>
    <row r="49" spans="1:12" s="191" customFormat="1">
      <c r="A49" s="96"/>
      <c r="B49" s="198" t="s">
        <v>493</v>
      </c>
      <c r="C49" s="349"/>
      <c r="D49" s="349"/>
      <c r="E49" s="349"/>
      <c r="F49" s="349"/>
      <c r="G49" s="127"/>
      <c r="H49" s="577"/>
      <c r="I49" s="412"/>
      <c r="J49" s="568">
        <v>15000</v>
      </c>
      <c r="K49" s="345">
        <f t="shared" si="20"/>
        <v>15675</v>
      </c>
      <c r="L49" s="345">
        <f t="shared" si="21"/>
        <v>16396.05</v>
      </c>
    </row>
    <row r="50" spans="1:12">
      <c r="A50" s="96" t="s">
        <v>309</v>
      </c>
      <c r="B50" s="59" t="s">
        <v>126</v>
      </c>
      <c r="C50" s="82">
        <v>5260</v>
      </c>
      <c r="D50" s="349">
        <v>5260</v>
      </c>
      <c r="E50" s="349">
        <v>5260</v>
      </c>
      <c r="F50" s="82"/>
      <c r="G50" s="127">
        <v>5260</v>
      </c>
      <c r="H50" s="577">
        <v>0</v>
      </c>
      <c r="I50" s="412">
        <v>5260</v>
      </c>
      <c r="J50" s="568">
        <v>50000</v>
      </c>
      <c r="K50" s="345">
        <f t="shared" si="20"/>
        <v>52250</v>
      </c>
      <c r="L50" s="345">
        <f t="shared" si="21"/>
        <v>54653.5</v>
      </c>
    </row>
    <row r="51" spans="1:12" s="7" customFormat="1" ht="15.75" thickBot="1">
      <c r="A51" s="97"/>
      <c r="B51" s="57" t="s">
        <v>0</v>
      </c>
      <c r="C51" s="61">
        <f t="shared" ref="C51:I51" si="22">SUM(C48:C50)</f>
        <v>15780</v>
      </c>
      <c r="D51" s="343">
        <f t="shared" si="22"/>
        <v>15780</v>
      </c>
      <c r="E51" s="343">
        <f t="shared" si="22"/>
        <v>15780</v>
      </c>
      <c r="F51" s="343">
        <f t="shared" si="22"/>
        <v>0</v>
      </c>
      <c r="G51" s="343">
        <f t="shared" si="22"/>
        <v>15780</v>
      </c>
      <c r="H51" s="347">
        <f t="shared" si="22"/>
        <v>0</v>
      </c>
      <c r="I51" s="570">
        <f t="shared" si="22"/>
        <v>15780</v>
      </c>
      <c r="J51" s="570">
        <f>SUM(J48:J50)</f>
        <v>80000</v>
      </c>
      <c r="K51" s="209">
        <f t="shared" ref="K51" si="23">SUM(K48:K50)</f>
        <v>83600</v>
      </c>
      <c r="L51" s="209">
        <f t="shared" ref="L51" si="24">SUM(L48:L50)</f>
        <v>87445.6</v>
      </c>
    </row>
    <row r="52" spans="1:12" ht="15.75" thickTop="1">
      <c r="A52" s="96"/>
      <c r="B52" s="59"/>
      <c r="C52" s="30"/>
      <c r="D52" s="193"/>
      <c r="E52" s="193"/>
      <c r="F52" s="30"/>
      <c r="G52" s="433"/>
      <c r="H52" s="577"/>
      <c r="I52" s="568"/>
      <c r="J52" s="568"/>
      <c r="K52" s="345"/>
      <c r="L52" s="345"/>
    </row>
    <row r="53" spans="1:12">
      <c r="A53" s="96"/>
      <c r="B53" s="59"/>
      <c r="C53" s="30"/>
      <c r="D53" s="193"/>
      <c r="E53" s="193"/>
      <c r="F53" s="30"/>
      <c r="G53" s="433"/>
      <c r="H53" s="577"/>
      <c r="I53" s="568"/>
      <c r="J53" s="568"/>
      <c r="K53" s="345"/>
      <c r="L53" s="345"/>
    </row>
    <row r="54" spans="1:12" ht="30.75" thickBot="1">
      <c r="A54" s="96">
        <v>4600</v>
      </c>
      <c r="B54" s="64" t="s">
        <v>51</v>
      </c>
      <c r="C54" s="61">
        <f t="shared" ref="C54:I54" si="25">C51+C44+C34+C23+C37</f>
        <v>916587.03404817462</v>
      </c>
      <c r="D54" s="343">
        <f t="shared" si="25"/>
        <v>916587.03404817462</v>
      </c>
      <c r="E54" s="343">
        <f t="shared" si="25"/>
        <v>916587.03404817462</v>
      </c>
      <c r="F54" s="343">
        <f t="shared" si="25"/>
        <v>549051.96</v>
      </c>
      <c r="G54" s="343">
        <f t="shared" si="25"/>
        <v>367535.07404817472</v>
      </c>
      <c r="H54" s="347">
        <f t="shared" si="25"/>
        <v>823577.94</v>
      </c>
      <c r="I54" s="570">
        <f t="shared" si="25"/>
        <v>916587.03404817462</v>
      </c>
      <c r="J54" s="570">
        <f t="shared" ref="J54:K54" si="26">J51+J44+J34+J23+J37</f>
        <v>1032281.7561761857</v>
      </c>
      <c r="K54" s="209">
        <f t="shared" si="26"/>
        <v>1078734.4352041138</v>
      </c>
      <c r="L54" s="209">
        <f t="shared" ref="L54" si="27">L51+L44+L34+L23+L37</f>
        <v>1128356.219223503</v>
      </c>
    </row>
    <row r="55" spans="1:12" ht="15.75" thickTop="1">
      <c r="A55" s="96"/>
      <c r="B55" s="59"/>
      <c r="C55" s="30"/>
      <c r="D55" s="193"/>
      <c r="E55" s="193"/>
      <c r="F55" s="30"/>
      <c r="G55" s="433"/>
      <c r="H55" s="577"/>
      <c r="I55" s="568"/>
      <c r="J55" s="568"/>
      <c r="K55" s="345"/>
      <c r="L55" s="345"/>
    </row>
    <row r="56" spans="1:12">
      <c r="A56" s="96"/>
      <c r="B56" s="59"/>
      <c r="C56" s="30">
        <v>0</v>
      </c>
      <c r="D56" s="193"/>
      <c r="E56" s="193"/>
      <c r="F56" s="30"/>
      <c r="G56" s="433"/>
      <c r="H56" s="577"/>
      <c r="I56" s="568"/>
      <c r="J56" s="568"/>
      <c r="K56" s="345"/>
      <c r="L56" s="345"/>
    </row>
    <row r="57" spans="1:12" ht="15.75" thickBot="1">
      <c r="A57" s="97">
        <v>5400</v>
      </c>
      <c r="B57" s="64" t="s">
        <v>52</v>
      </c>
      <c r="C57" s="61">
        <f t="shared" ref="C57:I57" si="28">C16-C54</f>
        <v>0</v>
      </c>
      <c r="D57" s="343">
        <f t="shared" si="28"/>
        <v>0</v>
      </c>
      <c r="E57" s="343">
        <f t="shared" si="28"/>
        <v>0</v>
      </c>
      <c r="F57" s="343">
        <f t="shared" si="28"/>
        <v>-167139.27371624397</v>
      </c>
      <c r="G57" s="343">
        <f t="shared" si="28"/>
        <v>167139.27371624397</v>
      </c>
      <c r="H57" s="347">
        <f t="shared" si="28"/>
        <v>-250708.91057436599</v>
      </c>
      <c r="I57" s="570">
        <f t="shared" si="28"/>
        <v>0</v>
      </c>
      <c r="J57" s="570">
        <f t="shared" ref="J57:K57" si="29">J16-J54</f>
        <v>28000.000000004307</v>
      </c>
      <c r="K57" s="209">
        <f t="shared" si="29"/>
        <v>0</v>
      </c>
      <c r="L57" s="209">
        <f t="shared" ref="L57" si="30">L16-L54</f>
        <v>0</v>
      </c>
    </row>
    <row r="58" spans="1:12" ht="15.75" thickTop="1">
      <c r="A58" s="96"/>
      <c r="B58" s="59"/>
      <c r="C58" s="30"/>
      <c r="D58" s="193"/>
      <c r="E58" s="193"/>
      <c r="F58" s="30"/>
      <c r="G58" s="433"/>
      <c r="H58" s="577"/>
      <c r="I58" s="568"/>
      <c r="J58" s="568"/>
      <c r="K58" s="345"/>
      <c r="L58" s="345"/>
    </row>
    <row r="59" spans="1:12" ht="30">
      <c r="A59" s="97">
        <v>6300</v>
      </c>
      <c r="B59" s="64" t="s">
        <v>53</v>
      </c>
      <c r="C59" s="30"/>
      <c r="D59" s="193"/>
      <c r="E59" s="193"/>
      <c r="F59" s="30"/>
      <c r="G59" s="433"/>
      <c r="H59" s="577"/>
      <c r="I59" s="568"/>
      <c r="J59" s="568"/>
      <c r="K59" s="345"/>
      <c r="L59" s="345"/>
    </row>
    <row r="60" spans="1:12">
      <c r="A60" s="96" t="s">
        <v>89</v>
      </c>
      <c r="B60" s="59" t="s">
        <v>6</v>
      </c>
      <c r="C60" s="82"/>
      <c r="D60" s="349"/>
      <c r="E60" s="349"/>
      <c r="F60" s="82"/>
      <c r="G60" s="376"/>
      <c r="H60" s="577"/>
      <c r="I60" s="568"/>
      <c r="J60" s="568">
        <v>28000</v>
      </c>
      <c r="K60" s="345"/>
      <c r="L60" s="345"/>
    </row>
    <row r="61" spans="1:12">
      <c r="A61" s="96"/>
      <c r="B61" s="59"/>
      <c r="C61" s="30"/>
      <c r="D61" s="193"/>
      <c r="E61" s="193"/>
      <c r="F61" s="30"/>
      <c r="G61" s="433"/>
      <c r="H61" s="577"/>
      <c r="I61" s="568"/>
      <c r="J61" s="568"/>
      <c r="K61" s="345"/>
      <c r="L61" s="345"/>
    </row>
    <row r="62" spans="1:12" s="7" customFormat="1" ht="15.75" thickBot="1">
      <c r="A62" s="97"/>
      <c r="B62" s="57" t="s">
        <v>0</v>
      </c>
      <c r="C62" s="61">
        <v>0</v>
      </c>
      <c r="D62" s="343">
        <v>0</v>
      </c>
      <c r="E62" s="343">
        <v>0</v>
      </c>
      <c r="F62" s="343">
        <v>0</v>
      </c>
      <c r="G62" s="343">
        <v>0</v>
      </c>
      <c r="H62" s="347">
        <v>0</v>
      </c>
      <c r="I62" s="570">
        <v>0</v>
      </c>
      <c r="J62" s="572">
        <f>J60</f>
        <v>28000</v>
      </c>
      <c r="K62" s="211">
        <f t="shared" ref="K62:L62" si="31">K60</f>
        <v>0</v>
      </c>
      <c r="L62" s="211">
        <f t="shared" si="31"/>
        <v>0</v>
      </c>
    </row>
    <row r="63" spans="1:12" ht="15.75" thickTop="1">
      <c r="A63" s="96"/>
      <c r="B63" s="59"/>
      <c r="C63" s="32"/>
      <c r="D63" s="32"/>
      <c r="E63" s="32"/>
      <c r="F63" s="32"/>
      <c r="G63" s="433"/>
      <c r="H63" s="577"/>
      <c r="I63" s="568"/>
      <c r="J63" s="568"/>
      <c r="K63" s="345"/>
      <c r="L63" s="345"/>
    </row>
    <row r="64" spans="1:12">
      <c r="A64" s="96"/>
      <c r="B64" s="59"/>
      <c r="C64" s="32"/>
      <c r="D64" s="32"/>
      <c r="E64" s="32"/>
      <c r="F64" s="32"/>
      <c r="G64" s="433"/>
      <c r="H64" s="577"/>
      <c r="I64" s="568"/>
      <c r="J64" s="568"/>
      <c r="K64" s="568"/>
      <c r="L64" s="568"/>
    </row>
    <row r="65" spans="1:12" s="7" customFormat="1" ht="45.75" thickBot="1">
      <c r="A65" s="97">
        <v>6500</v>
      </c>
      <c r="B65" s="64" t="s">
        <v>54</v>
      </c>
      <c r="C65" s="61">
        <f t="shared" ref="C65:H65" si="32">C57-C62</f>
        <v>0</v>
      </c>
      <c r="D65" s="343">
        <f t="shared" si="32"/>
        <v>0</v>
      </c>
      <c r="E65" s="343"/>
      <c r="F65" s="61">
        <f t="shared" si="32"/>
        <v>-167139.27371624397</v>
      </c>
      <c r="G65" s="347">
        <f t="shared" si="32"/>
        <v>167139.27371624397</v>
      </c>
      <c r="H65" s="582">
        <f t="shared" si="32"/>
        <v>-250708.91057436599</v>
      </c>
      <c r="I65" s="570"/>
      <c r="J65" s="570">
        <f t="shared" ref="J65:K65" si="33">J57-J62</f>
        <v>4.3073669075965881E-9</v>
      </c>
      <c r="K65" s="209">
        <f t="shared" si="33"/>
        <v>0</v>
      </c>
      <c r="L65" s="209">
        <f t="shared" ref="L65" si="34">L57-L62</f>
        <v>0</v>
      </c>
    </row>
    <row r="66" spans="1:12" ht="15.75" thickTop="1">
      <c r="A66" s="96"/>
      <c r="B66" s="59"/>
      <c r="C66" s="30"/>
      <c r="D66" s="193"/>
      <c r="E66" s="193"/>
      <c r="F66" s="30"/>
      <c r="G66" s="433"/>
      <c r="H66" s="577"/>
      <c r="I66" s="568"/>
      <c r="J66" s="568"/>
      <c r="K66" s="345"/>
      <c r="L66" s="345"/>
    </row>
    <row r="67" spans="1:12" s="7" customFormat="1" ht="45.75" thickBot="1">
      <c r="A67" s="97">
        <v>6700</v>
      </c>
      <c r="B67" s="64" t="s">
        <v>55</v>
      </c>
      <c r="C67" s="61">
        <f t="shared" ref="C67:H67" si="35">C65</f>
        <v>0</v>
      </c>
      <c r="D67" s="343"/>
      <c r="E67" s="343"/>
      <c r="F67" s="61">
        <f t="shared" si="35"/>
        <v>-167139.27371624397</v>
      </c>
      <c r="G67" s="347">
        <f t="shared" si="35"/>
        <v>167139.27371624397</v>
      </c>
      <c r="H67" s="582">
        <f t="shared" si="35"/>
        <v>-250708.91057436599</v>
      </c>
      <c r="I67" s="570"/>
      <c r="J67" s="209">
        <f t="shared" ref="J67:K67" si="36">J65</f>
        <v>4.3073669075965881E-9</v>
      </c>
      <c r="K67" s="209">
        <f t="shared" si="36"/>
        <v>0</v>
      </c>
      <c r="L67" s="209">
        <f t="shared" ref="L67" si="37">L65</f>
        <v>0</v>
      </c>
    </row>
    <row r="68" spans="1:12" ht="15.75" thickTop="1">
      <c r="A68" s="96"/>
      <c r="B68" s="59"/>
      <c r="C68" s="30"/>
      <c r="D68" s="193"/>
      <c r="E68" s="193"/>
      <c r="F68" s="30"/>
      <c r="G68" s="433"/>
      <c r="H68" s="577"/>
      <c r="I68" s="568"/>
      <c r="J68" s="568"/>
      <c r="K68" s="345"/>
      <c r="L68" s="345"/>
    </row>
    <row r="69" spans="1:12">
      <c r="A69" s="96"/>
      <c r="B69" s="59"/>
      <c r="C69" s="30"/>
      <c r="D69" s="193"/>
      <c r="E69" s="193"/>
      <c r="F69" s="30"/>
      <c r="G69" s="433"/>
      <c r="H69" s="577"/>
      <c r="I69" s="568"/>
      <c r="J69" s="568"/>
      <c r="K69" s="345"/>
      <c r="L69" s="345"/>
    </row>
    <row r="70" spans="1:12" ht="15.75" thickBot="1">
      <c r="A70" s="101"/>
      <c r="B70" s="65"/>
      <c r="C70" s="33"/>
      <c r="D70" s="33"/>
      <c r="E70" s="33"/>
      <c r="F70" s="33"/>
      <c r="G70" s="566"/>
      <c r="H70" s="583"/>
      <c r="I70" s="573"/>
      <c r="J70" s="573"/>
      <c r="K70" s="305"/>
      <c r="L70" s="305"/>
    </row>
  </sheetData>
  <customSheetViews>
    <customSheetView guid="{FDA731C6-6FB3-4A94-83F6-34E751A839F6}" scale="80" showPageBreaks="1" fitToPage="1" printArea="1" hiddenColumns="1" view="pageBreakPreview">
      <pane ySplit="9" topLeftCell="A55" activePane="bottomLeft" state="frozen"/>
      <selection pane="bottomLeft" activeCell="I60" sqref="I60"/>
      <pageMargins left="0.70866141732283472" right="0.70866141732283472" top="0.74803149606299213" bottom="0.74803149606299213" header="0.31496062992125984" footer="0.31496062992125984"/>
      <pageSetup paperSize="9" scale="66" fitToHeight="0" orientation="portrait" r:id="rId1"/>
    </customSheetView>
  </customSheetViews>
  <mergeCells count="6">
    <mergeCell ref="J6:L6"/>
    <mergeCell ref="A6:B8"/>
    <mergeCell ref="C6:H6"/>
    <mergeCell ref="A1:L1"/>
    <mergeCell ref="A4:L4"/>
    <mergeCell ref="A3:L3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50" fitToHeight="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pageSetUpPr fitToPage="1"/>
  </sheetPr>
  <dimension ref="A1:L214"/>
  <sheetViews>
    <sheetView zoomScale="80" zoomScaleNormal="80" zoomScaleSheetLayoutView="90" workbookViewId="0">
      <pane ySplit="8" topLeftCell="A102" activePane="bottomLeft" state="frozen"/>
      <selection activeCell="I6" sqref="I6:K6"/>
      <selection pane="bottomLeft" activeCell="L14" sqref="L14"/>
    </sheetView>
  </sheetViews>
  <sheetFormatPr defaultColWidth="9.140625" defaultRowHeight="15"/>
  <cols>
    <col min="1" max="1" width="28.7109375" style="102" customWidth="1"/>
    <col min="2" max="2" width="52.140625" style="6" customWidth="1"/>
    <col min="3" max="3" width="17" style="8" customWidth="1"/>
    <col min="4" max="5" width="17" style="351" customWidth="1"/>
    <col min="6" max="7" width="17.85546875" style="21" hidden="1" customWidth="1"/>
    <col min="8" max="8" width="18.85546875" style="8" hidden="1" customWidth="1"/>
    <col min="9" max="9" width="18.85546875" style="351" customWidth="1"/>
    <col min="10" max="10" width="19.28515625" style="351" customWidth="1"/>
    <col min="11" max="12" width="18.85546875" style="351" customWidth="1"/>
    <col min="13" max="13" width="16.140625" style="6" customWidth="1"/>
    <col min="14" max="16384" width="9.140625" style="6"/>
  </cols>
  <sheetData>
    <row r="1" spans="1:12" s="175" customFormat="1" ht="22.5">
      <c r="A1" s="1117" t="s">
        <v>38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</row>
    <row r="2" spans="1:12" s="175" customFormat="1" ht="22.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s="175" customFormat="1" ht="48.75" customHeight="1">
      <c r="A3" s="1089" t="str">
        <f>'0001'!A2:H2</f>
        <v>MEDUIM TERM REVENUE AND EXPENDITURE FRAMEWORK FOR FINANCIAL YEARS 2020-2021/2021-2022/2022-2023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</row>
    <row r="4" spans="1:12" s="177" customFormat="1" ht="22.5">
      <c r="A4" s="1110" t="s">
        <v>70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</row>
    <row r="5" spans="1:12" s="177" customFormat="1" ht="29.25" customHeight="1" thickBot="1">
      <c r="A5" s="323"/>
      <c r="B5" s="324"/>
      <c r="C5" s="325"/>
      <c r="D5" s="325"/>
      <c r="E5" s="325"/>
      <c r="F5" s="326"/>
      <c r="G5" s="326"/>
      <c r="H5" s="327">
        <v>7</v>
      </c>
      <c r="I5" s="327"/>
      <c r="J5" s="507">
        <v>4.4999999999999998E-2</v>
      </c>
      <c r="K5" s="507">
        <v>4.5999999999999999E-2</v>
      </c>
      <c r="L5" s="507">
        <v>4.5999999999999999E-2</v>
      </c>
    </row>
    <row r="6" spans="1:12" s="7" customFormat="1" ht="33.75" customHeight="1" thickBot="1">
      <c r="A6" s="1098" t="s">
        <v>37</v>
      </c>
      <c r="B6" s="1099"/>
      <c r="C6" s="1105" t="s">
        <v>191</v>
      </c>
      <c r="D6" s="1105"/>
      <c r="E6" s="1105"/>
      <c r="F6" s="1105"/>
      <c r="G6" s="1105"/>
      <c r="H6" s="1105"/>
      <c r="I6" s="645"/>
      <c r="J6" s="1077" t="s">
        <v>428</v>
      </c>
      <c r="K6" s="1078"/>
      <c r="L6" s="1079"/>
    </row>
    <row r="7" spans="1:12" s="7" customFormat="1" ht="15.75" thickBot="1">
      <c r="A7" s="1100"/>
      <c r="B7" s="1101"/>
      <c r="C7" s="367" t="s">
        <v>405</v>
      </c>
      <c r="D7" s="367" t="s">
        <v>405</v>
      </c>
      <c r="E7" s="357" t="s">
        <v>405</v>
      </c>
      <c r="F7" s="357" t="s">
        <v>405</v>
      </c>
      <c r="G7" s="357" t="s">
        <v>405</v>
      </c>
      <c r="H7" s="357" t="s">
        <v>405</v>
      </c>
      <c r="I7" s="357" t="s">
        <v>405</v>
      </c>
      <c r="J7" s="668" t="s">
        <v>429</v>
      </c>
      <c r="K7" s="668" t="s">
        <v>430</v>
      </c>
      <c r="L7" s="669" t="s">
        <v>446</v>
      </c>
    </row>
    <row r="8" spans="1:12" s="7" customFormat="1" ht="45.75" thickBot="1">
      <c r="A8" s="1102"/>
      <c r="B8" s="1103"/>
      <c r="C8" s="368" t="s">
        <v>57</v>
      </c>
      <c r="D8" s="368" t="s">
        <v>406</v>
      </c>
      <c r="E8" s="356" t="s">
        <v>512</v>
      </c>
      <c r="F8" s="274" t="s">
        <v>91</v>
      </c>
      <c r="G8" s="273" t="s">
        <v>110</v>
      </c>
      <c r="H8" s="480" t="s">
        <v>76</v>
      </c>
      <c r="I8" s="480" t="s">
        <v>511</v>
      </c>
      <c r="J8" s="665" t="s">
        <v>431</v>
      </c>
      <c r="K8" s="665" t="s">
        <v>432</v>
      </c>
      <c r="L8" s="666" t="s">
        <v>433</v>
      </c>
    </row>
    <row r="9" spans="1:12" s="7" customFormat="1">
      <c r="A9" s="105" t="s">
        <v>1</v>
      </c>
      <c r="B9" s="72" t="s">
        <v>43</v>
      </c>
      <c r="C9" s="185"/>
      <c r="D9" s="185"/>
      <c r="E9" s="185"/>
      <c r="F9" s="29"/>
      <c r="G9" s="130"/>
      <c r="H9" s="223"/>
      <c r="I9" s="223"/>
      <c r="J9" s="306"/>
      <c r="K9" s="185"/>
      <c r="L9" s="358"/>
    </row>
    <row r="10" spans="1:12" s="7" customFormat="1">
      <c r="A10" s="95"/>
      <c r="B10" s="72"/>
      <c r="C10" s="342"/>
      <c r="D10" s="342"/>
      <c r="E10" s="342"/>
      <c r="F10" s="30"/>
      <c r="G10" s="32"/>
      <c r="H10" s="215"/>
      <c r="I10" s="215"/>
      <c r="J10" s="307"/>
      <c r="K10" s="342"/>
      <c r="L10" s="350"/>
    </row>
    <row r="11" spans="1:12" s="7" customFormat="1">
      <c r="A11" s="95">
        <v>1600</v>
      </c>
      <c r="B11" s="72" t="s">
        <v>44</v>
      </c>
      <c r="C11" s="342"/>
      <c r="D11" s="342"/>
      <c r="E11" s="342"/>
      <c r="F11" s="30"/>
      <c r="G11" s="32"/>
      <c r="H11" s="215"/>
      <c r="I11" s="215"/>
      <c r="J11" s="307"/>
      <c r="K11" s="342"/>
      <c r="L11" s="350"/>
    </row>
    <row r="12" spans="1:12">
      <c r="A12" s="96" t="s">
        <v>380</v>
      </c>
      <c r="B12" s="71" t="s">
        <v>226</v>
      </c>
      <c r="C12" s="82">
        <v>550000</v>
      </c>
      <c r="D12" s="349">
        <v>550000</v>
      </c>
      <c r="E12" s="349">
        <v>550000</v>
      </c>
      <c r="F12" s="82">
        <v>550000</v>
      </c>
      <c r="G12" s="208">
        <v>0</v>
      </c>
      <c r="H12" s="215">
        <v>550000</v>
      </c>
      <c r="I12" s="335">
        <v>550000</v>
      </c>
      <c r="J12" s="307"/>
      <c r="K12" s="342"/>
      <c r="L12" s="350"/>
    </row>
    <row r="13" spans="1:12">
      <c r="A13" s="96" t="s">
        <v>238</v>
      </c>
      <c r="B13" s="71" t="s">
        <v>227</v>
      </c>
      <c r="C13" s="82">
        <v>16175580.113967801</v>
      </c>
      <c r="D13" s="349">
        <v>15875580.113967801</v>
      </c>
      <c r="E13" s="349">
        <v>15875580.113967801</v>
      </c>
      <c r="F13" s="82">
        <v>6739850.1441150103</v>
      </c>
      <c r="G13" s="344">
        <v>9435729.9698527902</v>
      </c>
      <c r="H13" s="215">
        <v>15875580.113967801</v>
      </c>
      <c r="I13" s="335">
        <v>15875580.113967801</v>
      </c>
      <c r="J13" s="307">
        <v>18082375.863299102</v>
      </c>
      <c r="K13" s="342">
        <v>17345165.153010901</v>
      </c>
      <c r="L13" s="350">
        <v>18143042.750049401</v>
      </c>
    </row>
    <row r="14" spans="1:12" s="191" customFormat="1">
      <c r="A14" s="96" t="s">
        <v>407</v>
      </c>
      <c r="B14" s="71" t="s">
        <v>408</v>
      </c>
      <c r="C14" s="335"/>
      <c r="D14" s="335">
        <v>1600000</v>
      </c>
      <c r="E14" s="335">
        <v>1600000</v>
      </c>
      <c r="F14" s="335">
        <v>1600000</v>
      </c>
      <c r="G14" s="127"/>
      <c r="H14" s="215">
        <v>1600000</v>
      </c>
      <c r="I14" s="335">
        <v>1600000</v>
      </c>
      <c r="J14" s="307"/>
      <c r="K14" s="342"/>
      <c r="L14" s="350"/>
    </row>
    <row r="15" spans="1:12" s="191" customFormat="1">
      <c r="A15" s="96"/>
      <c r="B15" s="506" t="s">
        <v>448</v>
      </c>
      <c r="C15" s="335"/>
      <c r="D15" s="335"/>
      <c r="E15" s="335"/>
      <c r="F15" s="335"/>
      <c r="G15" s="194"/>
      <c r="H15" s="215"/>
      <c r="I15" s="335"/>
      <c r="J15" s="307">
        <v>1500000</v>
      </c>
      <c r="K15" s="342"/>
      <c r="L15" s="350"/>
    </row>
    <row r="16" spans="1:12" s="7" customFormat="1" ht="15.75" thickBot="1">
      <c r="A16" s="97"/>
      <c r="B16" s="71"/>
      <c r="C16" s="209">
        <f>SUM(C12:C14)</f>
        <v>16725580.113967801</v>
      </c>
      <c r="D16" s="209">
        <f t="shared" ref="D16:I16" si="0">SUM(D12:D14)</f>
        <v>18025580.113967799</v>
      </c>
      <c r="E16" s="209">
        <f t="shared" si="0"/>
        <v>18025580.113967799</v>
      </c>
      <c r="F16" s="209">
        <f t="shared" si="0"/>
        <v>8889850.1441150103</v>
      </c>
      <c r="G16" s="209">
        <f t="shared" si="0"/>
        <v>9435729.9698527902</v>
      </c>
      <c r="H16" s="209">
        <f t="shared" si="0"/>
        <v>18025580.113967799</v>
      </c>
      <c r="I16" s="216">
        <f t="shared" si="0"/>
        <v>18025580.113967799</v>
      </c>
      <c r="J16" s="20">
        <f>SUM(J12:J15)</f>
        <v>19582375.863299102</v>
      </c>
      <c r="K16" s="343">
        <f t="shared" ref="K16:L16" si="1">SUM(K12:K15)</f>
        <v>17345165.153010901</v>
      </c>
      <c r="L16" s="202">
        <f t="shared" si="1"/>
        <v>18143042.750049401</v>
      </c>
    </row>
    <row r="17" spans="1:12" ht="15.75" thickTop="1">
      <c r="A17" s="97"/>
      <c r="B17" s="121" t="s">
        <v>0</v>
      </c>
      <c r="C17" s="31"/>
      <c r="D17" s="31"/>
      <c r="E17" s="31"/>
      <c r="F17" s="31"/>
      <c r="G17" s="129"/>
      <c r="H17" s="224"/>
      <c r="I17" s="224"/>
      <c r="J17" s="773"/>
      <c r="K17" s="11"/>
      <c r="L17" s="336"/>
    </row>
    <row r="18" spans="1:12" s="7" customFormat="1">
      <c r="A18" s="98" t="s">
        <v>61</v>
      </c>
      <c r="B18" s="72"/>
      <c r="C18" s="30"/>
      <c r="D18" s="193"/>
      <c r="E18" s="193"/>
      <c r="F18" s="30"/>
      <c r="G18" s="32"/>
      <c r="H18" s="215"/>
      <c r="I18" s="215"/>
      <c r="J18" s="307"/>
      <c r="K18" s="342"/>
      <c r="L18" s="350"/>
    </row>
    <row r="19" spans="1:12" s="191" customFormat="1">
      <c r="A19" s="96" t="s">
        <v>381</v>
      </c>
      <c r="B19" s="72" t="s">
        <v>62</v>
      </c>
      <c r="C19" s="349">
        <v>300000</v>
      </c>
      <c r="D19" s="349">
        <v>300000</v>
      </c>
      <c r="E19" s="349">
        <v>300000</v>
      </c>
      <c r="F19" s="349">
        <v>6500</v>
      </c>
      <c r="G19" s="344">
        <f>C19-F19</f>
        <v>293500</v>
      </c>
      <c r="H19" s="215">
        <f>F19/$H$5*12</f>
        <v>11142.857142857143</v>
      </c>
      <c r="I19" s="335">
        <v>300000</v>
      </c>
      <c r="J19" s="307">
        <v>0</v>
      </c>
      <c r="K19" s="342">
        <v>0</v>
      </c>
      <c r="L19" s="350">
        <f t="shared" ref="L19" si="2">J19/$H$5*12</f>
        <v>0</v>
      </c>
    </row>
    <row r="20" spans="1:12">
      <c r="A20" s="96"/>
      <c r="B20" s="370" t="s">
        <v>224</v>
      </c>
      <c r="C20" s="88"/>
      <c r="D20" s="88"/>
      <c r="E20" s="88"/>
      <c r="F20" s="88"/>
      <c r="G20" s="87"/>
      <c r="H20" s="228"/>
      <c r="I20" s="228"/>
      <c r="J20" s="774"/>
      <c r="K20" s="384"/>
      <c r="L20" s="775"/>
    </row>
    <row r="21" spans="1:12" ht="15.75" thickBot="1">
      <c r="A21" s="97"/>
      <c r="B21" s="71"/>
      <c r="C21" s="369">
        <f>C19</f>
        <v>300000</v>
      </c>
      <c r="D21" s="369">
        <f>D19</f>
        <v>300000</v>
      </c>
      <c r="E21" s="369">
        <f t="shared" ref="E21:I21" si="3">E19</f>
        <v>300000</v>
      </c>
      <c r="F21" s="369">
        <f t="shared" si="3"/>
        <v>6500</v>
      </c>
      <c r="G21" s="369">
        <f t="shared" si="3"/>
        <v>293500</v>
      </c>
      <c r="H21" s="369">
        <f t="shared" si="3"/>
        <v>11142.857142857143</v>
      </c>
      <c r="I21" s="481">
        <f t="shared" si="3"/>
        <v>300000</v>
      </c>
      <c r="J21" s="776">
        <f t="shared" ref="J21:K21" si="4">J19</f>
        <v>0</v>
      </c>
      <c r="K21" s="369">
        <f t="shared" si="4"/>
        <v>0</v>
      </c>
      <c r="L21" s="777">
        <f t="shared" ref="L21" si="5">L19</f>
        <v>0</v>
      </c>
    </row>
    <row r="22" spans="1:12" ht="15.75" thickTop="1">
      <c r="A22" s="97"/>
      <c r="B22" s="72" t="s">
        <v>0</v>
      </c>
      <c r="C22" s="31"/>
      <c r="D22" s="31"/>
      <c r="E22" s="31"/>
      <c r="F22" s="31"/>
      <c r="G22" s="129"/>
      <c r="H22" s="224"/>
      <c r="I22" s="224"/>
      <c r="J22" s="773"/>
      <c r="K22" s="11"/>
      <c r="L22" s="336"/>
    </row>
    <row r="23" spans="1:12" s="7" customFormat="1" ht="15.75" thickBot="1">
      <c r="A23" s="97">
        <v>2800</v>
      </c>
      <c r="B23" s="72"/>
      <c r="C23" s="346">
        <f t="shared" ref="C23:I23" si="6">C21+C16</f>
        <v>17025580.113967799</v>
      </c>
      <c r="D23" s="346">
        <f t="shared" si="6"/>
        <v>18325580.113967799</v>
      </c>
      <c r="E23" s="346">
        <f t="shared" si="6"/>
        <v>18325580.113967799</v>
      </c>
      <c r="F23" s="346">
        <f t="shared" si="6"/>
        <v>8896350.1441150103</v>
      </c>
      <c r="G23" s="346">
        <f t="shared" si="6"/>
        <v>9729229.9698527902</v>
      </c>
      <c r="H23" s="346">
        <f t="shared" si="6"/>
        <v>18036722.971110657</v>
      </c>
      <c r="I23" s="216">
        <f t="shared" si="6"/>
        <v>18325580.113967799</v>
      </c>
      <c r="J23" s="20">
        <f t="shared" ref="J23:K23" si="7">J21+J16</f>
        <v>19582375.863299102</v>
      </c>
      <c r="K23" s="346">
        <f t="shared" si="7"/>
        <v>17345165.153010901</v>
      </c>
      <c r="L23" s="209">
        <f t="shared" ref="L23" si="8">L21+L16</f>
        <v>18143042.750049401</v>
      </c>
    </row>
    <row r="24" spans="1:12" ht="15.75" thickTop="1">
      <c r="A24" s="97"/>
      <c r="B24" s="121" t="s">
        <v>45</v>
      </c>
      <c r="C24" s="31"/>
      <c r="D24" s="31"/>
      <c r="E24" s="31"/>
      <c r="F24" s="31"/>
      <c r="G24" s="129"/>
      <c r="H24" s="224"/>
      <c r="I24" s="224"/>
      <c r="J24" s="773"/>
      <c r="K24" s="11"/>
      <c r="L24" s="336"/>
    </row>
    <row r="25" spans="1:12">
      <c r="A25" s="99">
        <v>2900</v>
      </c>
      <c r="B25" s="72"/>
      <c r="C25" s="31"/>
      <c r="D25" s="31"/>
      <c r="E25" s="31"/>
      <c r="F25" s="31"/>
      <c r="G25" s="129"/>
      <c r="H25" s="224"/>
      <c r="I25" s="224"/>
      <c r="J25" s="773"/>
      <c r="K25" s="11"/>
      <c r="L25" s="336"/>
    </row>
    <row r="26" spans="1:12">
      <c r="A26" s="99"/>
      <c r="B26" s="72" t="s">
        <v>42</v>
      </c>
      <c r="C26" s="31"/>
      <c r="D26" s="31"/>
      <c r="E26" s="31"/>
      <c r="F26" s="31"/>
      <c r="G26" s="129"/>
      <c r="H26" s="224"/>
      <c r="I26" s="224"/>
      <c r="J26" s="773"/>
      <c r="K26" s="11"/>
      <c r="L26" s="336"/>
    </row>
    <row r="27" spans="1:12">
      <c r="A27" s="99">
        <v>3000</v>
      </c>
      <c r="B27" s="72"/>
      <c r="C27" s="31"/>
      <c r="D27" s="31"/>
      <c r="E27" s="31"/>
      <c r="F27" s="31"/>
      <c r="G27" s="129"/>
      <c r="H27" s="224"/>
      <c r="I27" s="224"/>
      <c r="J27" s="773"/>
      <c r="K27" s="11"/>
      <c r="L27" s="336"/>
    </row>
    <row r="28" spans="1:12">
      <c r="A28" s="96" t="s">
        <v>310</v>
      </c>
      <c r="B28" s="122" t="s">
        <v>58</v>
      </c>
      <c r="C28" s="82">
        <v>7085044.2315000007</v>
      </c>
      <c r="D28" s="349">
        <v>7085044.2315000007</v>
      </c>
      <c r="E28" s="349">
        <v>7085044.2315000007</v>
      </c>
      <c r="F28" s="82">
        <v>5051719.75</v>
      </c>
      <c r="G28" s="208">
        <f>C28-F28</f>
        <v>2033324.4815000007</v>
      </c>
      <c r="H28" s="215">
        <f>F28/$H$5*12</f>
        <v>8660091</v>
      </c>
      <c r="I28" s="335">
        <v>7085044.2315000007</v>
      </c>
      <c r="J28" s="307">
        <v>7464735.1288406253</v>
      </c>
      <c r="K28" s="342">
        <f>J28*$K$5+J28</f>
        <v>7808112.9447672945</v>
      </c>
      <c r="L28" s="350">
        <f>K28*$L$5+K28</f>
        <v>8167286.1402265895</v>
      </c>
    </row>
    <row r="29" spans="1:12">
      <c r="A29" s="96"/>
      <c r="B29" s="71" t="s">
        <v>9</v>
      </c>
      <c r="C29" s="82"/>
      <c r="D29" s="349"/>
      <c r="E29" s="349"/>
      <c r="F29" s="82">
        <v>0</v>
      </c>
      <c r="G29" s="80">
        <f>C29-F29</f>
        <v>0</v>
      </c>
      <c r="H29" s="215">
        <f>F29/$H$5*12</f>
        <v>0</v>
      </c>
      <c r="I29" s="215"/>
      <c r="J29" s="307"/>
      <c r="K29" s="342">
        <f>H29/$H$5*12</f>
        <v>0</v>
      </c>
      <c r="L29" s="350">
        <f t="shared" ref="L29" si="9">J29/$H$5*12</f>
        <v>0</v>
      </c>
    </row>
    <row r="30" spans="1:12" s="7" customFormat="1" ht="15.75" thickBot="1">
      <c r="A30" s="97"/>
      <c r="B30" s="71" t="s">
        <v>10</v>
      </c>
      <c r="C30" s="346">
        <f t="shared" ref="C30:I30" si="10">SUM(C28:C29)</f>
        <v>7085044.2315000007</v>
      </c>
      <c r="D30" s="346">
        <f t="shared" si="10"/>
        <v>7085044.2315000007</v>
      </c>
      <c r="E30" s="346">
        <f t="shared" si="10"/>
        <v>7085044.2315000007</v>
      </c>
      <c r="F30" s="346">
        <f t="shared" si="10"/>
        <v>5051719.75</v>
      </c>
      <c r="G30" s="346">
        <f t="shared" si="10"/>
        <v>2033324.4815000007</v>
      </c>
      <c r="H30" s="346">
        <f t="shared" si="10"/>
        <v>8660091</v>
      </c>
      <c r="I30" s="216">
        <f t="shared" si="10"/>
        <v>7085044.2315000007</v>
      </c>
      <c r="J30" s="20">
        <f t="shared" ref="J30:K30" si="11">SUM(J28:J29)</f>
        <v>7464735.1288406253</v>
      </c>
      <c r="K30" s="346">
        <f t="shared" si="11"/>
        <v>7808112.9447672945</v>
      </c>
      <c r="L30" s="209">
        <f t="shared" ref="L30" si="12">SUM(L28:L29)</f>
        <v>8167286.1402265895</v>
      </c>
    </row>
    <row r="31" spans="1:12" ht="15.75" thickTop="1">
      <c r="A31" s="96"/>
      <c r="B31" s="72" t="s">
        <v>0</v>
      </c>
      <c r="C31" s="30"/>
      <c r="D31" s="193"/>
      <c r="E31" s="134"/>
      <c r="F31" s="30"/>
      <c r="G31" s="80"/>
      <c r="H31" s="215"/>
      <c r="I31" s="215"/>
      <c r="J31" s="307"/>
      <c r="K31" s="342"/>
      <c r="L31" s="350"/>
    </row>
    <row r="32" spans="1:12">
      <c r="A32" s="98" t="s">
        <v>59</v>
      </c>
      <c r="B32" s="71"/>
      <c r="C32" s="30"/>
      <c r="D32" s="193"/>
      <c r="E32" s="32"/>
      <c r="F32" s="30"/>
      <c r="G32" s="80"/>
      <c r="H32" s="215"/>
      <c r="I32" s="215"/>
      <c r="J32" s="307"/>
      <c r="K32" s="342"/>
      <c r="L32" s="350"/>
    </row>
    <row r="33" spans="1:12">
      <c r="A33" s="96" t="s">
        <v>310</v>
      </c>
      <c r="B33" s="72" t="s">
        <v>60</v>
      </c>
      <c r="C33" s="408">
        <v>519286.216625</v>
      </c>
      <c r="D33" s="408">
        <v>519286.216625</v>
      </c>
      <c r="E33" s="434">
        <v>519286.216625</v>
      </c>
      <c r="F33" s="349">
        <v>309150.02</v>
      </c>
      <c r="G33" s="344">
        <f t="shared" ref="G33:G41" si="13">C33-F33</f>
        <v>210136.19662499998</v>
      </c>
      <c r="H33" s="215">
        <f>F33/$H$5*12</f>
        <v>529971.46285714291</v>
      </c>
      <c r="I33" s="769">
        <v>519286.216625</v>
      </c>
      <c r="J33" s="307">
        <v>547524.01073671877</v>
      </c>
      <c r="K33" s="342">
        <f t="shared" ref="K33:K41" si="14">J33*$K$5+J33</f>
        <v>572710.1152306078</v>
      </c>
      <c r="L33" s="350">
        <f t="shared" ref="L33:L41" si="15">K33*$L$5+K33</f>
        <v>599054.78053121571</v>
      </c>
    </row>
    <row r="34" spans="1:12">
      <c r="A34" s="96" t="s">
        <v>310</v>
      </c>
      <c r="B34" s="71" t="s">
        <v>11</v>
      </c>
      <c r="C34" s="408">
        <v>1612541.8800000001</v>
      </c>
      <c r="D34" s="408">
        <v>1612541.8800000001</v>
      </c>
      <c r="E34" s="434">
        <v>1612541.8800000001</v>
      </c>
      <c r="F34" s="349">
        <v>1348433.8800000004</v>
      </c>
      <c r="G34" s="344">
        <f t="shared" si="13"/>
        <v>264107.99999999977</v>
      </c>
      <c r="H34" s="215">
        <f t="shared" ref="H34:H41" si="16">F34/$H$5*12</f>
        <v>2311600.9371428578</v>
      </c>
      <c r="I34" s="769">
        <v>1612541.8800000001</v>
      </c>
      <c r="J34" s="307">
        <v>1649635.4400000002</v>
      </c>
      <c r="K34" s="342">
        <f t="shared" si="14"/>
        <v>1725518.6702400001</v>
      </c>
      <c r="L34" s="350">
        <f t="shared" si="15"/>
        <v>1804892.5290710402</v>
      </c>
    </row>
    <row r="35" spans="1:12">
      <c r="A35" s="96" t="s">
        <v>310</v>
      </c>
      <c r="B35" s="71" t="s">
        <v>29</v>
      </c>
      <c r="C35" s="408">
        <v>98039.16</v>
      </c>
      <c r="D35" s="408">
        <v>98039.16</v>
      </c>
      <c r="E35" s="434">
        <v>98039.16</v>
      </c>
      <c r="F35" s="349">
        <v>65359.44</v>
      </c>
      <c r="G35" s="344">
        <f t="shared" si="13"/>
        <v>32679.72</v>
      </c>
      <c r="H35" s="215">
        <f t="shared" si="16"/>
        <v>112044.75428571428</v>
      </c>
      <c r="I35" s="769">
        <v>98039.16</v>
      </c>
      <c r="J35" s="307">
        <v>92592.959999999977</v>
      </c>
      <c r="K35" s="342">
        <f t="shared" si="14"/>
        <v>96852.236159999971</v>
      </c>
      <c r="L35" s="350">
        <f t="shared" si="15"/>
        <v>101307.43902335997</v>
      </c>
    </row>
    <row r="36" spans="1:12">
      <c r="A36" s="96" t="s">
        <v>310</v>
      </c>
      <c r="B36" s="71" t="s">
        <v>22</v>
      </c>
      <c r="C36" s="408">
        <v>68184</v>
      </c>
      <c r="D36" s="408">
        <v>68184</v>
      </c>
      <c r="E36" s="434">
        <v>68184</v>
      </c>
      <c r="F36" s="349">
        <v>0</v>
      </c>
      <c r="G36" s="344">
        <f t="shared" si="13"/>
        <v>68184</v>
      </c>
      <c r="H36" s="215">
        <f t="shared" si="16"/>
        <v>0</v>
      </c>
      <c r="I36" s="769">
        <v>68184</v>
      </c>
      <c r="J36" s="307">
        <v>68184</v>
      </c>
      <c r="K36" s="342">
        <f t="shared" si="14"/>
        <v>71320.464000000007</v>
      </c>
      <c r="L36" s="350">
        <f t="shared" si="15"/>
        <v>74601.205344000002</v>
      </c>
    </row>
    <row r="37" spans="1:12">
      <c r="A37" s="96" t="s">
        <v>310</v>
      </c>
      <c r="B37" s="71" t="s">
        <v>23</v>
      </c>
      <c r="C37" s="408">
        <v>486724.79999999993</v>
      </c>
      <c r="D37" s="408">
        <v>486724.79999999993</v>
      </c>
      <c r="E37" s="434">
        <v>486724.79999999993</v>
      </c>
      <c r="F37" s="349">
        <v>359628</v>
      </c>
      <c r="G37" s="344">
        <f t="shared" si="13"/>
        <v>127096.79999999993</v>
      </c>
      <c r="H37" s="215">
        <f t="shared" si="16"/>
        <v>616505.14285714284</v>
      </c>
      <c r="I37" s="769">
        <v>486724.79999999993</v>
      </c>
      <c r="J37" s="307">
        <v>516104.76</v>
      </c>
      <c r="K37" s="342">
        <f t="shared" si="14"/>
        <v>539845.57895999996</v>
      </c>
      <c r="L37" s="350">
        <f t="shared" si="15"/>
        <v>564678.4755921599</v>
      </c>
    </row>
    <row r="38" spans="1:12">
      <c r="A38" s="96" t="s">
        <v>310</v>
      </c>
      <c r="B38" s="71" t="s">
        <v>21</v>
      </c>
      <c r="C38" s="408">
        <v>878085.38568093104</v>
      </c>
      <c r="D38" s="408">
        <v>878085.38568093104</v>
      </c>
      <c r="E38" s="434">
        <v>878085.38568093104</v>
      </c>
      <c r="F38" s="349">
        <v>670158.04</v>
      </c>
      <c r="G38" s="344">
        <f t="shared" si="13"/>
        <v>207927.345680931</v>
      </c>
      <c r="H38" s="215">
        <f t="shared" si="16"/>
        <v>1148842.3542857142</v>
      </c>
      <c r="I38" s="769">
        <v>878085.38568093104</v>
      </c>
      <c r="J38" s="307">
        <v>928031.14172109205</v>
      </c>
      <c r="K38" s="342">
        <f t="shared" si="14"/>
        <v>970720.57424026227</v>
      </c>
      <c r="L38" s="350">
        <f t="shared" si="15"/>
        <v>1015373.7206553144</v>
      </c>
    </row>
    <row r="39" spans="1:12">
      <c r="A39" s="96" t="s">
        <v>310</v>
      </c>
      <c r="B39" s="71" t="s">
        <v>111</v>
      </c>
      <c r="C39" s="408">
        <v>64152.619201852489</v>
      </c>
      <c r="D39" s="408">
        <v>64152.619201852489</v>
      </c>
      <c r="E39" s="434">
        <v>64152.619201852489</v>
      </c>
      <c r="F39" s="349">
        <v>39039.56</v>
      </c>
      <c r="G39" s="344">
        <f t="shared" si="13"/>
        <v>25113.059201852491</v>
      </c>
      <c r="H39" s="215">
        <f t="shared" si="16"/>
        <v>66924.959999999992</v>
      </c>
      <c r="I39" s="769">
        <v>64152.619201852489</v>
      </c>
      <c r="J39" s="307">
        <v>67641.116286414239</v>
      </c>
      <c r="K39" s="342">
        <f t="shared" si="14"/>
        <v>70752.607635589287</v>
      </c>
      <c r="L39" s="350">
        <f t="shared" si="15"/>
        <v>74007.227586826397</v>
      </c>
    </row>
    <row r="40" spans="1:12">
      <c r="A40" s="96" t="s">
        <v>310</v>
      </c>
      <c r="B40" s="71" t="s">
        <v>12</v>
      </c>
      <c r="C40" s="408">
        <v>24984.959999999995</v>
      </c>
      <c r="D40" s="408">
        <v>24984.959999999995</v>
      </c>
      <c r="E40" s="434">
        <v>24984.959999999995</v>
      </c>
      <c r="F40" s="349">
        <v>18441.28</v>
      </c>
      <c r="G40" s="344">
        <f t="shared" si="13"/>
        <v>6543.6799999999967</v>
      </c>
      <c r="H40" s="215">
        <f t="shared" si="16"/>
        <v>31613.622857142851</v>
      </c>
      <c r="I40" s="769">
        <v>24984.959999999995</v>
      </c>
      <c r="J40" s="307">
        <v>24984.959999999995</v>
      </c>
      <c r="K40" s="342">
        <f t="shared" si="14"/>
        <v>26134.268159999996</v>
      </c>
      <c r="L40" s="350">
        <f t="shared" si="15"/>
        <v>27336.444495359996</v>
      </c>
    </row>
    <row r="41" spans="1:12">
      <c r="A41" s="96" t="s">
        <v>310</v>
      </c>
      <c r="B41" s="71" t="s">
        <v>13</v>
      </c>
      <c r="C41" s="408">
        <v>1565.7599999999998</v>
      </c>
      <c r="D41" s="408">
        <v>1565.7599999999998</v>
      </c>
      <c r="E41" s="435">
        <v>1565.7599999999998</v>
      </c>
      <c r="F41" s="349">
        <v>1043.8399999999999</v>
      </c>
      <c r="G41" s="344">
        <f t="shared" si="13"/>
        <v>521.91999999999985</v>
      </c>
      <c r="H41" s="215">
        <f t="shared" si="16"/>
        <v>1789.4399999999996</v>
      </c>
      <c r="I41" s="770">
        <v>1565.7599999999998</v>
      </c>
      <c r="J41" s="307">
        <v>1565.7599999999998</v>
      </c>
      <c r="K41" s="342">
        <f t="shared" si="14"/>
        <v>1637.7849599999997</v>
      </c>
      <c r="L41" s="350">
        <f t="shared" si="15"/>
        <v>1713.1230681599998</v>
      </c>
    </row>
    <row r="42" spans="1:12" s="7" customFormat="1" ht="15.75" thickBot="1">
      <c r="A42" s="97"/>
      <c r="B42" s="71" t="s">
        <v>112</v>
      </c>
      <c r="C42" s="346">
        <f t="shared" ref="C42:I42" si="17">SUM(C33:C41)</f>
        <v>3753564.7815077836</v>
      </c>
      <c r="D42" s="346">
        <f t="shared" si="17"/>
        <v>3753564.7815077836</v>
      </c>
      <c r="E42" s="346">
        <f t="shared" si="17"/>
        <v>3753564.7815077836</v>
      </c>
      <c r="F42" s="346">
        <f t="shared" si="17"/>
        <v>2811254.06</v>
      </c>
      <c r="G42" s="346">
        <f t="shared" si="17"/>
        <v>942310.72150778328</v>
      </c>
      <c r="H42" s="346">
        <f t="shared" si="17"/>
        <v>4819292.6742857154</v>
      </c>
      <c r="I42" s="216">
        <f t="shared" si="17"/>
        <v>3753564.7815077836</v>
      </c>
      <c r="J42" s="20">
        <f>SUM(J33:J41)</f>
        <v>3896264.148744225</v>
      </c>
      <c r="K42" s="346">
        <f t="shared" ref="K42" si="18">SUM(K33:K41)</f>
        <v>4075492.2995864591</v>
      </c>
      <c r="L42" s="209">
        <f t="shared" ref="L42" si="19">SUM(L33:L41)</f>
        <v>4262964.9453674378</v>
      </c>
    </row>
    <row r="43" spans="1:12" ht="15.75" thickTop="1">
      <c r="A43" s="96"/>
      <c r="B43" s="72" t="s">
        <v>0</v>
      </c>
      <c r="C43" s="30"/>
      <c r="D43" s="193"/>
      <c r="E43" s="193"/>
      <c r="F43" s="30"/>
      <c r="G43" s="80"/>
      <c r="H43" s="215"/>
      <c r="I43" s="215"/>
      <c r="J43" s="307"/>
      <c r="K43" s="342"/>
      <c r="L43" s="350"/>
    </row>
    <row r="44" spans="1:12">
      <c r="A44" s="96" t="s">
        <v>382</v>
      </c>
      <c r="B44" s="71"/>
      <c r="C44" s="82">
        <v>1300000</v>
      </c>
      <c r="D44" s="349">
        <v>1000000</v>
      </c>
      <c r="E44" s="349">
        <v>1000000</v>
      </c>
      <c r="F44" s="78">
        <f>D44/12*7</f>
        <v>583333.33333333326</v>
      </c>
      <c r="G44" s="344">
        <f>C44-F44</f>
        <v>716666.66666666674</v>
      </c>
      <c r="H44" s="215">
        <f t="shared" ref="H44" si="20">F44/$H$5*12</f>
        <v>1000000</v>
      </c>
      <c r="I44" s="335">
        <v>1000000</v>
      </c>
      <c r="J44" s="307">
        <v>1000000</v>
      </c>
      <c r="K44" s="342">
        <f t="shared" ref="K44" si="21">J44*$K$5+J44</f>
        <v>1046000</v>
      </c>
      <c r="L44" s="350">
        <f t="shared" ref="L44" si="22">K44*$L$5+K44</f>
        <v>1094116</v>
      </c>
    </row>
    <row r="45" spans="1:12">
      <c r="A45" s="96"/>
      <c r="B45" s="71" t="s">
        <v>2</v>
      </c>
      <c r="C45" s="30"/>
      <c r="D45" s="193"/>
      <c r="E45" s="193"/>
      <c r="F45" s="30"/>
      <c r="G45" s="80"/>
      <c r="H45" s="215"/>
      <c r="I45" s="215"/>
      <c r="J45" s="307"/>
      <c r="K45" s="342"/>
      <c r="L45" s="350"/>
    </row>
    <row r="46" spans="1:12">
      <c r="A46" s="99">
        <v>3800</v>
      </c>
      <c r="B46" s="71"/>
      <c r="C46" s="30"/>
      <c r="D46" s="193"/>
      <c r="E46" s="193"/>
      <c r="F46" s="30"/>
      <c r="G46" s="80"/>
      <c r="H46" s="215"/>
      <c r="I46" s="215"/>
      <c r="J46" s="307"/>
      <c r="K46" s="342"/>
      <c r="L46" s="350"/>
    </row>
    <row r="47" spans="1:12">
      <c r="A47" s="96"/>
      <c r="B47" s="72" t="s">
        <v>47</v>
      </c>
      <c r="C47" s="30"/>
      <c r="D47" s="193"/>
      <c r="E47" s="193"/>
      <c r="F47" s="30"/>
      <c r="G47" s="80"/>
      <c r="H47" s="215"/>
      <c r="I47" s="215"/>
      <c r="J47" s="307"/>
      <c r="K47" s="342"/>
      <c r="L47" s="350"/>
    </row>
    <row r="48" spans="1:12">
      <c r="A48" s="96" t="s">
        <v>383</v>
      </c>
      <c r="B48" s="71"/>
      <c r="C48" s="82">
        <v>378000</v>
      </c>
      <c r="D48" s="349">
        <v>378000</v>
      </c>
      <c r="E48" s="349">
        <v>378000</v>
      </c>
      <c r="F48" s="82">
        <v>32033.23</v>
      </c>
      <c r="G48" s="344">
        <f>C48-F48</f>
        <v>345966.77</v>
      </c>
      <c r="H48" s="215">
        <f>F48/$H$5*12</f>
        <v>54914.108571428573</v>
      </c>
      <c r="I48" s="335">
        <v>378000</v>
      </c>
      <c r="J48" s="307">
        <v>515499.08571428567</v>
      </c>
      <c r="K48" s="342">
        <f t="shared" ref="K48" si="23">J48*$K$5+J48</f>
        <v>539212.04365714279</v>
      </c>
      <c r="L48" s="350">
        <f t="shared" ref="L48" si="24">K48*$L$5+K48</f>
        <v>564015.79766537133</v>
      </c>
    </row>
    <row r="49" spans="1:12">
      <c r="A49" s="96" t="s">
        <v>90</v>
      </c>
      <c r="B49" s="71" t="s">
        <v>39</v>
      </c>
      <c r="C49" s="82"/>
      <c r="D49" s="349"/>
      <c r="E49" s="349"/>
      <c r="F49" s="82"/>
      <c r="G49" s="195"/>
      <c r="H49" s="215"/>
      <c r="I49" s="215"/>
      <c r="J49" s="307"/>
      <c r="K49" s="342"/>
      <c r="L49" s="350"/>
    </row>
    <row r="50" spans="1:12" s="7" customFormat="1" ht="15.75" thickBot="1">
      <c r="A50" s="97"/>
      <c r="B50" s="71" t="s">
        <v>115</v>
      </c>
      <c r="C50" s="346">
        <f>SUM(C48:C49)</f>
        <v>378000</v>
      </c>
      <c r="D50" s="346">
        <f>SUM(D48:D49)</f>
        <v>378000</v>
      </c>
      <c r="E50" s="346">
        <f t="shared" ref="E50:I50" si="25">SUM(E48:E49)</f>
        <v>378000</v>
      </c>
      <c r="F50" s="346">
        <f t="shared" si="25"/>
        <v>32033.23</v>
      </c>
      <c r="G50" s="346">
        <f t="shared" si="25"/>
        <v>345966.77</v>
      </c>
      <c r="H50" s="346">
        <f t="shared" si="25"/>
        <v>54914.108571428573</v>
      </c>
      <c r="I50" s="216">
        <f t="shared" si="25"/>
        <v>378000</v>
      </c>
      <c r="J50" s="20">
        <f t="shared" ref="J50:L50" si="26">SUM(J48:J49)</f>
        <v>515499.08571428567</v>
      </c>
      <c r="K50" s="346">
        <f t="shared" si="26"/>
        <v>539212.04365714279</v>
      </c>
      <c r="L50" s="209">
        <f t="shared" si="26"/>
        <v>564015.79766537133</v>
      </c>
    </row>
    <row r="51" spans="1:12" ht="15.75" thickTop="1">
      <c r="A51" s="96"/>
      <c r="B51" s="72" t="s">
        <v>0</v>
      </c>
      <c r="C51" s="30"/>
      <c r="D51" s="193"/>
      <c r="E51" s="193"/>
      <c r="F51" s="30"/>
      <c r="G51" s="80"/>
      <c r="H51" s="215"/>
      <c r="I51" s="215"/>
      <c r="J51" s="307"/>
      <c r="K51" s="342"/>
      <c r="L51" s="350"/>
    </row>
    <row r="52" spans="1:12">
      <c r="A52" s="96"/>
      <c r="B52" s="71"/>
      <c r="C52" s="30"/>
      <c r="D52" s="193"/>
      <c r="E52" s="193"/>
      <c r="F52" s="30"/>
      <c r="G52" s="80"/>
      <c r="H52" s="215"/>
      <c r="I52" s="215"/>
      <c r="J52" s="307"/>
      <c r="K52" s="342"/>
      <c r="L52" s="350"/>
    </row>
    <row r="53" spans="1:12">
      <c r="A53" s="96"/>
      <c r="B53" s="71"/>
      <c r="C53" s="30"/>
      <c r="D53" s="193"/>
      <c r="E53" s="193"/>
      <c r="F53" s="30"/>
      <c r="G53" s="80"/>
      <c r="H53" s="215"/>
      <c r="I53" s="215"/>
      <c r="J53" s="307"/>
      <c r="K53" s="342"/>
      <c r="L53" s="350"/>
    </row>
    <row r="54" spans="1:12">
      <c r="A54" s="99">
        <v>4400</v>
      </c>
      <c r="B54" s="71"/>
      <c r="C54" s="30"/>
      <c r="D54" s="193"/>
      <c r="E54" s="193"/>
      <c r="F54" s="30"/>
      <c r="G54" s="80"/>
      <c r="H54" s="215"/>
      <c r="I54" s="215"/>
      <c r="J54" s="307"/>
      <c r="K54" s="342"/>
      <c r="L54" s="350"/>
    </row>
    <row r="55" spans="1:12">
      <c r="A55" s="96"/>
      <c r="B55" s="72" t="s">
        <v>49</v>
      </c>
      <c r="C55" s="30">
        <v>308471.10095999995</v>
      </c>
      <c r="D55" s="193">
        <v>308471.10095999995</v>
      </c>
      <c r="E55" s="193">
        <v>308471.10095999995</v>
      </c>
      <c r="F55" s="30">
        <v>1200</v>
      </c>
      <c r="G55" s="344">
        <f t="shared" ref="G55:G67" si="27">C55-F55</f>
        <v>307271.10095999995</v>
      </c>
      <c r="H55" s="215">
        <f t="shared" ref="H55:H67" si="28">F55/$H$5*12</f>
        <v>2057.1428571428569</v>
      </c>
      <c r="I55" s="215">
        <v>308471.10095999995</v>
      </c>
      <c r="J55" s="307">
        <v>0</v>
      </c>
      <c r="K55" s="342">
        <v>0</v>
      </c>
      <c r="L55" s="350">
        <f t="shared" ref="L55:L74" si="29">K55*$L$5+K55</f>
        <v>0</v>
      </c>
    </row>
    <row r="56" spans="1:12">
      <c r="A56" s="96" t="s">
        <v>385</v>
      </c>
      <c r="B56" s="71" t="s">
        <v>352</v>
      </c>
      <c r="C56" s="30">
        <v>131500</v>
      </c>
      <c r="D56" s="193">
        <v>131500</v>
      </c>
      <c r="E56" s="193">
        <v>131500</v>
      </c>
      <c r="F56" s="30">
        <v>148765.25</v>
      </c>
      <c r="G56" s="344">
        <f t="shared" si="27"/>
        <v>-17265.25</v>
      </c>
      <c r="H56" s="215">
        <f t="shared" si="28"/>
        <v>255026.14285714287</v>
      </c>
      <c r="I56" s="215">
        <v>131500</v>
      </c>
      <c r="J56" s="307">
        <v>50000</v>
      </c>
      <c r="K56" s="342">
        <f t="shared" ref="K56:K73" si="30">J56*$K$5+J56</f>
        <v>52300</v>
      </c>
      <c r="L56" s="350">
        <f t="shared" si="29"/>
        <v>54705.8</v>
      </c>
    </row>
    <row r="57" spans="1:12">
      <c r="A57" s="96" t="s">
        <v>454</v>
      </c>
      <c r="B57" s="96" t="s">
        <v>454</v>
      </c>
      <c r="C57" s="30">
        <v>150000</v>
      </c>
      <c r="D57" s="193">
        <v>150000</v>
      </c>
      <c r="E57" s="193">
        <v>150000</v>
      </c>
      <c r="F57" s="30">
        <v>331474</v>
      </c>
      <c r="G57" s="344">
        <f t="shared" si="27"/>
        <v>-181474</v>
      </c>
      <c r="H57" s="215">
        <f t="shared" si="28"/>
        <v>568241.14285714284</v>
      </c>
      <c r="I57" s="215">
        <v>150000</v>
      </c>
      <c r="J57" s="307">
        <f>88075/2</f>
        <v>44037.5</v>
      </c>
      <c r="K57" s="342">
        <f t="shared" si="30"/>
        <v>46063.224999999999</v>
      </c>
      <c r="L57" s="350">
        <f t="shared" si="29"/>
        <v>48182.133349999996</v>
      </c>
    </row>
    <row r="58" spans="1:12" s="191" customFormat="1">
      <c r="A58" s="96" t="s">
        <v>455</v>
      </c>
      <c r="B58" s="96" t="s">
        <v>455</v>
      </c>
      <c r="C58" s="193"/>
      <c r="D58" s="193"/>
      <c r="E58" s="193"/>
      <c r="F58" s="193"/>
      <c r="G58" s="344"/>
      <c r="H58" s="215"/>
      <c r="I58" s="215"/>
      <c r="J58" s="307">
        <f t="shared" ref="J58" si="31">E58*5%+E58</f>
        <v>0</v>
      </c>
      <c r="K58" s="342">
        <f t="shared" si="30"/>
        <v>0</v>
      </c>
      <c r="L58" s="350">
        <f t="shared" si="29"/>
        <v>0</v>
      </c>
    </row>
    <row r="59" spans="1:12">
      <c r="A59" s="96" t="s">
        <v>411</v>
      </c>
      <c r="B59" s="71" t="s">
        <v>175</v>
      </c>
      <c r="C59" s="82">
        <v>2100000</v>
      </c>
      <c r="D59" s="349">
        <v>2100000</v>
      </c>
      <c r="E59" s="349">
        <v>2100000</v>
      </c>
      <c r="F59" s="82">
        <v>1166258.27</v>
      </c>
      <c r="G59" s="344">
        <f t="shared" si="27"/>
        <v>933741.73</v>
      </c>
      <c r="H59" s="215">
        <f t="shared" si="28"/>
        <v>1999299.8914285712</v>
      </c>
      <c r="I59" s="215">
        <v>2100000</v>
      </c>
      <c r="J59" s="307">
        <v>100000</v>
      </c>
      <c r="K59" s="342">
        <f t="shared" si="30"/>
        <v>104600</v>
      </c>
      <c r="L59" s="350">
        <f t="shared" si="29"/>
        <v>109411.6</v>
      </c>
    </row>
    <row r="60" spans="1:12">
      <c r="A60" s="96" t="s">
        <v>311</v>
      </c>
      <c r="B60" s="71" t="s">
        <v>456</v>
      </c>
      <c r="C60" s="82">
        <v>550000</v>
      </c>
      <c r="D60" s="349">
        <v>550000</v>
      </c>
      <c r="E60" s="349">
        <v>550000</v>
      </c>
      <c r="F60" s="82"/>
      <c r="G60" s="344">
        <f t="shared" si="27"/>
        <v>550000</v>
      </c>
      <c r="H60" s="215">
        <f t="shared" si="28"/>
        <v>0</v>
      </c>
      <c r="I60" s="215">
        <v>550000</v>
      </c>
      <c r="J60" s="307">
        <v>980000</v>
      </c>
      <c r="K60" s="342">
        <f t="shared" si="30"/>
        <v>1025080</v>
      </c>
      <c r="L60" s="350">
        <f t="shared" si="29"/>
        <v>1072233.68</v>
      </c>
    </row>
    <row r="61" spans="1:12" s="191" customFormat="1">
      <c r="A61" s="96" t="s">
        <v>311</v>
      </c>
      <c r="B61" s="71" t="s">
        <v>457</v>
      </c>
      <c r="C61" s="349"/>
      <c r="D61" s="349"/>
      <c r="E61" s="349"/>
      <c r="F61" s="349"/>
      <c r="G61" s="344"/>
      <c r="H61" s="215"/>
      <c r="I61" s="215"/>
      <c r="J61" s="307">
        <v>740000</v>
      </c>
      <c r="K61" s="342">
        <f t="shared" si="30"/>
        <v>774040</v>
      </c>
      <c r="L61" s="350">
        <f t="shared" si="29"/>
        <v>809645.84</v>
      </c>
    </row>
    <row r="62" spans="1:12" s="191" customFormat="1">
      <c r="A62" s="96" t="s">
        <v>311</v>
      </c>
      <c r="B62" s="71" t="s">
        <v>458</v>
      </c>
      <c r="C62" s="349">
        <v>0</v>
      </c>
      <c r="D62" s="349"/>
      <c r="E62" s="349"/>
      <c r="F62" s="349"/>
      <c r="G62" s="344"/>
      <c r="H62" s="215"/>
      <c r="I62" s="215"/>
      <c r="J62" s="307">
        <v>280000</v>
      </c>
      <c r="K62" s="342">
        <f t="shared" si="30"/>
        <v>292880</v>
      </c>
      <c r="L62" s="350">
        <f t="shared" si="29"/>
        <v>306352.48</v>
      </c>
    </row>
    <row r="63" spans="1:12">
      <c r="A63" s="106" t="s">
        <v>386</v>
      </c>
      <c r="B63" s="71" t="s">
        <v>384</v>
      </c>
      <c r="C63" s="82">
        <v>50000</v>
      </c>
      <c r="D63" s="349">
        <v>50000</v>
      </c>
      <c r="E63" s="349">
        <v>50000</v>
      </c>
      <c r="F63" s="82">
        <v>21495</v>
      </c>
      <c r="G63" s="344">
        <f t="shared" si="27"/>
        <v>28505</v>
      </c>
      <c r="H63" s="215">
        <f t="shared" ref="H63" si="32">F63/$H$5*12</f>
        <v>36848.571428571428</v>
      </c>
      <c r="I63" s="215">
        <v>50000</v>
      </c>
      <c r="J63" s="307"/>
      <c r="K63" s="342"/>
      <c r="L63" s="350"/>
    </row>
    <row r="64" spans="1:12">
      <c r="A64" s="106" t="s">
        <v>312</v>
      </c>
      <c r="B64" s="71" t="s">
        <v>201</v>
      </c>
      <c r="C64" s="82">
        <v>220000</v>
      </c>
      <c r="D64" s="349">
        <v>220000</v>
      </c>
      <c r="E64" s="349">
        <v>220000</v>
      </c>
      <c r="F64" s="82"/>
      <c r="G64" s="344">
        <f t="shared" si="27"/>
        <v>220000</v>
      </c>
      <c r="H64" s="215">
        <f t="shared" si="28"/>
        <v>0</v>
      </c>
      <c r="I64" s="215">
        <v>220000</v>
      </c>
      <c r="J64" s="307">
        <v>50000</v>
      </c>
      <c r="K64" s="342">
        <f t="shared" si="30"/>
        <v>52300</v>
      </c>
      <c r="L64" s="350">
        <f t="shared" si="29"/>
        <v>54705.8</v>
      </c>
    </row>
    <row r="65" spans="1:12">
      <c r="A65" s="106" t="s">
        <v>387</v>
      </c>
      <c r="B65" s="71" t="s">
        <v>176</v>
      </c>
      <c r="C65" s="82">
        <v>368200</v>
      </c>
      <c r="D65" s="349">
        <v>368200</v>
      </c>
      <c r="E65" s="349">
        <v>368200</v>
      </c>
      <c r="F65" s="82">
        <v>43397.05</v>
      </c>
      <c r="G65" s="344">
        <f t="shared" si="27"/>
        <v>324802.95</v>
      </c>
      <c r="H65" s="215">
        <f t="shared" si="28"/>
        <v>74394.942857142858</v>
      </c>
      <c r="I65" s="215">
        <v>368200</v>
      </c>
      <c r="J65" s="307">
        <v>410000</v>
      </c>
      <c r="K65" s="342">
        <f t="shared" si="30"/>
        <v>428860</v>
      </c>
      <c r="L65" s="350">
        <f t="shared" si="29"/>
        <v>448587.56</v>
      </c>
    </row>
    <row r="66" spans="1:12">
      <c r="A66" s="96" t="s">
        <v>313</v>
      </c>
      <c r="B66" s="181" t="s">
        <v>463</v>
      </c>
      <c r="C66" s="82">
        <v>420800</v>
      </c>
      <c r="D66" s="349">
        <v>420800</v>
      </c>
      <c r="E66" s="349">
        <v>420800</v>
      </c>
      <c r="F66" s="82">
        <v>346824</v>
      </c>
      <c r="G66" s="344">
        <f t="shared" si="27"/>
        <v>73976</v>
      </c>
      <c r="H66" s="215">
        <f t="shared" si="28"/>
        <v>594555.42857142864</v>
      </c>
      <c r="I66" s="215">
        <v>420800</v>
      </c>
      <c r="J66" s="307">
        <v>60000</v>
      </c>
      <c r="K66" s="342">
        <f t="shared" si="30"/>
        <v>62760</v>
      </c>
      <c r="L66" s="350">
        <f t="shared" si="29"/>
        <v>65646.960000000006</v>
      </c>
    </row>
    <row r="67" spans="1:12">
      <c r="A67" s="96" t="s">
        <v>314</v>
      </c>
      <c r="B67" s="181" t="s">
        <v>114</v>
      </c>
      <c r="C67" s="82">
        <v>150000</v>
      </c>
      <c r="D67" s="349">
        <v>150000</v>
      </c>
      <c r="E67" s="349">
        <v>150000</v>
      </c>
      <c r="F67" s="82">
        <v>86970</v>
      </c>
      <c r="G67" s="344">
        <f t="shared" si="27"/>
        <v>63030</v>
      </c>
      <c r="H67" s="215">
        <f t="shared" si="28"/>
        <v>149091.42857142858</v>
      </c>
      <c r="I67" s="215">
        <v>150000</v>
      </c>
      <c r="J67" s="307">
        <v>0</v>
      </c>
      <c r="K67" s="342">
        <f t="shared" si="30"/>
        <v>0</v>
      </c>
      <c r="L67" s="350">
        <f t="shared" si="29"/>
        <v>0</v>
      </c>
    </row>
    <row r="68" spans="1:12" s="191" customFormat="1">
      <c r="A68" s="181" t="s">
        <v>413</v>
      </c>
      <c r="B68" s="181" t="s">
        <v>228</v>
      </c>
      <c r="C68" s="349"/>
      <c r="D68" s="349"/>
      <c r="E68" s="349"/>
      <c r="F68" s="349"/>
      <c r="G68" s="352"/>
      <c r="H68" s="215"/>
      <c r="I68" s="215"/>
      <c r="J68" s="307">
        <v>150000</v>
      </c>
      <c r="K68" s="342">
        <f t="shared" si="30"/>
        <v>156900</v>
      </c>
      <c r="L68" s="350">
        <f t="shared" si="29"/>
        <v>164117.4</v>
      </c>
    </row>
    <row r="69" spans="1:12" s="191" customFormat="1">
      <c r="A69" s="96" t="s">
        <v>448</v>
      </c>
      <c r="B69" s="181" t="s">
        <v>448</v>
      </c>
      <c r="C69" s="349"/>
      <c r="D69" s="349"/>
      <c r="E69" s="349"/>
      <c r="F69" s="349"/>
      <c r="G69" s="352"/>
      <c r="H69" s="215"/>
      <c r="I69" s="215"/>
      <c r="J69" s="307">
        <v>441840</v>
      </c>
      <c r="K69" s="342">
        <f t="shared" si="30"/>
        <v>462164.64</v>
      </c>
      <c r="L69" s="350">
        <f t="shared" si="29"/>
        <v>483424.21344000002</v>
      </c>
    </row>
    <row r="70" spans="1:12" s="191" customFormat="1">
      <c r="A70" s="181" t="s">
        <v>464</v>
      </c>
      <c r="B70" s="181" t="s">
        <v>464</v>
      </c>
      <c r="C70" s="349"/>
      <c r="D70" s="349"/>
      <c r="E70" s="349"/>
      <c r="F70" s="349"/>
      <c r="G70" s="352"/>
      <c r="H70" s="215"/>
      <c r="I70" s="215"/>
      <c r="J70" s="307">
        <v>1500000</v>
      </c>
      <c r="K70" s="342">
        <v>0</v>
      </c>
      <c r="L70" s="350">
        <v>0</v>
      </c>
    </row>
    <row r="71" spans="1:12" s="191" customFormat="1">
      <c r="A71" s="96" t="s">
        <v>459</v>
      </c>
      <c r="B71" s="181" t="s">
        <v>460</v>
      </c>
      <c r="C71" s="349"/>
      <c r="D71" s="349"/>
      <c r="E71" s="349"/>
      <c r="F71" s="349"/>
      <c r="G71" s="352"/>
      <c r="H71" s="215"/>
      <c r="I71" s="215"/>
      <c r="J71" s="307">
        <v>200000</v>
      </c>
      <c r="K71" s="342">
        <f t="shared" si="30"/>
        <v>209200</v>
      </c>
      <c r="L71" s="350">
        <f t="shared" si="29"/>
        <v>218823.2</v>
      </c>
    </row>
    <row r="72" spans="1:12" s="191" customFormat="1">
      <c r="A72" s="96" t="s">
        <v>461</v>
      </c>
      <c r="B72" s="181" t="s">
        <v>462</v>
      </c>
      <c r="C72" s="349"/>
      <c r="D72" s="349"/>
      <c r="E72" s="349"/>
      <c r="F72" s="349"/>
      <c r="G72" s="352"/>
      <c r="H72" s="215"/>
      <c r="I72" s="215"/>
      <c r="J72" s="307">
        <v>200000</v>
      </c>
      <c r="K72" s="342">
        <f t="shared" si="30"/>
        <v>209200</v>
      </c>
      <c r="L72" s="350">
        <f t="shared" si="29"/>
        <v>218823.2</v>
      </c>
    </row>
    <row r="73" spans="1:12" s="191" customFormat="1">
      <c r="A73" s="508" t="s">
        <v>408</v>
      </c>
      <c r="B73" s="181" t="s">
        <v>408</v>
      </c>
      <c r="C73" s="349">
        <v>0</v>
      </c>
      <c r="D73" s="349">
        <v>1600000</v>
      </c>
      <c r="E73" s="349">
        <v>1600000</v>
      </c>
      <c r="F73" s="349"/>
      <c r="G73" s="352"/>
      <c r="H73" s="215"/>
      <c r="I73" s="215">
        <v>1600000</v>
      </c>
      <c r="J73" s="307">
        <v>0</v>
      </c>
      <c r="K73" s="342">
        <f t="shared" si="30"/>
        <v>0</v>
      </c>
      <c r="L73" s="350">
        <f t="shared" si="29"/>
        <v>0</v>
      </c>
    </row>
    <row r="74" spans="1:12" s="191" customFormat="1">
      <c r="A74" s="508"/>
      <c r="B74" s="181" t="s">
        <v>448</v>
      </c>
      <c r="C74" s="349"/>
      <c r="D74" s="349"/>
      <c r="E74" s="349"/>
      <c r="F74" s="349"/>
      <c r="G74" s="352"/>
      <c r="H74" s="215"/>
      <c r="I74" s="215"/>
      <c r="J74" s="307">
        <v>1500000</v>
      </c>
      <c r="K74" s="342">
        <v>0</v>
      </c>
      <c r="L74" s="350">
        <f t="shared" si="29"/>
        <v>0</v>
      </c>
    </row>
    <row r="75" spans="1:12" s="7" customFormat="1" ht="15.75" thickBot="1">
      <c r="A75" s="181"/>
      <c r="B75" s="181"/>
      <c r="C75" s="346">
        <f>SUM(C55:C74)</f>
        <v>4448971.1009599995</v>
      </c>
      <c r="D75" s="346">
        <f t="shared" ref="D75:L75" si="33">SUM(D55:D74)</f>
        <v>6048971.1009599995</v>
      </c>
      <c r="E75" s="346">
        <f t="shared" si="33"/>
        <v>6048971.1009599995</v>
      </c>
      <c r="F75" s="346">
        <f t="shared" si="33"/>
        <v>2146383.5700000003</v>
      </c>
      <c r="G75" s="346">
        <f t="shared" si="33"/>
        <v>2302587.5309600001</v>
      </c>
      <c r="H75" s="346">
        <f t="shared" si="33"/>
        <v>3679514.6914285715</v>
      </c>
      <c r="I75" s="216">
        <f t="shared" si="33"/>
        <v>6048971.1009599995</v>
      </c>
      <c r="J75" s="20">
        <f t="shared" si="33"/>
        <v>6705877.5</v>
      </c>
      <c r="K75" s="346">
        <f t="shared" si="33"/>
        <v>3876347.8650000002</v>
      </c>
      <c r="L75" s="209">
        <f t="shared" si="33"/>
        <v>4054659.8667899999</v>
      </c>
    </row>
    <row r="76" spans="1:12" ht="15.75" thickTop="1">
      <c r="A76" s="96"/>
      <c r="B76" s="72" t="s">
        <v>0</v>
      </c>
      <c r="C76" s="30"/>
      <c r="D76" s="193"/>
      <c r="E76" s="193"/>
      <c r="F76" s="30"/>
      <c r="G76" s="80"/>
      <c r="H76" s="215"/>
      <c r="I76" s="215"/>
      <c r="J76" s="307"/>
      <c r="K76" s="342"/>
      <c r="L76" s="350"/>
    </row>
    <row r="77" spans="1:12" ht="15.75" thickBot="1">
      <c r="A77" s="96">
        <v>4600</v>
      </c>
      <c r="B77" s="71"/>
      <c r="C77" s="346">
        <f t="shared" ref="C77:L77" si="34">C75+C50+C42+C44+C30</f>
        <v>16965580.113967784</v>
      </c>
      <c r="D77" s="346">
        <f t="shared" si="34"/>
        <v>18265580.113967784</v>
      </c>
      <c r="E77" s="346">
        <f t="shared" si="34"/>
        <v>18265580.113967784</v>
      </c>
      <c r="F77" s="346">
        <f t="shared" si="34"/>
        <v>10624723.943333333</v>
      </c>
      <c r="G77" s="346">
        <f t="shared" si="34"/>
        <v>6340856.1706344513</v>
      </c>
      <c r="H77" s="346">
        <f t="shared" si="34"/>
        <v>18213812.474285714</v>
      </c>
      <c r="I77" s="216">
        <f t="shared" si="34"/>
        <v>18265580.113967784</v>
      </c>
      <c r="J77" s="20">
        <f t="shared" si="34"/>
        <v>19582375.863299135</v>
      </c>
      <c r="K77" s="346">
        <f t="shared" si="34"/>
        <v>17345165.153010897</v>
      </c>
      <c r="L77" s="209">
        <f t="shared" si="34"/>
        <v>18143042.750049397</v>
      </c>
    </row>
    <row r="78" spans="1:12" ht="30.75" thickTop="1">
      <c r="A78" s="96"/>
      <c r="B78" s="125" t="s">
        <v>51</v>
      </c>
      <c r="C78" s="30"/>
      <c r="D78" s="193"/>
      <c r="E78" s="193"/>
      <c r="F78" s="30"/>
      <c r="G78" s="80"/>
      <c r="H78" s="215"/>
      <c r="I78" s="215"/>
      <c r="J78" s="307"/>
      <c r="K78" s="342"/>
      <c r="L78" s="350"/>
    </row>
    <row r="79" spans="1:12">
      <c r="A79" s="96"/>
      <c r="B79" s="71"/>
      <c r="C79" s="30"/>
      <c r="D79" s="193"/>
      <c r="E79" s="193"/>
      <c r="F79" s="30"/>
      <c r="G79" s="80"/>
      <c r="H79" s="215"/>
      <c r="I79" s="215"/>
      <c r="J79" s="307"/>
      <c r="K79" s="342"/>
      <c r="L79" s="350"/>
    </row>
    <row r="80" spans="1:12" ht="15.75" thickBot="1">
      <c r="A80" s="97">
        <v>5400</v>
      </c>
      <c r="B80" s="71"/>
      <c r="C80" s="346">
        <f t="shared" ref="C80:L80" si="35">C23-C77</f>
        <v>60000.000000014901</v>
      </c>
      <c r="D80" s="346">
        <f t="shared" si="35"/>
        <v>60000.000000014901</v>
      </c>
      <c r="E80" s="346">
        <f t="shared" si="35"/>
        <v>60000.000000014901</v>
      </c>
      <c r="F80" s="346">
        <f t="shared" si="35"/>
        <v>-1728373.7992183231</v>
      </c>
      <c r="G80" s="346">
        <f t="shared" si="35"/>
        <v>3388373.7992183389</v>
      </c>
      <c r="H80" s="346">
        <f t="shared" si="35"/>
        <v>-177089.50317505747</v>
      </c>
      <c r="I80" s="216">
        <f t="shared" si="35"/>
        <v>60000.000000014901</v>
      </c>
      <c r="J80" s="20">
        <f t="shared" si="35"/>
        <v>-3.3527612686157227E-8</v>
      </c>
      <c r="K80" s="346">
        <f t="shared" si="35"/>
        <v>0</v>
      </c>
      <c r="L80" s="209">
        <f t="shared" si="35"/>
        <v>0</v>
      </c>
    </row>
    <row r="81" spans="1:12" ht="15.75" thickTop="1">
      <c r="A81" s="97"/>
      <c r="B81" s="125" t="s">
        <v>52</v>
      </c>
      <c r="C81" s="31"/>
      <c r="D81" s="31"/>
      <c r="E81" s="31"/>
      <c r="F81" s="31"/>
      <c r="G81" s="37"/>
      <c r="H81" s="224"/>
      <c r="I81" s="224"/>
      <c r="J81" s="773"/>
      <c r="K81" s="11"/>
      <c r="L81" s="336"/>
    </row>
    <row r="82" spans="1:12">
      <c r="A82" s="97">
        <v>6300</v>
      </c>
      <c r="B82" s="125"/>
      <c r="C82" s="30"/>
      <c r="D82" s="193"/>
      <c r="E82" s="193"/>
      <c r="F82" s="30"/>
      <c r="G82" s="80"/>
      <c r="H82" s="215"/>
      <c r="I82" s="215"/>
      <c r="J82" s="307"/>
      <c r="K82" s="342"/>
      <c r="L82" s="350"/>
    </row>
    <row r="83" spans="1:12" ht="30">
      <c r="A83" s="96"/>
      <c r="B83" s="125" t="s">
        <v>116</v>
      </c>
      <c r="C83" s="30"/>
      <c r="D83" s="193"/>
      <c r="E83" s="193"/>
      <c r="F83" s="30"/>
      <c r="G83" s="80"/>
      <c r="H83" s="215"/>
      <c r="I83" s="215"/>
      <c r="J83" s="307"/>
      <c r="K83" s="342"/>
      <c r="L83" s="350"/>
    </row>
    <row r="84" spans="1:12">
      <c r="A84" s="96"/>
      <c r="B84" s="71"/>
      <c r="C84" s="82">
        <v>60000</v>
      </c>
      <c r="D84" s="349">
        <v>60000</v>
      </c>
      <c r="E84" s="349">
        <v>60000</v>
      </c>
      <c r="F84" s="82"/>
      <c r="G84" s="195">
        <f>C84-F84</f>
        <v>60000</v>
      </c>
      <c r="H84" s="215">
        <v>0</v>
      </c>
      <c r="I84" s="335">
        <v>60000</v>
      </c>
      <c r="J84" s="307">
        <v>0</v>
      </c>
      <c r="K84" s="342">
        <v>0</v>
      </c>
      <c r="L84" s="350">
        <v>0</v>
      </c>
    </row>
    <row r="85" spans="1:12" s="7" customFormat="1" ht="15.75" thickBot="1">
      <c r="A85" s="97"/>
      <c r="B85" s="71" t="s">
        <v>39</v>
      </c>
      <c r="C85" s="369">
        <f>C84</f>
        <v>60000</v>
      </c>
      <c r="D85" s="369">
        <f>D84</f>
        <v>60000</v>
      </c>
      <c r="E85" s="369">
        <f t="shared" ref="E85:I85" si="36">E84</f>
        <v>60000</v>
      </c>
      <c r="F85" s="369">
        <f t="shared" si="36"/>
        <v>0</v>
      </c>
      <c r="G85" s="369">
        <f t="shared" si="36"/>
        <v>60000</v>
      </c>
      <c r="H85" s="369">
        <f t="shared" si="36"/>
        <v>0</v>
      </c>
      <c r="I85" s="481">
        <f t="shared" si="36"/>
        <v>60000</v>
      </c>
      <c r="J85" s="776">
        <f t="shared" ref="J85:K85" si="37">J84</f>
        <v>0</v>
      </c>
      <c r="K85" s="369">
        <f t="shared" si="37"/>
        <v>0</v>
      </c>
      <c r="L85" s="777">
        <f t="shared" ref="L85" si="38">L84</f>
        <v>0</v>
      </c>
    </row>
    <row r="86" spans="1:12" ht="15.75" thickTop="1">
      <c r="A86" s="96"/>
      <c r="B86" s="121" t="s">
        <v>0</v>
      </c>
      <c r="C86" s="193"/>
      <c r="D86" s="193"/>
      <c r="E86" s="32"/>
      <c r="F86" s="32"/>
      <c r="G86" s="80"/>
      <c r="H86" s="215"/>
      <c r="I86" s="215"/>
      <c r="J86" s="307"/>
      <c r="K86" s="342"/>
      <c r="L86" s="350"/>
    </row>
    <row r="87" spans="1:12">
      <c r="A87" s="96"/>
      <c r="B87" s="71"/>
      <c r="C87" s="193"/>
      <c r="D87" s="193"/>
      <c r="E87" s="32"/>
      <c r="F87" s="32"/>
      <c r="G87" s="80"/>
      <c r="H87" s="215"/>
      <c r="I87" s="215"/>
      <c r="J87" s="307"/>
      <c r="K87" s="342"/>
      <c r="L87" s="350"/>
    </row>
    <row r="88" spans="1:12" s="7" customFormat="1" ht="15.75" thickBot="1">
      <c r="A88" s="97">
        <v>6500</v>
      </c>
      <c r="B88" s="71"/>
      <c r="C88" s="346">
        <f t="shared" ref="C88:I88" si="39">C80-C85</f>
        <v>1.4901161193847656E-8</v>
      </c>
      <c r="D88" s="346">
        <f t="shared" si="39"/>
        <v>1.4901161193847656E-8</v>
      </c>
      <c r="E88" s="346">
        <f t="shared" si="39"/>
        <v>1.4901161193847656E-8</v>
      </c>
      <c r="F88" s="346">
        <f t="shared" si="39"/>
        <v>-1728373.7992183231</v>
      </c>
      <c r="G88" s="346">
        <f t="shared" si="39"/>
        <v>3328373.7992183389</v>
      </c>
      <c r="H88" s="346">
        <f t="shared" si="39"/>
        <v>-177089.50317505747</v>
      </c>
      <c r="I88" s="216">
        <f t="shared" si="39"/>
        <v>1.4901161193847656E-8</v>
      </c>
      <c r="J88" s="20">
        <f t="shared" ref="J88:K88" si="40">J80-J85</f>
        <v>-3.3527612686157227E-8</v>
      </c>
      <c r="K88" s="346">
        <f t="shared" si="40"/>
        <v>0</v>
      </c>
      <c r="L88" s="209">
        <f t="shared" ref="L88" si="41">L80-L85</f>
        <v>0</v>
      </c>
    </row>
    <row r="89" spans="1:12" ht="30.75" thickTop="1">
      <c r="A89" s="96"/>
      <c r="B89" s="125" t="s">
        <v>54</v>
      </c>
      <c r="C89" s="30"/>
      <c r="D89" s="193"/>
      <c r="E89" s="193"/>
      <c r="F89" s="30"/>
      <c r="G89" s="80"/>
      <c r="H89" s="215"/>
      <c r="I89" s="215"/>
      <c r="J89" s="307"/>
      <c r="K89" s="342"/>
      <c r="L89" s="350"/>
    </row>
    <row r="90" spans="1:12">
      <c r="A90" s="96"/>
      <c r="B90" s="71"/>
      <c r="C90" s="30"/>
      <c r="D90" s="193"/>
      <c r="E90" s="193"/>
      <c r="F90" s="30"/>
      <c r="G90" s="80"/>
      <c r="H90" s="215"/>
      <c r="I90" s="215"/>
      <c r="J90" s="307"/>
      <c r="K90" s="342"/>
      <c r="L90" s="350"/>
    </row>
    <row r="91" spans="1:12">
      <c r="A91" s="96"/>
      <c r="B91" s="71"/>
      <c r="C91" s="30"/>
      <c r="D91" s="193"/>
      <c r="E91" s="193"/>
      <c r="F91" s="30"/>
      <c r="G91" s="80"/>
      <c r="H91" s="215"/>
      <c r="I91" s="215"/>
      <c r="J91" s="307"/>
      <c r="K91" s="342"/>
      <c r="L91" s="350"/>
    </row>
    <row r="92" spans="1:12" s="7" customFormat="1" ht="15.75" thickBot="1">
      <c r="A92" s="97">
        <v>6700</v>
      </c>
      <c r="B92" s="71"/>
      <c r="C92" s="346">
        <f t="shared" ref="C92:I92" si="42">C88</f>
        <v>1.4901161193847656E-8</v>
      </c>
      <c r="D92" s="346">
        <f t="shared" si="42"/>
        <v>1.4901161193847656E-8</v>
      </c>
      <c r="E92" s="346">
        <f t="shared" si="42"/>
        <v>1.4901161193847656E-8</v>
      </c>
      <c r="F92" s="346">
        <f t="shared" si="42"/>
        <v>-1728373.7992183231</v>
      </c>
      <c r="G92" s="346">
        <f t="shared" si="42"/>
        <v>3328373.7992183389</v>
      </c>
      <c r="H92" s="346">
        <f t="shared" si="42"/>
        <v>-177089.50317505747</v>
      </c>
      <c r="I92" s="216">
        <f t="shared" si="42"/>
        <v>1.4901161193847656E-8</v>
      </c>
      <c r="J92" s="20">
        <f t="shared" ref="J92:K92" si="43">J88</f>
        <v>-3.3527612686157227E-8</v>
      </c>
      <c r="K92" s="346">
        <f t="shared" si="43"/>
        <v>0</v>
      </c>
      <c r="L92" s="209">
        <f t="shared" ref="L92" si="44">L88</f>
        <v>0</v>
      </c>
    </row>
    <row r="93" spans="1:12" ht="45.75" thickTop="1">
      <c r="A93" s="96"/>
      <c r="B93" s="125" t="s">
        <v>55</v>
      </c>
      <c r="C93" s="30"/>
      <c r="D93" s="193"/>
      <c r="E93" s="193"/>
      <c r="F93" s="193"/>
      <c r="G93" s="193"/>
      <c r="H93" s="193"/>
      <c r="I93" s="771"/>
      <c r="J93" s="307"/>
      <c r="K93" s="342"/>
      <c r="L93" s="350"/>
    </row>
    <row r="94" spans="1:12">
      <c r="A94" s="96"/>
      <c r="B94" s="71"/>
      <c r="C94" s="30"/>
      <c r="D94" s="193"/>
      <c r="E94" s="193"/>
      <c r="F94" s="193"/>
      <c r="G94" s="193"/>
      <c r="H94" s="193"/>
      <c r="I94" s="771"/>
      <c r="J94" s="307"/>
      <c r="K94" s="342"/>
      <c r="L94" s="350"/>
    </row>
    <row r="95" spans="1:12" ht="15.75" thickBot="1">
      <c r="A95" s="101"/>
      <c r="B95" s="71"/>
      <c r="C95" s="33"/>
      <c r="D95" s="33"/>
      <c r="E95" s="33"/>
      <c r="F95" s="33"/>
      <c r="G95" s="33"/>
      <c r="H95" s="33"/>
      <c r="I95" s="772"/>
      <c r="J95" s="778"/>
      <c r="K95" s="158"/>
      <c r="L95" s="200"/>
    </row>
    <row r="96" spans="1:12">
      <c r="B96" s="371"/>
      <c r="F96" s="27"/>
      <c r="G96" s="27"/>
    </row>
    <row r="97" spans="1:12">
      <c r="A97" s="6"/>
      <c r="C97" s="6"/>
      <c r="D97" s="191"/>
      <c r="E97" s="191"/>
      <c r="F97" s="6"/>
      <c r="G97" s="6"/>
      <c r="H97" s="6"/>
      <c r="I97" s="191"/>
      <c r="J97" s="191"/>
      <c r="K97" s="191"/>
      <c r="L97" s="191"/>
    </row>
    <row r="98" spans="1:12">
      <c r="A98" s="6"/>
      <c r="C98" s="6"/>
      <c r="D98" s="191"/>
      <c r="E98" s="191"/>
      <c r="F98" s="6"/>
      <c r="G98" s="6"/>
      <c r="H98" s="6"/>
      <c r="I98" s="191"/>
      <c r="J98" s="191"/>
      <c r="K98" s="191"/>
      <c r="L98" s="191"/>
    </row>
    <row r="99" spans="1:12">
      <c r="A99" s="6"/>
      <c r="C99" s="6"/>
      <c r="D99" s="191"/>
      <c r="E99" s="191"/>
      <c r="F99" s="6"/>
      <c r="G99" s="6"/>
      <c r="H99" s="6"/>
      <c r="I99" s="191"/>
      <c r="J99" s="191"/>
      <c r="K99" s="191"/>
      <c r="L99" s="191"/>
    </row>
    <row r="100" spans="1:12" ht="17.25" customHeight="1">
      <c r="A100" s="6"/>
      <c r="C100" s="6"/>
      <c r="D100" s="191"/>
      <c r="E100" s="191"/>
      <c r="F100" s="6"/>
      <c r="G100" s="6"/>
      <c r="H100" s="6"/>
      <c r="I100" s="191"/>
      <c r="J100" s="191"/>
      <c r="K100" s="191"/>
      <c r="L100" s="191"/>
    </row>
    <row r="101" spans="1:12">
      <c r="A101" s="6"/>
      <c r="C101" s="6"/>
      <c r="D101" s="191"/>
      <c r="E101" s="191"/>
      <c r="F101" s="6"/>
      <c r="G101" s="6"/>
      <c r="H101" s="6"/>
      <c r="I101" s="191"/>
      <c r="J101" s="191"/>
      <c r="K101" s="191"/>
      <c r="L101" s="191"/>
    </row>
    <row r="102" spans="1:12">
      <c r="A102" s="6"/>
      <c r="C102" s="6"/>
      <c r="D102" s="191"/>
      <c r="E102" s="191"/>
      <c r="F102" s="6"/>
      <c r="G102" s="6"/>
      <c r="H102" s="6"/>
      <c r="I102" s="191"/>
      <c r="J102" s="191"/>
      <c r="K102" s="191"/>
      <c r="L102" s="191"/>
    </row>
    <row r="103" spans="1:12">
      <c r="A103" s="6"/>
      <c r="C103" s="6"/>
      <c r="D103" s="191"/>
      <c r="E103" s="191"/>
      <c r="F103" s="6"/>
      <c r="G103" s="6"/>
      <c r="H103" s="6"/>
      <c r="I103" s="191"/>
      <c r="J103" s="191"/>
      <c r="K103" s="191"/>
      <c r="L103" s="191"/>
    </row>
    <row r="104" spans="1:12">
      <c r="A104" s="6"/>
      <c r="C104" s="6"/>
      <c r="D104" s="191"/>
      <c r="E104" s="191"/>
      <c r="F104" s="6"/>
      <c r="G104" s="6"/>
      <c r="H104" s="6"/>
      <c r="I104" s="191"/>
      <c r="J104" s="191"/>
      <c r="K104" s="191"/>
      <c r="L104" s="191"/>
    </row>
    <row r="105" spans="1:12">
      <c r="A105" s="6"/>
      <c r="C105" s="6"/>
      <c r="D105" s="191"/>
      <c r="E105" s="191"/>
      <c r="F105" s="6"/>
      <c r="G105" s="6"/>
      <c r="H105" s="6"/>
      <c r="I105" s="191"/>
      <c r="J105" s="191"/>
      <c r="K105" s="191"/>
      <c r="L105" s="191"/>
    </row>
    <row r="106" spans="1:12">
      <c r="A106" s="6"/>
      <c r="C106" s="6"/>
      <c r="D106" s="191"/>
      <c r="E106" s="191"/>
      <c r="F106" s="6"/>
      <c r="G106" s="6"/>
      <c r="H106" s="6"/>
      <c r="I106" s="191"/>
      <c r="J106" s="191"/>
      <c r="K106" s="191"/>
      <c r="L106" s="191"/>
    </row>
    <row r="107" spans="1:12">
      <c r="A107" s="6"/>
      <c r="C107" s="6"/>
      <c r="D107" s="191"/>
      <c r="E107" s="191"/>
      <c r="F107" s="6"/>
      <c r="G107" s="6"/>
      <c r="H107" s="6"/>
      <c r="I107" s="191"/>
      <c r="J107" s="191"/>
      <c r="K107" s="191"/>
      <c r="L107" s="191"/>
    </row>
    <row r="108" spans="1:12">
      <c r="A108" s="6"/>
      <c r="C108" s="6"/>
      <c r="D108" s="191"/>
      <c r="E108" s="191"/>
      <c r="F108" s="6"/>
      <c r="G108" s="6"/>
      <c r="H108" s="6"/>
      <c r="I108" s="191"/>
      <c r="J108" s="191"/>
      <c r="K108" s="191"/>
      <c r="L108" s="191"/>
    </row>
    <row r="109" spans="1:12">
      <c r="A109" s="6"/>
      <c r="C109" s="6"/>
      <c r="D109" s="191"/>
      <c r="E109" s="191"/>
      <c r="F109" s="6"/>
      <c r="G109" s="6"/>
      <c r="H109" s="6"/>
      <c r="I109" s="191"/>
      <c r="J109" s="191"/>
      <c r="K109" s="191"/>
      <c r="L109" s="191"/>
    </row>
    <row r="110" spans="1:12">
      <c r="A110" s="6"/>
      <c r="C110" s="6"/>
      <c r="D110" s="191"/>
      <c r="E110" s="191"/>
      <c r="F110" s="6"/>
      <c r="G110" s="6"/>
      <c r="H110" s="6"/>
      <c r="I110" s="191"/>
      <c r="J110" s="191"/>
      <c r="K110" s="191"/>
      <c r="L110" s="191"/>
    </row>
    <row r="111" spans="1:12">
      <c r="A111" s="6"/>
      <c r="C111" s="6"/>
      <c r="D111" s="191"/>
      <c r="E111" s="191"/>
      <c r="F111" s="6"/>
      <c r="G111" s="6"/>
      <c r="H111" s="6"/>
      <c r="I111" s="191"/>
      <c r="J111" s="191"/>
      <c r="K111" s="191"/>
      <c r="L111" s="191"/>
    </row>
    <row r="112" spans="1:12">
      <c r="A112" s="6"/>
      <c r="C112" s="6"/>
      <c r="D112" s="191"/>
      <c r="E112" s="191"/>
      <c r="F112" s="6"/>
      <c r="G112" s="6"/>
      <c r="H112" s="6"/>
      <c r="I112" s="191"/>
      <c r="J112" s="191"/>
      <c r="K112" s="191"/>
      <c r="L112" s="191"/>
    </row>
    <row r="113" spans="1:12">
      <c r="A113" s="6"/>
      <c r="C113" s="6"/>
      <c r="D113" s="191"/>
      <c r="E113" s="191"/>
      <c r="F113" s="6"/>
      <c r="G113" s="6"/>
      <c r="H113" s="6"/>
      <c r="I113" s="191"/>
      <c r="J113" s="191"/>
      <c r="K113" s="191"/>
      <c r="L113" s="191"/>
    </row>
    <row r="114" spans="1:12">
      <c r="A114" s="6"/>
      <c r="C114" s="6"/>
      <c r="D114" s="191"/>
      <c r="E114" s="191"/>
      <c r="F114" s="6"/>
      <c r="G114" s="6"/>
      <c r="H114" s="6"/>
      <c r="I114" s="191"/>
      <c r="J114" s="191"/>
      <c r="K114" s="191"/>
      <c r="L114" s="191"/>
    </row>
    <row r="115" spans="1:12">
      <c r="A115" s="6"/>
      <c r="C115" s="6"/>
      <c r="D115" s="191"/>
      <c r="E115" s="191"/>
      <c r="F115" s="6"/>
      <c r="G115" s="6"/>
      <c r="H115" s="6"/>
      <c r="I115" s="191"/>
      <c r="J115" s="191"/>
      <c r="K115" s="191"/>
      <c r="L115" s="191"/>
    </row>
    <row r="116" spans="1:12">
      <c r="A116" s="6"/>
      <c r="C116" s="6"/>
      <c r="D116" s="191"/>
      <c r="E116" s="191"/>
      <c r="F116" s="6"/>
      <c r="G116" s="6"/>
      <c r="H116" s="6"/>
      <c r="I116" s="191"/>
      <c r="J116" s="191"/>
      <c r="K116" s="191"/>
      <c r="L116" s="191"/>
    </row>
    <row r="117" spans="1:12">
      <c r="A117" s="6"/>
      <c r="C117" s="6"/>
      <c r="D117" s="191"/>
      <c r="E117" s="191"/>
      <c r="F117" s="6"/>
      <c r="G117" s="6"/>
      <c r="H117" s="6"/>
      <c r="I117" s="191"/>
      <c r="J117" s="191"/>
      <c r="K117" s="191"/>
      <c r="L117" s="191"/>
    </row>
    <row r="118" spans="1:12">
      <c r="A118" s="6"/>
      <c r="C118" s="6"/>
      <c r="D118" s="191"/>
      <c r="E118" s="191"/>
      <c r="F118" s="6"/>
      <c r="G118" s="6"/>
      <c r="H118" s="6"/>
      <c r="I118" s="191"/>
      <c r="J118" s="191"/>
      <c r="K118" s="191"/>
      <c r="L118" s="191"/>
    </row>
    <row r="119" spans="1:12">
      <c r="A119" s="6"/>
      <c r="C119" s="6"/>
      <c r="D119" s="191"/>
      <c r="E119" s="191"/>
      <c r="F119" s="6"/>
      <c r="G119" s="6"/>
      <c r="H119" s="6"/>
      <c r="I119" s="191"/>
      <c r="J119" s="191"/>
      <c r="K119" s="191"/>
      <c r="L119" s="191"/>
    </row>
    <row r="120" spans="1:12">
      <c r="A120" s="6"/>
      <c r="C120" s="6"/>
      <c r="D120" s="191"/>
      <c r="E120" s="191"/>
      <c r="F120" s="6"/>
      <c r="G120" s="6"/>
      <c r="H120" s="6"/>
      <c r="I120" s="191"/>
      <c r="J120" s="191"/>
      <c r="K120" s="191"/>
      <c r="L120" s="191"/>
    </row>
    <row r="121" spans="1:12">
      <c r="A121" s="6"/>
      <c r="C121" s="6"/>
      <c r="D121" s="191"/>
      <c r="E121" s="191"/>
      <c r="F121" s="6"/>
      <c r="G121" s="6"/>
      <c r="H121" s="6"/>
      <c r="I121" s="191"/>
      <c r="J121" s="191"/>
      <c r="K121" s="191"/>
      <c r="L121" s="191"/>
    </row>
    <row r="122" spans="1:12">
      <c r="A122" s="6"/>
      <c r="C122" s="6"/>
      <c r="D122" s="191"/>
      <c r="E122" s="191"/>
      <c r="F122" s="6"/>
      <c r="G122" s="6"/>
      <c r="H122" s="6"/>
      <c r="I122" s="191"/>
      <c r="J122" s="191"/>
      <c r="K122" s="191"/>
      <c r="L122" s="191"/>
    </row>
    <row r="123" spans="1:12">
      <c r="A123" s="6"/>
      <c r="C123" s="6"/>
      <c r="D123" s="191"/>
      <c r="E123" s="191"/>
      <c r="F123" s="6"/>
      <c r="G123" s="6"/>
      <c r="H123" s="6"/>
      <c r="I123" s="191"/>
      <c r="J123" s="191"/>
      <c r="K123" s="191"/>
      <c r="L123" s="191"/>
    </row>
    <row r="124" spans="1:12">
      <c r="A124" s="6"/>
      <c r="C124" s="6"/>
      <c r="D124" s="191"/>
      <c r="E124" s="191"/>
      <c r="F124" s="6"/>
      <c r="G124" s="6"/>
      <c r="H124" s="6"/>
      <c r="I124" s="191"/>
      <c r="J124" s="191"/>
      <c r="K124" s="191"/>
      <c r="L124" s="191"/>
    </row>
    <row r="125" spans="1:12">
      <c r="A125" s="6"/>
      <c r="C125" s="6"/>
      <c r="D125" s="191"/>
      <c r="E125" s="191"/>
      <c r="F125" s="6"/>
      <c r="G125" s="6"/>
      <c r="H125" s="6"/>
      <c r="I125" s="191"/>
      <c r="J125" s="191"/>
      <c r="K125" s="191"/>
      <c r="L125" s="191"/>
    </row>
    <row r="126" spans="1:12">
      <c r="A126" s="6"/>
      <c r="C126" s="6"/>
      <c r="D126" s="191"/>
      <c r="E126" s="191"/>
      <c r="F126" s="6"/>
      <c r="G126" s="6"/>
      <c r="H126" s="6"/>
      <c r="I126" s="191"/>
      <c r="J126" s="191"/>
      <c r="K126" s="191"/>
      <c r="L126" s="191"/>
    </row>
    <row r="127" spans="1:12">
      <c r="A127" s="6"/>
      <c r="C127" s="6"/>
      <c r="D127" s="191"/>
      <c r="E127" s="191"/>
      <c r="F127" s="6"/>
      <c r="G127" s="6"/>
      <c r="H127" s="6"/>
      <c r="I127" s="191"/>
      <c r="J127" s="191"/>
      <c r="K127" s="191"/>
      <c r="L127" s="191"/>
    </row>
    <row r="128" spans="1:12">
      <c r="A128" s="6"/>
      <c r="C128" s="6"/>
      <c r="D128" s="191"/>
      <c r="E128" s="191"/>
      <c r="F128" s="6"/>
      <c r="G128" s="6"/>
      <c r="H128" s="6"/>
      <c r="I128" s="191"/>
      <c r="J128" s="191"/>
      <c r="K128" s="191"/>
      <c r="L128" s="191"/>
    </row>
    <row r="129" spans="1:12">
      <c r="A129" s="6"/>
      <c r="C129" s="6"/>
      <c r="D129" s="191"/>
      <c r="E129" s="191"/>
      <c r="F129" s="6"/>
      <c r="G129" s="6"/>
      <c r="H129" s="6"/>
      <c r="I129" s="191"/>
      <c r="J129" s="191"/>
      <c r="K129" s="191"/>
      <c r="L129" s="191"/>
    </row>
    <row r="130" spans="1:12">
      <c r="A130" s="6"/>
      <c r="C130" s="6"/>
      <c r="D130" s="191"/>
      <c r="E130" s="191"/>
      <c r="F130" s="6"/>
      <c r="G130" s="6"/>
      <c r="H130" s="6"/>
      <c r="I130" s="191"/>
      <c r="J130" s="191"/>
      <c r="K130" s="191"/>
      <c r="L130" s="191"/>
    </row>
    <row r="131" spans="1:12">
      <c r="A131" s="6"/>
      <c r="C131" s="6"/>
      <c r="D131" s="191"/>
      <c r="E131" s="191"/>
      <c r="F131" s="6"/>
      <c r="G131" s="6"/>
      <c r="H131" s="6"/>
      <c r="I131" s="191"/>
      <c r="J131" s="191"/>
      <c r="K131" s="191"/>
      <c r="L131" s="191"/>
    </row>
    <row r="132" spans="1:12">
      <c r="A132" s="6"/>
      <c r="C132" s="6"/>
      <c r="D132" s="191"/>
      <c r="E132" s="191"/>
      <c r="F132" s="6"/>
      <c r="G132" s="6"/>
      <c r="H132" s="6"/>
      <c r="I132" s="191"/>
      <c r="J132" s="191"/>
      <c r="K132" s="191"/>
      <c r="L132" s="191"/>
    </row>
    <row r="133" spans="1:12">
      <c r="A133" s="6"/>
      <c r="C133" s="6"/>
      <c r="D133" s="191"/>
      <c r="E133" s="191"/>
      <c r="F133" s="6"/>
      <c r="G133" s="6"/>
      <c r="H133" s="6"/>
      <c r="I133" s="191"/>
      <c r="J133" s="191"/>
      <c r="K133" s="191"/>
      <c r="L133" s="191"/>
    </row>
    <row r="134" spans="1:12">
      <c r="A134" s="6"/>
      <c r="C134" s="6"/>
      <c r="D134" s="191"/>
      <c r="E134" s="191"/>
      <c r="F134" s="6"/>
      <c r="G134" s="6"/>
      <c r="H134" s="6"/>
      <c r="I134" s="191"/>
      <c r="J134" s="191"/>
      <c r="K134" s="191"/>
      <c r="L134" s="191"/>
    </row>
    <row r="135" spans="1:12">
      <c r="A135" s="6"/>
      <c r="C135" s="6"/>
      <c r="D135" s="191"/>
      <c r="E135" s="191"/>
      <c r="F135" s="6"/>
      <c r="G135" s="6"/>
      <c r="H135" s="6"/>
      <c r="I135" s="191"/>
      <c r="J135" s="191"/>
      <c r="K135" s="191"/>
      <c r="L135" s="191"/>
    </row>
    <row r="136" spans="1:12">
      <c r="A136" s="6"/>
      <c r="C136" s="6"/>
      <c r="D136" s="191"/>
      <c r="E136" s="191"/>
      <c r="F136" s="6"/>
      <c r="G136" s="6"/>
      <c r="H136" s="6"/>
      <c r="I136" s="191"/>
      <c r="J136" s="191"/>
      <c r="K136" s="191"/>
      <c r="L136" s="191"/>
    </row>
    <row r="137" spans="1:12">
      <c r="A137" s="6"/>
      <c r="C137" s="6"/>
      <c r="D137" s="191"/>
      <c r="E137" s="191"/>
      <c r="F137" s="6"/>
      <c r="G137" s="6"/>
      <c r="H137" s="6"/>
      <c r="I137" s="191"/>
      <c r="J137" s="191"/>
      <c r="K137" s="191"/>
      <c r="L137" s="191"/>
    </row>
    <row r="138" spans="1:12">
      <c r="A138" s="6"/>
      <c r="C138" s="6"/>
      <c r="D138" s="191"/>
      <c r="E138" s="191"/>
      <c r="F138" s="6"/>
      <c r="G138" s="6"/>
      <c r="H138" s="6"/>
      <c r="I138" s="191"/>
      <c r="J138" s="191"/>
      <c r="K138" s="191"/>
      <c r="L138" s="191"/>
    </row>
    <row r="139" spans="1:12">
      <c r="A139" s="6"/>
      <c r="C139" s="6"/>
      <c r="D139" s="191"/>
      <c r="E139" s="191"/>
      <c r="F139" s="6"/>
      <c r="G139" s="6"/>
      <c r="H139" s="6"/>
      <c r="I139" s="191"/>
      <c r="J139" s="191"/>
      <c r="K139" s="191"/>
      <c r="L139" s="191"/>
    </row>
    <row r="140" spans="1:12">
      <c r="A140" s="6"/>
      <c r="C140" s="6"/>
      <c r="D140" s="191"/>
      <c r="E140" s="191"/>
      <c r="F140" s="6"/>
      <c r="G140" s="6"/>
      <c r="H140" s="6"/>
      <c r="I140" s="191"/>
      <c r="J140" s="191"/>
      <c r="K140" s="191"/>
      <c r="L140" s="191"/>
    </row>
    <row r="141" spans="1:12">
      <c r="A141" s="6"/>
      <c r="C141" s="6"/>
      <c r="D141" s="191"/>
      <c r="E141" s="191"/>
      <c r="F141" s="6"/>
      <c r="G141" s="6"/>
      <c r="H141" s="6"/>
      <c r="I141" s="191"/>
      <c r="J141" s="191"/>
      <c r="K141" s="191"/>
      <c r="L141" s="191"/>
    </row>
    <row r="142" spans="1:12">
      <c r="A142" s="6"/>
      <c r="C142" s="6"/>
      <c r="D142" s="191"/>
      <c r="E142" s="191"/>
      <c r="F142" s="6"/>
      <c r="G142" s="6"/>
      <c r="H142" s="6"/>
      <c r="I142" s="191"/>
      <c r="J142" s="191"/>
      <c r="K142" s="191"/>
      <c r="L142" s="191"/>
    </row>
    <row r="143" spans="1:12">
      <c r="A143" s="6"/>
      <c r="C143" s="6"/>
      <c r="D143" s="191"/>
      <c r="E143" s="191"/>
      <c r="F143" s="6"/>
      <c r="G143" s="6"/>
      <c r="H143" s="6"/>
      <c r="I143" s="191"/>
      <c r="J143" s="191"/>
      <c r="K143" s="191"/>
      <c r="L143" s="191"/>
    </row>
    <row r="144" spans="1:12">
      <c r="A144" s="6"/>
      <c r="C144" s="6"/>
      <c r="D144" s="191"/>
      <c r="E144" s="191"/>
      <c r="F144" s="6"/>
      <c r="G144" s="6"/>
      <c r="H144" s="6"/>
      <c r="I144" s="191"/>
      <c r="J144" s="191"/>
      <c r="K144" s="191"/>
      <c r="L144" s="191"/>
    </row>
    <row r="145" spans="1:12">
      <c r="A145" s="6"/>
      <c r="C145" s="6"/>
      <c r="D145" s="191"/>
      <c r="E145" s="191"/>
      <c r="F145" s="6"/>
      <c r="G145" s="6"/>
      <c r="H145" s="6"/>
      <c r="I145" s="191"/>
      <c r="J145" s="191"/>
      <c r="K145" s="191"/>
      <c r="L145" s="191"/>
    </row>
    <row r="146" spans="1:12">
      <c r="A146" s="6"/>
      <c r="C146" s="6"/>
      <c r="D146" s="191"/>
      <c r="E146" s="191"/>
      <c r="F146" s="6"/>
      <c r="G146" s="6"/>
      <c r="H146" s="6"/>
      <c r="I146" s="191"/>
      <c r="J146" s="191"/>
      <c r="K146" s="191"/>
      <c r="L146" s="191"/>
    </row>
    <row r="147" spans="1:12">
      <c r="A147" s="6"/>
      <c r="C147" s="6"/>
      <c r="D147" s="191"/>
      <c r="E147" s="191"/>
      <c r="F147" s="6"/>
      <c r="G147" s="6"/>
      <c r="H147" s="6"/>
      <c r="I147" s="191"/>
      <c r="J147" s="191"/>
      <c r="K147" s="191"/>
      <c r="L147" s="191"/>
    </row>
    <row r="148" spans="1:12">
      <c r="A148" s="6"/>
      <c r="C148" s="6"/>
      <c r="D148" s="191"/>
      <c r="E148" s="191"/>
      <c r="F148" s="6"/>
      <c r="G148" s="6"/>
      <c r="H148" s="6"/>
      <c r="I148" s="191"/>
      <c r="J148" s="191"/>
      <c r="K148" s="191"/>
      <c r="L148" s="191"/>
    </row>
    <row r="149" spans="1:12">
      <c r="A149" s="6"/>
      <c r="C149" s="6"/>
      <c r="D149" s="191"/>
      <c r="E149" s="191"/>
      <c r="F149" s="6"/>
      <c r="G149" s="6"/>
      <c r="H149" s="6"/>
      <c r="I149" s="191"/>
      <c r="J149" s="191"/>
      <c r="K149" s="191"/>
      <c r="L149" s="191"/>
    </row>
    <row r="150" spans="1:12">
      <c r="A150" s="6"/>
      <c r="C150" s="6"/>
      <c r="D150" s="191"/>
      <c r="E150" s="191"/>
      <c r="F150" s="6"/>
      <c r="G150" s="6"/>
      <c r="H150" s="6"/>
      <c r="I150" s="191"/>
      <c r="J150" s="191"/>
      <c r="K150" s="191"/>
      <c r="L150" s="191"/>
    </row>
    <row r="151" spans="1:12">
      <c r="A151" s="6"/>
      <c r="C151" s="6"/>
      <c r="D151" s="191"/>
      <c r="E151" s="191"/>
      <c r="F151" s="6"/>
      <c r="G151" s="6"/>
      <c r="H151" s="6"/>
      <c r="I151" s="191"/>
      <c r="J151" s="191"/>
      <c r="K151" s="191"/>
      <c r="L151" s="191"/>
    </row>
    <row r="152" spans="1:12">
      <c r="A152" s="6"/>
      <c r="C152" s="6"/>
      <c r="D152" s="191"/>
      <c r="E152" s="191"/>
      <c r="F152" s="6"/>
      <c r="G152" s="6"/>
      <c r="H152" s="6"/>
      <c r="I152" s="191"/>
      <c r="J152" s="191"/>
      <c r="K152" s="191"/>
      <c r="L152" s="191"/>
    </row>
    <row r="153" spans="1:12">
      <c r="A153" s="6"/>
      <c r="C153" s="6"/>
      <c r="D153" s="191"/>
      <c r="E153" s="191"/>
      <c r="F153" s="6"/>
      <c r="G153" s="6"/>
      <c r="H153" s="6"/>
      <c r="I153" s="191"/>
      <c r="J153" s="191"/>
      <c r="K153" s="191"/>
      <c r="L153" s="191"/>
    </row>
    <row r="154" spans="1:12">
      <c r="A154" s="6"/>
      <c r="C154" s="6"/>
      <c r="D154" s="191"/>
      <c r="E154" s="191"/>
      <c r="F154" s="6"/>
      <c r="G154" s="6"/>
      <c r="H154" s="6"/>
      <c r="I154" s="191"/>
      <c r="J154" s="191"/>
      <c r="K154" s="191"/>
      <c r="L154" s="191"/>
    </row>
    <row r="155" spans="1:12">
      <c r="A155" s="6"/>
      <c r="C155" s="6"/>
      <c r="D155" s="191"/>
      <c r="E155" s="191"/>
      <c r="F155" s="6"/>
      <c r="G155" s="6"/>
      <c r="H155" s="6"/>
      <c r="I155" s="191"/>
      <c r="J155" s="191"/>
      <c r="K155" s="191"/>
      <c r="L155" s="191"/>
    </row>
    <row r="156" spans="1:12">
      <c r="A156" s="6"/>
      <c r="C156" s="6"/>
      <c r="D156" s="191"/>
      <c r="E156" s="191"/>
      <c r="F156" s="6"/>
      <c r="G156" s="6"/>
      <c r="H156" s="6"/>
      <c r="I156" s="191"/>
      <c r="J156" s="191"/>
      <c r="K156" s="191"/>
      <c r="L156" s="191"/>
    </row>
    <row r="157" spans="1:12">
      <c r="A157" s="6"/>
      <c r="C157" s="6"/>
      <c r="D157" s="191"/>
      <c r="E157" s="191"/>
      <c r="F157" s="6"/>
      <c r="G157" s="6"/>
      <c r="H157" s="6"/>
      <c r="I157" s="191"/>
      <c r="J157" s="191"/>
      <c r="K157" s="191"/>
      <c r="L157" s="191"/>
    </row>
    <row r="158" spans="1:12">
      <c r="A158" s="6"/>
      <c r="C158" s="6"/>
      <c r="D158" s="191"/>
      <c r="E158" s="191"/>
      <c r="F158" s="6"/>
      <c r="G158" s="6"/>
      <c r="H158" s="6"/>
      <c r="I158" s="191"/>
      <c r="J158" s="191"/>
      <c r="K158" s="191"/>
      <c r="L158" s="191"/>
    </row>
    <row r="159" spans="1:12">
      <c r="A159" s="6"/>
      <c r="C159" s="6"/>
      <c r="D159" s="191"/>
      <c r="E159" s="191"/>
      <c r="F159" s="6"/>
      <c r="G159" s="6"/>
      <c r="H159" s="6"/>
      <c r="I159" s="191"/>
      <c r="J159" s="191"/>
      <c r="K159" s="191"/>
      <c r="L159" s="191"/>
    </row>
    <row r="160" spans="1:12">
      <c r="A160" s="6"/>
      <c r="C160" s="6"/>
      <c r="D160" s="191"/>
      <c r="E160" s="191"/>
      <c r="F160" s="6"/>
      <c r="G160" s="6"/>
      <c r="H160" s="6"/>
      <c r="I160" s="191"/>
      <c r="J160" s="191"/>
      <c r="K160" s="191"/>
      <c r="L160" s="191"/>
    </row>
    <row r="161" spans="1:12">
      <c r="A161" s="6"/>
      <c r="C161" s="6"/>
      <c r="D161" s="191"/>
      <c r="E161" s="191"/>
      <c r="F161" s="6"/>
      <c r="G161" s="6"/>
      <c r="H161" s="6"/>
      <c r="I161" s="191"/>
      <c r="J161" s="191"/>
      <c r="K161" s="191"/>
      <c r="L161" s="191"/>
    </row>
    <row r="162" spans="1:12">
      <c r="A162" s="6"/>
      <c r="C162" s="6"/>
      <c r="D162" s="191"/>
      <c r="E162" s="191"/>
      <c r="F162" s="6"/>
      <c r="G162" s="6"/>
      <c r="H162" s="6"/>
      <c r="I162" s="191"/>
      <c r="J162" s="191"/>
      <c r="K162" s="191"/>
      <c r="L162" s="191"/>
    </row>
    <row r="163" spans="1:12">
      <c r="A163" s="6"/>
      <c r="C163" s="6"/>
      <c r="D163" s="191"/>
      <c r="E163" s="191"/>
      <c r="F163" s="6"/>
      <c r="G163" s="6"/>
      <c r="H163" s="6"/>
      <c r="I163" s="191"/>
      <c r="J163" s="191"/>
      <c r="K163" s="191"/>
      <c r="L163" s="191"/>
    </row>
    <row r="164" spans="1:12">
      <c r="A164" s="6"/>
      <c r="C164" s="6"/>
      <c r="D164" s="191"/>
      <c r="E164" s="191"/>
      <c r="F164" s="6"/>
      <c r="G164" s="6"/>
      <c r="H164" s="6"/>
      <c r="I164" s="191"/>
      <c r="J164" s="191"/>
      <c r="K164" s="191"/>
      <c r="L164" s="191"/>
    </row>
    <row r="165" spans="1:12">
      <c r="A165" s="6"/>
      <c r="C165" s="6"/>
      <c r="D165" s="191"/>
      <c r="E165" s="191"/>
      <c r="F165" s="6"/>
      <c r="G165" s="6"/>
      <c r="H165" s="6"/>
      <c r="I165" s="191"/>
      <c r="J165" s="191"/>
      <c r="K165" s="191"/>
      <c r="L165" s="191"/>
    </row>
    <row r="166" spans="1:12">
      <c r="A166" s="6"/>
      <c r="C166" s="6"/>
      <c r="D166" s="191"/>
      <c r="E166" s="191"/>
      <c r="F166" s="6"/>
      <c r="G166" s="6"/>
      <c r="H166" s="6"/>
      <c r="I166" s="191"/>
      <c r="J166" s="191"/>
      <c r="K166" s="191"/>
      <c r="L166" s="191"/>
    </row>
    <row r="167" spans="1:12">
      <c r="A167" s="6"/>
      <c r="C167" s="6"/>
      <c r="D167" s="191"/>
      <c r="E167" s="191"/>
      <c r="F167" s="6"/>
      <c r="G167" s="6"/>
      <c r="H167" s="6"/>
      <c r="I167" s="191"/>
      <c r="J167" s="191"/>
      <c r="K167" s="191"/>
      <c r="L167" s="191"/>
    </row>
    <row r="168" spans="1:12">
      <c r="A168" s="6"/>
      <c r="C168" s="6"/>
      <c r="D168" s="191"/>
      <c r="E168" s="191"/>
      <c r="F168" s="6"/>
      <c r="G168" s="6"/>
      <c r="H168" s="6"/>
      <c r="I168" s="191"/>
      <c r="J168" s="191"/>
      <c r="K168" s="191"/>
      <c r="L168" s="191"/>
    </row>
    <row r="169" spans="1:12">
      <c r="A169" s="6"/>
      <c r="C169" s="6"/>
      <c r="D169" s="191"/>
      <c r="E169" s="191"/>
      <c r="F169" s="6"/>
      <c r="G169" s="6"/>
      <c r="H169" s="6"/>
      <c r="I169" s="191"/>
      <c r="J169" s="191"/>
      <c r="K169" s="191"/>
      <c r="L169" s="191"/>
    </row>
    <row r="170" spans="1:12">
      <c r="A170" s="6"/>
      <c r="C170" s="6"/>
      <c r="D170" s="191"/>
      <c r="E170" s="191"/>
      <c r="F170" s="6"/>
      <c r="G170" s="6"/>
      <c r="H170" s="6"/>
      <c r="I170" s="191"/>
      <c r="J170" s="191"/>
      <c r="K170" s="191"/>
      <c r="L170" s="191"/>
    </row>
    <row r="171" spans="1:12">
      <c r="A171" s="6"/>
      <c r="C171" s="6"/>
      <c r="D171" s="191"/>
      <c r="E171" s="191"/>
      <c r="F171" s="6"/>
      <c r="G171" s="6"/>
      <c r="H171" s="6"/>
      <c r="I171" s="191"/>
      <c r="J171" s="191"/>
      <c r="K171" s="191"/>
      <c r="L171" s="191"/>
    </row>
    <row r="172" spans="1:12">
      <c r="A172" s="6"/>
      <c r="C172" s="6"/>
      <c r="D172" s="191"/>
      <c r="E172" s="191"/>
      <c r="F172" s="6"/>
      <c r="G172" s="6"/>
      <c r="H172" s="6"/>
      <c r="I172" s="191"/>
      <c r="J172" s="191"/>
      <c r="K172" s="191"/>
      <c r="L172" s="191"/>
    </row>
    <row r="173" spans="1:12">
      <c r="A173" s="6"/>
      <c r="C173" s="6"/>
      <c r="D173" s="191"/>
      <c r="E173" s="191"/>
      <c r="F173" s="6"/>
      <c r="G173" s="6"/>
      <c r="H173" s="6"/>
      <c r="I173" s="191"/>
      <c r="J173" s="191"/>
      <c r="K173" s="191"/>
      <c r="L173" s="191"/>
    </row>
    <row r="174" spans="1:12">
      <c r="A174" s="6"/>
      <c r="C174" s="6"/>
      <c r="D174" s="191"/>
      <c r="E174" s="191"/>
      <c r="F174" s="6"/>
      <c r="G174" s="6"/>
      <c r="H174" s="6"/>
      <c r="I174" s="191"/>
      <c r="J174" s="191"/>
      <c r="K174" s="191"/>
      <c r="L174" s="191"/>
    </row>
    <row r="175" spans="1:12">
      <c r="A175" s="6"/>
      <c r="C175" s="6"/>
      <c r="D175" s="191"/>
      <c r="E175" s="191"/>
      <c r="F175" s="6"/>
      <c r="G175" s="6"/>
      <c r="H175" s="6"/>
      <c r="I175" s="191"/>
      <c r="J175" s="191"/>
      <c r="K175" s="191"/>
      <c r="L175" s="191"/>
    </row>
    <row r="176" spans="1:12">
      <c r="A176" s="6"/>
      <c r="C176" s="6"/>
      <c r="D176" s="191"/>
      <c r="E176" s="191"/>
      <c r="F176" s="6"/>
      <c r="G176" s="6"/>
      <c r="H176" s="6"/>
      <c r="I176" s="191"/>
      <c r="J176" s="191"/>
      <c r="K176" s="191"/>
      <c r="L176" s="191"/>
    </row>
    <row r="177" spans="1:12">
      <c r="A177" s="6"/>
      <c r="C177" s="6"/>
      <c r="D177" s="191"/>
      <c r="E177" s="191"/>
      <c r="F177" s="6"/>
      <c r="G177" s="6"/>
      <c r="H177" s="6"/>
      <c r="I177" s="191"/>
      <c r="J177" s="191"/>
      <c r="K177" s="191"/>
      <c r="L177" s="191"/>
    </row>
    <row r="178" spans="1:12">
      <c r="A178" s="6"/>
      <c r="C178" s="6"/>
      <c r="D178" s="191"/>
      <c r="E178" s="191"/>
      <c r="F178" s="6"/>
      <c r="G178" s="6"/>
      <c r="H178" s="6"/>
      <c r="I178" s="191"/>
      <c r="J178" s="191"/>
      <c r="K178" s="191"/>
      <c r="L178" s="191"/>
    </row>
    <row r="179" spans="1:12">
      <c r="A179" s="6"/>
      <c r="C179" s="6"/>
      <c r="D179" s="191"/>
      <c r="E179" s="191"/>
      <c r="F179" s="6"/>
      <c r="G179" s="6"/>
      <c r="H179" s="6"/>
      <c r="I179" s="191"/>
      <c r="J179" s="191"/>
      <c r="K179" s="191"/>
      <c r="L179" s="191"/>
    </row>
    <row r="180" spans="1:12">
      <c r="A180" s="6"/>
      <c r="C180" s="6"/>
      <c r="D180" s="191"/>
      <c r="E180" s="191"/>
      <c r="F180" s="6"/>
      <c r="G180" s="6"/>
      <c r="H180" s="6"/>
      <c r="I180" s="191"/>
      <c r="J180" s="191"/>
      <c r="K180" s="191"/>
      <c r="L180" s="191"/>
    </row>
    <row r="181" spans="1:12">
      <c r="A181" s="6"/>
      <c r="C181" s="6"/>
      <c r="D181" s="191"/>
      <c r="E181" s="191"/>
      <c r="F181" s="6"/>
      <c r="G181" s="6"/>
      <c r="H181" s="6"/>
      <c r="I181" s="191"/>
      <c r="J181" s="191"/>
      <c r="K181" s="191"/>
      <c r="L181" s="191"/>
    </row>
    <row r="182" spans="1:12">
      <c r="A182" s="6"/>
      <c r="C182" s="6"/>
      <c r="D182" s="191"/>
      <c r="E182" s="191"/>
      <c r="F182" s="6"/>
      <c r="G182" s="6"/>
      <c r="H182" s="6"/>
      <c r="I182" s="191"/>
      <c r="J182" s="191"/>
      <c r="K182" s="191"/>
      <c r="L182" s="191"/>
    </row>
    <row r="183" spans="1:12">
      <c r="A183" s="6"/>
      <c r="C183" s="6"/>
      <c r="D183" s="191"/>
      <c r="E183" s="191"/>
      <c r="F183" s="6"/>
      <c r="G183" s="6"/>
      <c r="H183" s="6"/>
      <c r="I183" s="191"/>
      <c r="J183" s="191"/>
      <c r="K183" s="191"/>
      <c r="L183" s="191"/>
    </row>
    <row r="184" spans="1:12">
      <c r="A184" s="6"/>
      <c r="C184" s="6"/>
      <c r="D184" s="191"/>
      <c r="E184" s="191"/>
      <c r="F184" s="6"/>
      <c r="G184" s="6"/>
      <c r="H184" s="6"/>
      <c r="I184" s="191"/>
      <c r="J184" s="191"/>
      <c r="K184" s="191"/>
      <c r="L184" s="191"/>
    </row>
    <row r="185" spans="1:12">
      <c r="A185" s="6"/>
      <c r="C185" s="6"/>
      <c r="D185" s="191"/>
      <c r="E185" s="191"/>
      <c r="F185" s="6"/>
      <c r="G185" s="6"/>
      <c r="H185" s="6"/>
      <c r="I185" s="191"/>
      <c r="J185" s="191"/>
      <c r="K185" s="191"/>
      <c r="L185" s="191"/>
    </row>
    <row r="186" spans="1:12">
      <c r="A186" s="6"/>
      <c r="C186" s="6"/>
      <c r="D186" s="191"/>
      <c r="E186" s="191"/>
      <c r="F186" s="6"/>
      <c r="G186" s="6"/>
      <c r="H186" s="6"/>
      <c r="I186" s="191"/>
      <c r="J186" s="191"/>
      <c r="K186" s="191"/>
      <c r="L186" s="191"/>
    </row>
    <row r="187" spans="1:12">
      <c r="A187" s="6"/>
      <c r="C187" s="6"/>
      <c r="D187" s="191"/>
      <c r="E187" s="191"/>
      <c r="F187" s="6"/>
      <c r="G187" s="6"/>
      <c r="H187" s="6"/>
      <c r="I187" s="191"/>
      <c r="J187" s="191"/>
      <c r="K187" s="191"/>
      <c r="L187" s="191"/>
    </row>
    <row r="188" spans="1:12">
      <c r="A188" s="6"/>
      <c r="C188" s="6"/>
      <c r="D188" s="191"/>
      <c r="E188" s="191"/>
      <c r="F188" s="6"/>
      <c r="G188" s="6"/>
      <c r="H188" s="6"/>
      <c r="I188" s="191"/>
      <c r="J188" s="191"/>
      <c r="K188" s="191"/>
      <c r="L188" s="191"/>
    </row>
    <row r="189" spans="1:12">
      <c r="A189" s="6"/>
      <c r="C189" s="6"/>
      <c r="D189" s="191"/>
      <c r="E189" s="191"/>
      <c r="F189" s="6"/>
      <c r="G189" s="6"/>
      <c r="H189" s="6"/>
      <c r="I189" s="191"/>
      <c r="J189" s="191"/>
      <c r="K189" s="191"/>
      <c r="L189" s="191"/>
    </row>
    <row r="190" spans="1:12">
      <c r="A190" s="6"/>
      <c r="C190" s="6"/>
      <c r="D190" s="191"/>
      <c r="E190" s="191"/>
      <c r="F190" s="6"/>
      <c r="G190" s="6"/>
      <c r="H190" s="6"/>
      <c r="I190" s="191"/>
      <c r="J190" s="191"/>
      <c r="K190" s="191"/>
      <c r="L190" s="191"/>
    </row>
    <row r="191" spans="1:12">
      <c r="A191" s="6"/>
      <c r="C191" s="6"/>
      <c r="D191" s="191"/>
      <c r="E191" s="191"/>
      <c r="F191" s="6"/>
      <c r="G191" s="6"/>
      <c r="H191" s="6"/>
      <c r="I191" s="191"/>
      <c r="J191" s="191"/>
      <c r="K191" s="191"/>
      <c r="L191" s="191"/>
    </row>
    <row r="192" spans="1:12">
      <c r="A192" s="6"/>
      <c r="C192" s="6"/>
      <c r="D192" s="191"/>
      <c r="E192" s="191"/>
      <c r="F192" s="6"/>
      <c r="G192" s="6"/>
      <c r="H192" s="6"/>
      <c r="I192" s="191"/>
      <c r="J192" s="191"/>
      <c r="K192" s="191"/>
      <c r="L192" s="191"/>
    </row>
    <row r="193" spans="1:12">
      <c r="A193" s="6"/>
      <c r="C193" s="6"/>
      <c r="D193" s="191"/>
      <c r="E193" s="191"/>
      <c r="F193" s="6"/>
      <c r="G193" s="6"/>
      <c r="H193" s="6"/>
      <c r="I193" s="191"/>
      <c r="J193" s="191"/>
      <c r="K193" s="191"/>
      <c r="L193" s="191"/>
    </row>
    <row r="194" spans="1:12">
      <c r="A194" s="6"/>
      <c r="C194" s="6"/>
      <c r="D194" s="191"/>
      <c r="E194" s="191"/>
      <c r="F194" s="6"/>
      <c r="G194" s="6"/>
      <c r="H194" s="6"/>
      <c r="I194" s="191"/>
      <c r="J194" s="191"/>
      <c r="K194" s="191"/>
      <c r="L194" s="191"/>
    </row>
    <row r="195" spans="1:12">
      <c r="A195" s="6"/>
      <c r="C195" s="6"/>
      <c r="D195" s="191"/>
      <c r="E195" s="191"/>
      <c r="F195" s="6"/>
      <c r="G195" s="6"/>
      <c r="H195" s="6"/>
      <c r="I195" s="191"/>
      <c r="J195" s="191"/>
      <c r="K195" s="191"/>
      <c r="L195" s="191"/>
    </row>
    <row r="196" spans="1:12">
      <c r="A196" s="6"/>
      <c r="C196" s="6"/>
      <c r="D196" s="191"/>
      <c r="E196" s="191"/>
      <c r="F196" s="6"/>
      <c r="G196" s="6"/>
      <c r="H196" s="6"/>
      <c r="I196" s="191"/>
      <c r="J196" s="191"/>
      <c r="K196" s="191"/>
      <c r="L196" s="191"/>
    </row>
    <row r="197" spans="1:12">
      <c r="A197" s="6"/>
      <c r="C197" s="6"/>
      <c r="D197" s="191"/>
      <c r="E197" s="191"/>
      <c r="F197" s="6"/>
      <c r="G197" s="6"/>
      <c r="H197" s="6"/>
      <c r="I197" s="191"/>
      <c r="J197" s="191"/>
      <c r="K197" s="191"/>
      <c r="L197" s="191"/>
    </row>
    <row r="198" spans="1:12">
      <c r="A198" s="6"/>
      <c r="C198" s="6"/>
      <c r="D198" s="191"/>
      <c r="E198" s="191"/>
      <c r="F198" s="6"/>
      <c r="G198" s="6"/>
      <c r="H198" s="6"/>
      <c r="I198" s="191"/>
      <c r="J198" s="191"/>
      <c r="K198" s="191"/>
      <c r="L198" s="191"/>
    </row>
    <row r="199" spans="1:12">
      <c r="A199" s="6"/>
      <c r="C199" s="6"/>
      <c r="D199" s="191"/>
      <c r="E199" s="191"/>
      <c r="F199" s="6"/>
      <c r="G199" s="6"/>
      <c r="H199" s="6"/>
      <c r="I199" s="191"/>
      <c r="J199" s="191"/>
      <c r="K199" s="191"/>
      <c r="L199" s="191"/>
    </row>
    <row r="200" spans="1:12">
      <c r="A200" s="6"/>
      <c r="C200" s="6"/>
      <c r="D200" s="191"/>
      <c r="E200" s="191"/>
      <c r="F200" s="6"/>
      <c r="G200" s="6"/>
      <c r="H200" s="6"/>
      <c r="I200" s="191"/>
      <c r="J200" s="191"/>
      <c r="K200" s="191"/>
      <c r="L200" s="191"/>
    </row>
    <row r="201" spans="1:12">
      <c r="A201" s="6"/>
      <c r="C201" s="6"/>
      <c r="D201" s="191"/>
      <c r="E201" s="191"/>
      <c r="F201" s="6"/>
      <c r="G201" s="6"/>
      <c r="H201" s="6"/>
      <c r="I201" s="191"/>
      <c r="J201" s="191"/>
      <c r="K201" s="191"/>
      <c r="L201" s="191"/>
    </row>
    <row r="202" spans="1:12">
      <c r="A202" s="6"/>
      <c r="C202" s="6"/>
      <c r="D202" s="191"/>
      <c r="E202" s="191"/>
      <c r="F202" s="6"/>
      <c r="G202" s="6"/>
      <c r="H202" s="6"/>
      <c r="I202" s="191"/>
      <c r="J202" s="191"/>
      <c r="K202" s="191"/>
      <c r="L202" s="191"/>
    </row>
    <row r="203" spans="1:12">
      <c r="A203" s="6"/>
      <c r="C203" s="6"/>
      <c r="D203" s="191"/>
      <c r="E203" s="191"/>
      <c r="F203" s="6"/>
      <c r="G203" s="6"/>
      <c r="H203" s="6"/>
      <c r="I203" s="191"/>
      <c r="J203" s="191"/>
      <c r="K203" s="191"/>
      <c r="L203" s="191"/>
    </row>
    <row r="204" spans="1:12">
      <c r="A204" s="6"/>
      <c r="C204" s="6"/>
      <c r="D204" s="191"/>
      <c r="E204" s="191"/>
      <c r="F204" s="6"/>
      <c r="G204" s="6"/>
      <c r="H204" s="6"/>
      <c r="I204" s="191"/>
      <c r="J204" s="191"/>
      <c r="K204" s="191"/>
      <c r="L204" s="191"/>
    </row>
    <row r="205" spans="1:12">
      <c r="A205" s="6"/>
      <c r="C205" s="6"/>
      <c r="D205" s="191"/>
      <c r="E205" s="191"/>
      <c r="F205" s="6"/>
      <c r="G205" s="6"/>
      <c r="H205" s="6"/>
      <c r="I205" s="191"/>
      <c r="J205" s="191"/>
      <c r="K205" s="191"/>
      <c r="L205" s="191"/>
    </row>
    <row r="206" spans="1:12">
      <c r="A206" s="6"/>
      <c r="C206" s="6"/>
      <c r="D206" s="191"/>
      <c r="E206" s="191"/>
      <c r="F206" s="6"/>
      <c r="G206" s="6"/>
      <c r="H206" s="6"/>
      <c r="I206" s="191"/>
      <c r="J206" s="191"/>
      <c r="K206" s="191"/>
      <c r="L206" s="191"/>
    </row>
    <row r="207" spans="1:12">
      <c r="A207" s="6"/>
      <c r="C207" s="6"/>
      <c r="D207" s="191"/>
      <c r="E207" s="191"/>
      <c r="F207" s="6"/>
      <c r="G207" s="6"/>
      <c r="H207" s="6"/>
      <c r="I207" s="191"/>
      <c r="J207" s="191"/>
      <c r="K207" s="191"/>
      <c r="L207" s="191"/>
    </row>
    <row r="208" spans="1:12">
      <c r="A208" s="6"/>
      <c r="C208" s="6"/>
      <c r="D208" s="191"/>
      <c r="E208" s="191"/>
      <c r="F208" s="6"/>
      <c r="G208" s="6"/>
      <c r="H208" s="6"/>
      <c r="I208" s="191"/>
      <c r="J208" s="191"/>
      <c r="K208" s="191"/>
      <c r="L208" s="191"/>
    </row>
    <row r="209" spans="1:12">
      <c r="A209" s="6"/>
      <c r="C209" s="6"/>
      <c r="D209" s="191"/>
      <c r="E209" s="191"/>
      <c r="F209" s="6"/>
      <c r="G209" s="6"/>
      <c r="H209" s="6"/>
      <c r="I209" s="191"/>
      <c r="J209" s="191"/>
      <c r="K209" s="191"/>
      <c r="L209" s="191"/>
    </row>
    <row r="210" spans="1:12">
      <c r="A210" s="6"/>
      <c r="C210" s="6"/>
      <c r="D210" s="191"/>
      <c r="E210" s="191"/>
      <c r="F210" s="6"/>
      <c r="G210" s="6"/>
      <c r="H210" s="6"/>
      <c r="I210" s="191"/>
      <c r="J210" s="191"/>
      <c r="K210" s="191"/>
      <c r="L210" s="191"/>
    </row>
    <row r="211" spans="1:12">
      <c r="A211" s="6"/>
      <c r="C211" s="6"/>
      <c r="D211" s="191"/>
      <c r="E211" s="191"/>
      <c r="F211" s="6"/>
      <c r="G211" s="6"/>
      <c r="H211" s="6"/>
      <c r="I211" s="191"/>
      <c r="J211" s="191"/>
      <c r="K211" s="191"/>
      <c r="L211" s="191"/>
    </row>
    <row r="212" spans="1:12">
      <c r="A212" s="6"/>
      <c r="C212" s="6"/>
      <c r="D212" s="191"/>
      <c r="E212" s="191"/>
      <c r="F212" s="6"/>
      <c r="G212" s="6"/>
      <c r="H212" s="6"/>
      <c r="I212" s="191"/>
      <c r="J212" s="191"/>
      <c r="K212" s="191"/>
      <c r="L212" s="191"/>
    </row>
    <row r="213" spans="1:12">
      <c r="A213" s="6"/>
      <c r="C213" s="6"/>
      <c r="D213" s="191"/>
      <c r="E213" s="191"/>
      <c r="F213" s="6"/>
      <c r="G213" s="6"/>
      <c r="H213" s="6"/>
      <c r="I213" s="191"/>
      <c r="J213" s="191"/>
      <c r="K213" s="191"/>
      <c r="L213" s="191"/>
    </row>
    <row r="214" spans="1:12">
      <c r="A214" s="6"/>
      <c r="C214" s="6"/>
      <c r="D214" s="191"/>
      <c r="E214" s="191"/>
      <c r="F214" s="6"/>
      <c r="G214" s="6"/>
      <c r="H214" s="6"/>
      <c r="I214" s="191"/>
      <c r="J214" s="191"/>
      <c r="K214" s="191"/>
      <c r="L214" s="191"/>
    </row>
  </sheetData>
  <customSheetViews>
    <customSheetView guid="{FDA731C6-6FB3-4A94-83F6-34E751A839F6}" scale="75" showPageBreaks="1" fitToPage="1" printArea="1" hiddenColumns="1" view="pageBreakPreview">
      <pane ySplit="9" topLeftCell="A87" activePane="bottomLeft" state="frozen"/>
      <selection pane="bottomLeft" activeCell="I94" sqref="I94"/>
      <pageMargins left="0.70866141732283472" right="0.70866141732283472" top="0.74803149606299213" bottom="0.74803149606299213" header="0.31496062992125984" footer="0.31496062992125984"/>
      <pageSetup paperSize="9" scale="62" fitToHeight="0" orientation="portrait" r:id="rId1"/>
    </customSheetView>
  </customSheetViews>
  <mergeCells count="6">
    <mergeCell ref="J6:L6"/>
    <mergeCell ref="C6:H6"/>
    <mergeCell ref="A6:B8"/>
    <mergeCell ref="A1:L1"/>
    <mergeCell ref="A3:L3"/>
    <mergeCell ref="A4:L4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42" fitToHeight="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4.9989318521683403E-2"/>
    <pageSetUpPr fitToPage="1"/>
  </sheetPr>
  <dimension ref="A1:L156"/>
  <sheetViews>
    <sheetView zoomScale="80" zoomScaleNormal="80" zoomScaleSheetLayoutView="75" workbookViewId="0">
      <pane ySplit="8" topLeftCell="A48" activePane="bottomLeft" state="frozen"/>
      <selection activeCell="I6" sqref="I6:K6"/>
      <selection pane="bottomLeft" activeCell="J19" sqref="J19:L19"/>
    </sheetView>
  </sheetViews>
  <sheetFormatPr defaultColWidth="9.140625" defaultRowHeight="15"/>
  <cols>
    <col min="1" max="1" width="37.7109375" style="259" customWidth="1"/>
    <col min="2" max="2" width="38.5703125" style="252" customWidth="1"/>
    <col min="3" max="5" width="23.7109375" style="260" customWidth="1"/>
    <col min="6" max="6" width="19.7109375" style="502" hidden="1" customWidth="1"/>
    <col min="7" max="7" width="19.42578125" style="502" hidden="1" customWidth="1"/>
    <col min="8" max="8" width="23" style="502" hidden="1" customWidth="1"/>
    <col min="9" max="9" width="23" style="502" customWidth="1"/>
    <col min="10" max="12" width="19.42578125" style="502" bestFit="1" customWidth="1"/>
    <col min="13" max="16384" width="9.140625" style="252"/>
  </cols>
  <sheetData>
    <row r="1" spans="1:12" s="175" customFormat="1" ht="19.5" customHeight="1">
      <c r="A1" s="1117" t="s">
        <v>38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</row>
    <row r="2" spans="1:12" s="175" customFormat="1" ht="22.5">
      <c r="A2" s="183"/>
      <c r="B2" s="183"/>
      <c r="C2" s="183"/>
      <c r="D2" s="183"/>
      <c r="E2" s="183"/>
      <c r="F2" s="236"/>
      <c r="G2" s="236"/>
      <c r="H2" s="236"/>
      <c r="I2" s="236"/>
      <c r="J2" s="236"/>
      <c r="K2" s="236"/>
      <c r="L2" s="236"/>
    </row>
    <row r="3" spans="1:12" s="175" customFormat="1" ht="22.5">
      <c r="A3" s="1096" t="str">
        <f>'0001'!A2:H2</f>
        <v>MEDUIM TERM REVENUE AND EXPENDITURE FRAMEWORK FOR FINANCIAL YEARS 2020-2021/2021-2022/2022-2023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6"/>
      <c r="L3" s="1096"/>
    </row>
    <row r="4" spans="1:12" s="177" customFormat="1" ht="22.5">
      <c r="A4" s="1125" t="s">
        <v>189</v>
      </c>
      <c r="B4" s="1125"/>
      <c r="C4" s="1125"/>
      <c r="D4" s="1125"/>
      <c r="E4" s="1125"/>
      <c r="F4" s="1125"/>
      <c r="G4" s="1125"/>
      <c r="H4" s="1125"/>
      <c r="I4" s="1125"/>
      <c r="J4" s="1125"/>
      <c r="K4" s="1125"/>
      <c r="L4" s="1125"/>
    </row>
    <row r="5" spans="1:12" s="237" customFormat="1" ht="20.25" thickBot="1">
      <c r="A5" s="238"/>
      <c r="B5" s="239"/>
      <c r="C5" s="240"/>
      <c r="D5" s="240"/>
      <c r="E5" s="240"/>
      <c r="F5" s="482"/>
      <c r="G5" s="482"/>
      <c r="H5" s="483"/>
      <c r="I5" s="483"/>
      <c r="J5" s="626">
        <v>4.4999999999999998E-2</v>
      </c>
      <c r="K5" s="626">
        <v>4.5999999999999999E-2</v>
      </c>
      <c r="L5" s="626">
        <v>4.5999999999999999E-2</v>
      </c>
    </row>
    <row r="6" spans="1:12" s="241" customFormat="1" ht="33.75" customHeight="1" thickBot="1">
      <c r="A6" s="1121" t="s">
        <v>37</v>
      </c>
      <c r="B6" s="1122"/>
      <c r="C6" s="1118" t="s">
        <v>191</v>
      </c>
      <c r="D6" s="1119"/>
      <c r="E6" s="1119"/>
      <c r="F6" s="1119"/>
      <c r="G6" s="1119"/>
      <c r="H6" s="1120"/>
      <c r="I6" s="646"/>
      <c r="J6" s="1077" t="s">
        <v>428</v>
      </c>
      <c r="K6" s="1078"/>
      <c r="L6" s="1079"/>
    </row>
    <row r="7" spans="1:12" s="241" customFormat="1" ht="15.75" thickBot="1">
      <c r="A7" s="1123"/>
      <c r="B7" s="1124"/>
      <c r="C7" s="357" t="s">
        <v>405</v>
      </c>
      <c r="D7" s="418" t="s">
        <v>405</v>
      </c>
      <c r="E7" s="663" t="s">
        <v>405</v>
      </c>
      <c r="F7" s="663" t="s">
        <v>405</v>
      </c>
      <c r="G7" s="663" t="s">
        <v>405</v>
      </c>
      <c r="H7" s="716" t="s">
        <v>405</v>
      </c>
      <c r="I7" s="663" t="s">
        <v>405</v>
      </c>
      <c r="J7" s="474" t="s">
        <v>429</v>
      </c>
      <c r="K7" s="474" t="s">
        <v>430</v>
      </c>
      <c r="L7" s="474" t="s">
        <v>446</v>
      </c>
    </row>
    <row r="8" spans="1:12" s="241" customFormat="1" ht="75" customHeight="1" thickBot="1">
      <c r="A8" s="1123"/>
      <c r="B8" s="1124"/>
      <c r="C8" s="382" t="s">
        <v>57</v>
      </c>
      <c r="D8" s="999" t="s">
        <v>406</v>
      </c>
      <c r="E8" s="1005" t="s">
        <v>512</v>
      </c>
      <c r="F8" s="1006" t="s">
        <v>91</v>
      </c>
      <c r="G8" s="382" t="s">
        <v>110</v>
      </c>
      <c r="H8" s="717" t="s">
        <v>76</v>
      </c>
      <c r="I8" s="380" t="s">
        <v>511</v>
      </c>
      <c r="J8" s="525" t="s">
        <v>431</v>
      </c>
      <c r="K8" s="525" t="s">
        <v>432</v>
      </c>
      <c r="L8" s="625" t="s">
        <v>433</v>
      </c>
    </row>
    <row r="9" spans="1:12" s="241" customFormat="1">
      <c r="A9" s="242" t="s">
        <v>1</v>
      </c>
      <c r="B9" s="373" t="s">
        <v>43</v>
      </c>
      <c r="C9" s="979"/>
      <c r="D9" s="1007"/>
      <c r="E9" s="988"/>
      <c r="F9" s="484"/>
      <c r="G9" s="485"/>
      <c r="H9" s="515"/>
      <c r="I9" s="1008"/>
      <c r="J9" s="484"/>
      <c r="K9" s="484"/>
      <c r="L9" s="1009"/>
    </row>
    <row r="10" spans="1:12" s="241" customFormat="1">
      <c r="A10" s="243"/>
      <c r="B10" s="374"/>
      <c r="C10" s="980"/>
      <c r="D10" s="1000"/>
      <c r="E10" s="989"/>
      <c r="F10" s="486"/>
      <c r="G10" s="487"/>
      <c r="H10" s="516"/>
      <c r="I10" s="868"/>
      <c r="J10" s="486"/>
      <c r="K10" s="486"/>
      <c r="L10" s="849"/>
    </row>
    <row r="11" spans="1:12" s="241" customFormat="1">
      <c r="A11" s="244" t="s">
        <v>315</v>
      </c>
      <c r="B11" s="255" t="s">
        <v>148</v>
      </c>
      <c r="C11" s="981">
        <v>24218564</v>
      </c>
      <c r="D11" s="526">
        <v>24218564</v>
      </c>
      <c r="E11" s="990">
        <v>24218564</v>
      </c>
      <c r="F11" s="488">
        <v>18408278.489999954</v>
      </c>
      <c r="G11" s="348">
        <f t="shared" ref="G11:H14" si="0">C11-F11</f>
        <v>5810285.5100000463</v>
      </c>
      <c r="H11" s="316">
        <f t="shared" si="0"/>
        <v>18408278.489999954</v>
      </c>
      <c r="I11" s="861">
        <v>24218564</v>
      </c>
      <c r="J11" s="245">
        <v>23876640.796266668</v>
      </c>
      <c r="K11" s="353">
        <f>J11*$K$5+J11</f>
        <v>24974966.272894934</v>
      </c>
      <c r="L11" s="218">
        <f>K11*$L$5+K11</f>
        <v>26123814.721448101</v>
      </c>
    </row>
    <row r="12" spans="1:12" s="241" customFormat="1">
      <c r="A12" s="244" t="s">
        <v>316</v>
      </c>
      <c r="B12" s="255" t="s">
        <v>149</v>
      </c>
      <c r="C12" s="981">
        <v>5209012.58</v>
      </c>
      <c r="D12" s="526">
        <v>5209012.58</v>
      </c>
      <c r="E12" s="990">
        <v>5209012.58</v>
      </c>
      <c r="F12" s="488">
        <v>4139994.0900000106</v>
      </c>
      <c r="G12" s="348">
        <f t="shared" si="0"/>
        <v>1069018.4899999895</v>
      </c>
      <c r="H12" s="316">
        <f t="shared" si="0"/>
        <v>4139994.0900000106</v>
      </c>
      <c r="I12" s="861">
        <v>5209012.58</v>
      </c>
      <c r="J12" s="245">
        <v>5626342.5109333331</v>
      </c>
      <c r="K12" s="353">
        <f t="shared" ref="K12:K13" si="1">J12*$K$5+J12</f>
        <v>5885154.2664362667</v>
      </c>
      <c r="L12" s="218">
        <f t="shared" ref="L12:L13" si="2">K12*$L$5+K12</f>
        <v>6155871.3626923347</v>
      </c>
    </row>
    <row r="13" spans="1:12" s="241" customFormat="1">
      <c r="A13" s="244" t="s">
        <v>317</v>
      </c>
      <c r="B13" s="255" t="s">
        <v>161</v>
      </c>
      <c r="C13" s="981">
        <v>6116981.3300000001</v>
      </c>
      <c r="D13" s="526">
        <v>6116981.3300000001</v>
      </c>
      <c r="E13" s="990">
        <v>6116981.3300000001</v>
      </c>
      <c r="F13" s="488">
        <v>1345732.9000000015</v>
      </c>
      <c r="G13" s="348">
        <f t="shared" si="0"/>
        <v>4771248.4299999988</v>
      </c>
      <c r="H13" s="316">
        <f t="shared" si="0"/>
        <v>1345732.9000000013</v>
      </c>
      <c r="I13" s="861">
        <v>6116981.3300000001</v>
      </c>
      <c r="J13" s="245">
        <v>7714077.7503999993</v>
      </c>
      <c r="K13" s="353">
        <f t="shared" si="1"/>
        <v>8068925.326918399</v>
      </c>
      <c r="L13" s="218">
        <f t="shared" si="2"/>
        <v>8440095.891956646</v>
      </c>
    </row>
    <row r="14" spans="1:12" s="241" customFormat="1">
      <c r="A14" s="244" t="s">
        <v>415</v>
      </c>
      <c r="B14" s="244" t="s">
        <v>415</v>
      </c>
      <c r="C14" s="981">
        <v>0</v>
      </c>
      <c r="D14" s="526"/>
      <c r="E14" s="991">
        <v>0</v>
      </c>
      <c r="F14" s="488">
        <v>16332.3</v>
      </c>
      <c r="G14" s="348">
        <f t="shared" si="0"/>
        <v>-16332.3</v>
      </c>
      <c r="H14" s="316">
        <f t="shared" si="0"/>
        <v>16332.3</v>
      </c>
      <c r="I14" s="862">
        <v>0</v>
      </c>
      <c r="J14" s="353">
        <v>0</v>
      </c>
      <c r="K14" s="353">
        <f t="shared" ref="K14" si="3">E14-J14</f>
        <v>0</v>
      </c>
      <c r="L14" s="218">
        <v>0</v>
      </c>
    </row>
    <row r="15" spans="1:12" s="241" customFormat="1">
      <c r="A15" s="244"/>
      <c r="B15" s="430"/>
      <c r="C15" s="981"/>
      <c r="D15" s="526"/>
      <c r="E15" s="991"/>
      <c r="F15" s="488"/>
      <c r="G15" s="353"/>
      <c r="H15" s="222"/>
      <c r="I15" s="862"/>
      <c r="J15" s="353"/>
      <c r="K15" s="353"/>
      <c r="L15" s="218"/>
    </row>
    <row r="16" spans="1:12" s="241" customFormat="1" ht="15.75" thickBot="1">
      <c r="A16" s="247"/>
      <c r="B16" s="374"/>
      <c r="C16" s="518">
        <f>SUM(C11:C14)</f>
        <v>35544557.909999996</v>
      </c>
      <c r="D16" s="249">
        <f t="shared" ref="D16:I16" si="4">SUM(D11:D13)</f>
        <v>35544557.909999996</v>
      </c>
      <c r="E16" s="511">
        <f t="shared" si="4"/>
        <v>35544557.909999996</v>
      </c>
      <c r="F16" s="510">
        <f t="shared" si="4"/>
        <v>23894005.479999967</v>
      </c>
      <c r="G16" s="248">
        <f t="shared" si="4"/>
        <v>11650552.430000033</v>
      </c>
      <c r="H16" s="518">
        <f t="shared" si="4"/>
        <v>23894005.479999967</v>
      </c>
      <c r="I16" s="254">
        <f t="shared" si="4"/>
        <v>35544557.909999996</v>
      </c>
      <c r="J16" s="510">
        <f>SUM(J11:J14)</f>
        <v>37217061.057599999</v>
      </c>
      <c r="K16" s="510">
        <f>SUM(K11:K14)</f>
        <v>38929045.866249599</v>
      </c>
      <c r="L16" s="511">
        <f t="shared" ref="L16" si="5">SUM(L11:L14)</f>
        <v>40719781.976097077</v>
      </c>
    </row>
    <row r="17" spans="1:12" s="241" customFormat="1" ht="15.75" thickTop="1">
      <c r="A17" s="247"/>
      <c r="B17" s="374"/>
      <c r="C17" s="981"/>
      <c r="D17" s="526"/>
      <c r="E17" s="990"/>
      <c r="F17" s="489"/>
      <c r="G17" s="490"/>
      <c r="H17" s="517"/>
      <c r="I17" s="869"/>
      <c r="J17" s="489"/>
      <c r="K17" s="489"/>
      <c r="L17" s="850"/>
    </row>
    <row r="18" spans="1:12" s="241" customFormat="1">
      <c r="A18" s="247">
        <v>1600</v>
      </c>
      <c r="B18" s="374" t="s">
        <v>44</v>
      </c>
      <c r="C18" s="981"/>
      <c r="D18" s="526"/>
      <c r="E18" s="990"/>
      <c r="F18" s="489"/>
      <c r="G18" s="490"/>
      <c r="H18" s="517"/>
      <c r="I18" s="869"/>
      <c r="J18" s="489"/>
      <c r="K18" s="489"/>
      <c r="L18" s="850"/>
    </row>
    <row r="19" spans="1:12">
      <c r="A19" s="251" t="s">
        <v>238</v>
      </c>
      <c r="B19" s="255" t="s">
        <v>117</v>
      </c>
      <c r="C19" s="779">
        <v>33445521.440968931</v>
      </c>
      <c r="D19" s="844">
        <v>33745521.440968901</v>
      </c>
      <c r="E19" s="991">
        <v>33745521.440968901</v>
      </c>
      <c r="F19" s="488">
        <v>25184192.971899532</v>
      </c>
      <c r="G19" s="348">
        <f>C19-F19</f>
        <v>8261328.4690693989</v>
      </c>
      <c r="H19" s="316">
        <f>D19-G19</f>
        <v>25484192.971899502</v>
      </c>
      <c r="I19" s="862">
        <v>33745521.440968901</v>
      </c>
      <c r="J19" s="353">
        <v>34161534.341974497</v>
      </c>
      <c r="K19" s="353">
        <v>42588752.731209129</v>
      </c>
      <c r="L19" s="218">
        <v>48594657.416961789</v>
      </c>
    </row>
    <row r="20" spans="1:12">
      <c r="A20" s="442" t="s">
        <v>531</v>
      </c>
      <c r="B20" s="69" t="s">
        <v>531</v>
      </c>
      <c r="C20" s="779">
        <v>0</v>
      </c>
      <c r="D20" s="844"/>
      <c r="E20" s="991"/>
      <c r="F20" s="781"/>
      <c r="G20" s="222"/>
      <c r="H20" s="222"/>
      <c r="I20" s="720"/>
      <c r="J20" s="353"/>
      <c r="K20" s="353"/>
      <c r="L20" s="218"/>
    </row>
    <row r="21" spans="1:12">
      <c r="A21" s="442" t="s">
        <v>533</v>
      </c>
      <c r="B21" s="69" t="s">
        <v>533</v>
      </c>
      <c r="C21" s="779">
        <v>0</v>
      </c>
      <c r="D21" s="844"/>
      <c r="E21" s="991"/>
      <c r="F21" s="781"/>
      <c r="G21" s="222"/>
      <c r="H21" s="222"/>
      <c r="I21" s="720"/>
      <c r="J21" s="353"/>
      <c r="K21" s="353"/>
      <c r="L21" s="218"/>
    </row>
    <row r="22" spans="1:12" s="241" customFormat="1" ht="15.75" thickBot="1">
      <c r="A22" s="253"/>
      <c r="B22" s="372" t="s">
        <v>0</v>
      </c>
      <c r="C22" s="518">
        <f>SUM(C19:C21)</f>
        <v>33445521.440968931</v>
      </c>
      <c r="D22" s="249">
        <f t="shared" ref="D22:H22" si="6">SUM(D19:D21)</f>
        <v>33745521.440968901</v>
      </c>
      <c r="E22" s="511">
        <f t="shared" si="6"/>
        <v>33745521.440968901</v>
      </c>
      <c r="F22" s="511">
        <f t="shared" si="6"/>
        <v>25184192.971899532</v>
      </c>
      <c r="G22" s="254">
        <f t="shared" si="6"/>
        <v>8261328.4690693989</v>
      </c>
      <c r="H22" s="518">
        <f t="shared" si="6"/>
        <v>25484192.971899502</v>
      </c>
      <c r="I22" s="254">
        <f>SUM(I19:I21)</f>
        <v>33745521.440968901</v>
      </c>
      <c r="J22" s="510">
        <f>SUM(J19:J21)</f>
        <v>34161534.341974497</v>
      </c>
      <c r="K22" s="510">
        <f t="shared" ref="K22:L22" si="7">SUM(K19:K19)</f>
        <v>42588752.731209129</v>
      </c>
      <c r="L22" s="511">
        <f t="shared" si="7"/>
        <v>48594657.416961789</v>
      </c>
    </row>
    <row r="23" spans="1:12" ht="15.75" thickTop="1">
      <c r="A23" s="253"/>
      <c r="B23" s="374"/>
      <c r="C23" s="982"/>
      <c r="D23" s="1001"/>
      <c r="E23" s="992"/>
      <c r="F23" s="486"/>
      <c r="G23" s="487"/>
      <c r="H23" s="516"/>
      <c r="I23" s="868"/>
      <c r="J23" s="486"/>
      <c r="K23" s="486"/>
      <c r="L23" s="849"/>
    </row>
    <row r="24" spans="1:12">
      <c r="A24" s="251"/>
      <c r="B24" s="255"/>
      <c r="C24" s="983"/>
      <c r="D24" s="1002"/>
      <c r="E24" s="993"/>
      <c r="F24" s="491"/>
      <c r="G24" s="492"/>
      <c r="H24" s="519"/>
      <c r="I24" s="870"/>
      <c r="J24" s="491"/>
      <c r="K24" s="491"/>
      <c r="L24" s="851"/>
    </row>
    <row r="25" spans="1:12">
      <c r="A25" s="253"/>
      <c r="B25" s="374"/>
      <c r="C25" s="982"/>
      <c r="D25" s="1001"/>
      <c r="E25" s="992"/>
      <c r="F25" s="486"/>
      <c r="G25" s="487"/>
      <c r="H25" s="516"/>
      <c r="I25" s="868"/>
      <c r="J25" s="486"/>
      <c r="K25" s="486"/>
      <c r="L25" s="849"/>
    </row>
    <row r="26" spans="1:12" s="241" customFormat="1" ht="15.75" thickBot="1">
      <c r="A26" s="253">
        <v>2800</v>
      </c>
      <c r="B26" s="372" t="s">
        <v>45</v>
      </c>
      <c r="C26" s="518">
        <f t="shared" ref="C26:I26" si="8">C22+C16</f>
        <v>68990079.350968927</v>
      </c>
      <c r="D26" s="249">
        <f t="shared" si="8"/>
        <v>69290079.350968897</v>
      </c>
      <c r="E26" s="511">
        <f t="shared" si="8"/>
        <v>69290079.350968897</v>
      </c>
      <c r="F26" s="254">
        <f t="shared" si="8"/>
        <v>49078198.451899499</v>
      </c>
      <c r="G26" s="254">
        <f t="shared" si="8"/>
        <v>19911880.899069432</v>
      </c>
      <c r="H26" s="254">
        <f t="shared" si="8"/>
        <v>49378198.451899469</v>
      </c>
      <c r="I26" s="254">
        <f t="shared" si="8"/>
        <v>69290079.350968897</v>
      </c>
      <c r="J26" s="510">
        <f t="shared" ref="J26" si="9">J22+J16</f>
        <v>71378595.399574488</v>
      </c>
      <c r="K26" s="510">
        <f t="shared" ref="K26:L26" si="10">K22+K16</f>
        <v>81517798.59745872</v>
      </c>
      <c r="L26" s="511">
        <f t="shared" si="10"/>
        <v>89314439.393058866</v>
      </c>
    </row>
    <row r="27" spans="1:12" ht="15.75" thickTop="1">
      <c r="A27" s="253"/>
      <c r="B27" s="374"/>
      <c r="C27" s="982"/>
      <c r="D27" s="1001"/>
      <c r="E27" s="992"/>
      <c r="F27" s="486"/>
      <c r="G27" s="487"/>
      <c r="H27" s="516"/>
      <c r="I27" s="868"/>
      <c r="J27" s="486"/>
      <c r="K27" s="486"/>
      <c r="L27" s="849"/>
    </row>
    <row r="28" spans="1:12">
      <c r="A28" s="256">
        <v>2900</v>
      </c>
      <c r="B28" s="374" t="s">
        <v>42</v>
      </c>
      <c r="C28" s="982"/>
      <c r="D28" s="1001"/>
      <c r="E28" s="992"/>
      <c r="F28" s="486"/>
      <c r="G28" s="487"/>
      <c r="H28" s="516"/>
      <c r="I28" s="868"/>
      <c r="J28" s="486"/>
      <c r="K28" s="486"/>
      <c r="L28" s="849"/>
    </row>
    <row r="29" spans="1:12">
      <c r="A29" s="256"/>
      <c r="B29" s="374"/>
      <c r="C29" s="982"/>
      <c r="D29" s="1001"/>
      <c r="E29" s="992"/>
      <c r="F29" s="493"/>
      <c r="G29" s="487"/>
      <c r="H29" s="516"/>
      <c r="I29" s="868"/>
      <c r="J29" s="486"/>
      <c r="K29" s="486"/>
      <c r="L29" s="849"/>
    </row>
    <row r="30" spans="1:12">
      <c r="A30" s="256">
        <v>3000</v>
      </c>
      <c r="B30" s="375" t="s">
        <v>58</v>
      </c>
      <c r="C30" s="982"/>
      <c r="D30" s="1001"/>
      <c r="E30" s="992"/>
      <c r="F30" s="486"/>
      <c r="G30" s="487"/>
      <c r="H30" s="516"/>
      <c r="I30" s="868"/>
      <c r="J30" s="486"/>
      <c r="K30" s="486"/>
      <c r="L30" s="849"/>
    </row>
    <row r="31" spans="1:12">
      <c r="A31" s="251" t="s">
        <v>318</v>
      </c>
      <c r="B31" s="255" t="s">
        <v>9</v>
      </c>
      <c r="C31" s="779">
        <v>13412778.846599998</v>
      </c>
      <c r="D31" s="844">
        <v>13412778.846599998</v>
      </c>
      <c r="E31" s="991">
        <v>13412778.846599998</v>
      </c>
      <c r="F31" s="489">
        <v>8509357.7599999998</v>
      </c>
      <c r="G31" s="348">
        <f t="shared" ref="G31:H34" si="11">C31-F31</f>
        <v>4903421.0865999982</v>
      </c>
      <c r="H31" s="316">
        <f t="shared" si="11"/>
        <v>8509357.7599999998</v>
      </c>
      <c r="I31" s="862">
        <v>13412778.846599998</v>
      </c>
      <c r="J31" s="353">
        <v>13454758.580137506</v>
      </c>
      <c r="K31" s="353">
        <f t="shared" ref="K31:K34" si="12">J31*$K$5+J31</f>
        <v>14073677.474823831</v>
      </c>
      <c r="L31" s="218">
        <f t="shared" ref="L31:L34" si="13">K31*$L$5+K31</f>
        <v>14721066.638665726</v>
      </c>
    </row>
    <row r="32" spans="1:12">
      <c r="A32" s="251" t="s">
        <v>318</v>
      </c>
      <c r="B32" s="255" t="s">
        <v>163</v>
      </c>
      <c r="C32" s="779">
        <v>820200</v>
      </c>
      <c r="D32" s="844">
        <v>820200</v>
      </c>
      <c r="E32" s="853">
        <v>820200</v>
      </c>
      <c r="F32" s="489">
        <v>1448067.4</v>
      </c>
      <c r="G32" s="348">
        <f t="shared" si="11"/>
        <v>-627867.39999999991</v>
      </c>
      <c r="H32" s="316">
        <f t="shared" si="11"/>
        <v>1448067.4</v>
      </c>
      <c r="I32" s="863">
        <v>820200</v>
      </c>
      <c r="J32" s="353">
        <v>871379.72234374995</v>
      </c>
      <c r="K32" s="353">
        <f t="shared" si="12"/>
        <v>911463.18957156246</v>
      </c>
      <c r="L32" s="218">
        <f t="shared" si="13"/>
        <v>953390.4962918543</v>
      </c>
    </row>
    <row r="33" spans="1:12">
      <c r="A33" s="251" t="s">
        <v>318</v>
      </c>
      <c r="B33" s="255" t="s">
        <v>164</v>
      </c>
      <c r="C33" s="779">
        <v>160815.59999999998</v>
      </c>
      <c r="D33" s="844">
        <v>160815.59999999998</v>
      </c>
      <c r="E33" s="853">
        <v>160815.59999999998</v>
      </c>
      <c r="F33" s="489">
        <v>128961.17</v>
      </c>
      <c r="G33" s="348">
        <f t="shared" si="11"/>
        <v>31854.429999999978</v>
      </c>
      <c r="H33" s="316">
        <f t="shared" si="11"/>
        <v>128961.17</v>
      </c>
      <c r="I33" s="863">
        <v>160815.59999999998</v>
      </c>
      <c r="J33" s="353">
        <v>200928.85062500005</v>
      </c>
      <c r="K33" s="353">
        <f t="shared" si="12"/>
        <v>210171.57775375005</v>
      </c>
      <c r="L33" s="218">
        <f t="shared" si="13"/>
        <v>219839.47033042257</v>
      </c>
    </row>
    <row r="34" spans="1:12">
      <c r="A34" s="251" t="s">
        <v>318</v>
      </c>
      <c r="B34" s="255" t="s">
        <v>10</v>
      </c>
      <c r="C34" s="779">
        <v>4680411.3300000019</v>
      </c>
      <c r="D34" s="844">
        <v>4680411.3300000019</v>
      </c>
      <c r="E34" s="853">
        <v>4680411.3300000019</v>
      </c>
      <c r="F34" s="489">
        <v>3463988.5700000003</v>
      </c>
      <c r="G34" s="348">
        <f t="shared" si="11"/>
        <v>1216422.7600000016</v>
      </c>
      <c r="H34" s="316">
        <f t="shared" si="11"/>
        <v>3463988.5700000003</v>
      </c>
      <c r="I34" s="863">
        <v>4680411.3300000019</v>
      </c>
      <c r="J34" s="353">
        <v>4705164.7883749986</v>
      </c>
      <c r="K34" s="353">
        <f t="shared" si="12"/>
        <v>4921602.3686402487</v>
      </c>
      <c r="L34" s="218">
        <f t="shared" si="13"/>
        <v>5147996.0775977001</v>
      </c>
    </row>
    <row r="35" spans="1:12" s="241" customFormat="1" ht="15.75" thickBot="1">
      <c r="A35" s="253"/>
      <c r="B35" s="374" t="s">
        <v>0</v>
      </c>
      <c r="C35" s="843">
        <f t="shared" ref="C35:I35" si="14">SUM(C31:C34)</f>
        <v>19074205.7766</v>
      </c>
      <c r="D35" s="845">
        <f t="shared" si="14"/>
        <v>19074205.7766</v>
      </c>
      <c r="E35" s="994">
        <f t="shared" si="14"/>
        <v>19074205.7766</v>
      </c>
      <c r="F35" s="530">
        <f t="shared" si="14"/>
        <v>13550374.9</v>
      </c>
      <c r="G35" s="409">
        <f t="shared" si="14"/>
        <v>5523830.8765999991</v>
      </c>
      <c r="H35" s="843">
        <f t="shared" si="14"/>
        <v>13550374.9</v>
      </c>
      <c r="I35" s="864">
        <f t="shared" si="14"/>
        <v>19074205.7766</v>
      </c>
      <c r="J35" s="510">
        <f t="shared" ref="J35" si="15">SUM(J31:J34)</f>
        <v>19232231.941481255</v>
      </c>
      <c r="K35" s="510">
        <f t="shared" ref="K35:L35" si="16">SUM(K31:K34)</f>
        <v>20116914.610789392</v>
      </c>
      <c r="L35" s="511">
        <f t="shared" si="16"/>
        <v>21042292.682885703</v>
      </c>
    </row>
    <row r="36" spans="1:12" ht="15.75" thickTop="1">
      <c r="A36" s="251"/>
      <c r="B36" s="255"/>
      <c r="C36" s="984"/>
      <c r="D36" s="250"/>
      <c r="E36" s="995"/>
      <c r="F36" s="489"/>
      <c r="G36" s="494"/>
      <c r="H36" s="520"/>
      <c r="I36" s="871"/>
      <c r="J36" s="496"/>
      <c r="K36" s="496"/>
      <c r="L36" s="852"/>
    </row>
    <row r="37" spans="1:12">
      <c r="A37" s="257" t="s">
        <v>59</v>
      </c>
      <c r="B37" s="374" t="s">
        <v>60</v>
      </c>
      <c r="C37" s="984"/>
      <c r="D37" s="250"/>
      <c r="E37" s="995"/>
      <c r="F37" s="489"/>
      <c r="G37" s="494"/>
      <c r="H37" s="520"/>
      <c r="I37" s="871"/>
      <c r="J37" s="496"/>
      <c r="K37" s="496"/>
      <c r="L37" s="852"/>
    </row>
    <row r="38" spans="1:12">
      <c r="A38" s="251" t="s">
        <v>318</v>
      </c>
      <c r="B38" s="255" t="s">
        <v>11</v>
      </c>
      <c r="C38" s="779">
        <v>1115777.5705499998</v>
      </c>
      <c r="D38" s="844">
        <v>1115777.5705499998</v>
      </c>
      <c r="E38" s="991">
        <v>1115777.5705499998</v>
      </c>
      <c r="F38" s="489">
        <v>618472.16999999993</v>
      </c>
      <c r="G38" s="348">
        <f t="shared" ref="G38:G46" si="17">C38-F38</f>
        <v>497305.4005499999</v>
      </c>
      <c r="H38" s="316">
        <f t="shared" ref="H38:H46" si="18">D38-G38</f>
        <v>618472.16999999993</v>
      </c>
      <c r="I38" s="862">
        <v>1115777.5705499998</v>
      </c>
      <c r="J38" s="353">
        <v>1119153.7516781248</v>
      </c>
      <c r="K38" s="353">
        <f t="shared" ref="K38:K46" si="19">J38*$K$5+J38</f>
        <v>1170634.8242553186</v>
      </c>
      <c r="L38" s="218">
        <f t="shared" ref="L38:L46" si="20">K38*$L$5+K38</f>
        <v>1224484.0261710633</v>
      </c>
    </row>
    <row r="39" spans="1:12">
      <c r="A39" s="251" t="s">
        <v>318</v>
      </c>
      <c r="B39" s="255" t="s">
        <v>29</v>
      </c>
      <c r="C39" s="779">
        <v>473886.23999999993</v>
      </c>
      <c r="D39" s="844">
        <v>473886.23999999993</v>
      </c>
      <c r="E39" s="991">
        <v>473886.23999999993</v>
      </c>
      <c r="F39" s="489">
        <v>250766.08000000002</v>
      </c>
      <c r="G39" s="348">
        <f t="shared" si="17"/>
        <v>223120.15999999992</v>
      </c>
      <c r="H39" s="316">
        <f t="shared" si="18"/>
        <v>250766.08000000002</v>
      </c>
      <c r="I39" s="862">
        <v>473886.23999999993</v>
      </c>
      <c r="J39" s="353">
        <v>480087.11999999994</v>
      </c>
      <c r="K39" s="353">
        <f t="shared" si="19"/>
        <v>502171.12751999992</v>
      </c>
      <c r="L39" s="218">
        <f t="shared" si="20"/>
        <v>525270.99938591989</v>
      </c>
    </row>
    <row r="40" spans="1:12">
      <c r="A40" s="251" t="s">
        <v>318</v>
      </c>
      <c r="B40" s="255" t="s">
        <v>22</v>
      </c>
      <c r="C40" s="981">
        <v>182420.87999999998</v>
      </c>
      <c r="D40" s="526">
        <v>182420.87999999998</v>
      </c>
      <c r="E40" s="990">
        <v>182420.87999999998</v>
      </c>
      <c r="F40" s="489">
        <v>65359.44</v>
      </c>
      <c r="G40" s="348">
        <f t="shared" si="17"/>
        <v>117061.43999999997</v>
      </c>
      <c r="H40" s="316">
        <f t="shared" si="18"/>
        <v>65359.44</v>
      </c>
      <c r="I40" s="861">
        <v>182420.87999999998</v>
      </c>
      <c r="J40" s="353">
        <v>188548.8</v>
      </c>
      <c r="K40" s="353">
        <f t="shared" si="19"/>
        <v>197222.04479999997</v>
      </c>
      <c r="L40" s="218">
        <f t="shared" si="20"/>
        <v>206294.25886079998</v>
      </c>
    </row>
    <row r="41" spans="1:12">
      <c r="A41" s="251" t="s">
        <v>318</v>
      </c>
      <c r="B41" s="255" t="s">
        <v>188</v>
      </c>
      <c r="C41" s="779">
        <v>171000</v>
      </c>
      <c r="D41" s="844">
        <v>171000</v>
      </c>
      <c r="E41" s="991">
        <v>171000</v>
      </c>
      <c r="F41" s="489">
        <v>0</v>
      </c>
      <c r="G41" s="348">
        <v>0</v>
      </c>
      <c r="H41" s="316">
        <f t="shared" si="18"/>
        <v>171000</v>
      </c>
      <c r="I41" s="862">
        <v>171000</v>
      </c>
      <c r="J41" s="353">
        <v>163800</v>
      </c>
      <c r="K41" s="353">
        <f t="shared" si="19"/>
        <v>171334.8</v>
      </c>
      <c r="L41" s="218">
        <f t="shared" si="20"/>
        <v>179216.20079999999</v>
      </c>
    </row>
    <row r="42" spans="1:12">
      <c r="A42" s="251" t="s">
        <v>318</v>
      </c>
      <c r="B42" s="255" t="s">
        <v>21</v>
      </c>
      <c r="C42" s="779">
        <v>1165205.1600000001</v>
      </c>
      <c r="D42" s="844">
        <v>1165205.1600000001</v>
      </c>
      <c r="E42" s="991">
        <v>1165205.1600000001</v>
      </c>
      <c r="F42" s="489">
        <v>692221.64000000013</v>
      </c>
      <c r="G42" s="348">
        <f t="shared" si="17"/>
        <v>472983.52</v>
      </c>
      <c r="H42" s="316">
        <f t="shared" si="18"/>
        <v>692221.64000000013</v>
      </c>
      <c r="I42" s="862">
        <v>1165205.1600000001</v>
      </c>
      <c r="J42" s="353">
        <v>1193459.1599999997</v>
      </c>
      <c r="K42" s="353">
        <f t="shared" si="19"/>
        <v>1248358.2813599997</v>
      </c>
      <c r="L42" s="218">
        <f t="shared" si="20"/>
        <v>1305782.7623025596</v>
      </c>
    </row>
    <row r="43" spans="1:12">
      <c r="A43" s="251" t="s">
        <v>318</v>
      </c>
      <c r="B43" s="255" t="s">
        <v>111</v>
      </c>
      <c r="C43" s="779">
        <v>1967149.8130882303</v>
      </c>
      <c r="D43" s="844">
        <v>1967149.8130882303</v>
      </c>
      <c r="E43" s="991">
        <v>1967149.8130882303</v>
      </c>
      <c r="F43" s="489">
        <v>1222160.3399999999</v>
      </c>
      <c r="G43" s="348">
        <f t="shared" si="17"/>
        <v>744989.47308823047</v>
      </c>
      <c r="H43" s="316">
        <f t="shared" si="18"/>
        <v>1222160.3399999999</v>
      </c>
      <c r="I43" s="862">
        <v>1967149.8130882303</v>
      </c>
      <c r="J43" s="353">
        <v>1999184.1130749579</v>
      </c>
      <c r="K43" s="353">
        <f t="shared" si="19"/>
        <v>2091146.582276406</v>
      </c>
      <c r="L43" s="218">
        <f t="shared" si="20"/>
        <v>2187339.3250611206</v>
      </c>
    </row>
    <row r="44" spans="1:12">
      <c r="A44" s="251" t="s">
        <v>318</v>
      </c>
      <c r="B44" s="255" t="s">
        <v>12</v>
      </c>
      <c r="C44" s="779">
        <v>137843.16106574703</v>
      </c>
      <c r="D44" s="844">
        <v>137843.16106574703</v>
      </c>
      <c r="E44" s="991">
        <v>137843.16106574703</v>
      </c>
      <c r="F44" s="489">
        <v>39289.339999999997</v>
      </c>
      <c r="G44" s="348">
        <f t="shared" si="17"/>
        <v>98553.821065747034</v>
      </c>
      <c r="H44" s="316">
        <f t="shared" si="18"/>
        <v>39289.339999999997</v>
      </c>
      <c r="I44" s="862">
        <v>137843.16106574703</v>
      </c>
      <c r="J44" s="353">
        <v>138260.25448231562</v>
      </c>
      <c r="K44" s="353">
        <f t="shared" si="19"/>
        <v>144620.22618850213</v>
      </c>
      <c r="L44" s="218">
        <f t="shared" si="20"/>
        <v>151272.75659317322</v>
      </c>
    </row>
    <row r="45" spans="1:12">
      <c r="A45" s="251" t="s">
        <v>318</v>
      </c>
      <c r="B45" s="255" t="s">
        <v>13</v>
      </c>
      <c r="C45" s="779">
        <v>104461.43999999999</v>
      </c>
      <c r="D45" s="844">
        <v>104461.43999999999</v>
      </c>
      <c r="E45" s="991">
        <v>104461.43999999999</v>
      </c>
      <c r="F45" s="489">
        <v>68543.98</v>
      </c>
      <c r="G45" s="348">
        <f t="shared" si="17"/>
        <v>35917.459999999992</v>
      </c>
      <c r="H45" s="316">
        <f t="shared" si="18"/>
        <v>68543.98</v>
      </c>
      <c r="I45" s="862">
        <v>104461.43999999999</v>
      </c>
      <c r="J45" s="353">
        <v>99107.51999999999</v>
      </c>
      <c r="K45" s="353">
        <f t="shared" si="19"/>
        <v>103666.46591999999</v>
      </c>
      <c r="L45" s="218">
        <f t="shared" si="20"/>
        <v>108435.12335231999</v>
      </c>
    </row>
    <row r="46" spans="1:12">
      <c r="A46" s="251" t="s">
        <v>318</v>
      </c>
      <c r="B46" s="255" t="s">
        <v>112</v>
      </c>
      <c r="C46" s="779">
        <v>7157.7600000000057</v>
      </c>
      <c r="D46" s="844">
        <v>7157.7600000000057</v>
      </c>
      <c r="E46" s="991">
        <v>7157.7600000000057</v>
      </c>
      <c r="F46" s="489">
        <v>4315.16</v>
      </c>
      <c r="G46" s="348">
        <f t="shared" si="17"/>
        <v>2842.6000000000058</v>
      </c>
      <c r="H46" s="316">
        <f t="shared" si="18"/>
        <v>4315.16</v>
      </c>
      <c r="I46" s="862">
        <v>7157.7600000000057</v>
      </c>
      <c r="J46" s="353">
        <v>6822.2400000000052</v>
      </c>
      <c r="K46" s="353">
        <f t="shared" si="19"/>
        <v>7136.0630400000055</v>
      </c>
      <c r="L46" s="218">
        <f t="shared" si="20"/>
        <v>7464.3219398400061</v>
      </c>
    </row>
    <row r="47" spans="1:12" s="241" customFormat="1" ht="15.75" thickBot="1">
      <c r="A47" s="253"/>
      <c r="B47" s="374" t="s">
        <v>0</v>
      </c>
      <c r="C47" s="843">
        <f t="shared" ref="C47:I47" si="21">SUM(C38:C46)</f>
        <v>5324902.0247039776</v>
      </c>
      <c r="D47" s="845">
        <f t="shared" si="21"/>
        <v>5324902.0247039776</v>
      </c>
      <c r="E47" s="994">
        <f t="shared" si="21"/>
        <v>5324902.0247039776</v>
      </c>
      <c r="F47" s="530">
        <f t="shared" si="21"/>
        <v>2961128.15</v>
      </c>
      <c r="G47" s="409">
        <f t="shared" si="21"/>
        <v>2192773.8747039773</v>
      </c>
      <c r="H47" s="843">
        <f t="shared" si="21"/>
        <v>3132128.15</v>
      </c>
      <c r="I47" s="864">
        <f t="shared" si="21"/>
        <v>5324902.0247039776</v>
      </c>
      <c r="J47" s="510">
        <f t="shared" ref="J47" si="22">SUM(J38:J46)</f>
        <v>5388422.9592353981</v>
      </c>
      <c r="K47" s="510">
        <f t="shared" ref="K47:L47" si="23">SUM(K38:K46)</f>
        <v>5636290.4153602272</v>
      </c>
      <c r="L47" s="511">
        <f t="shared" si="23"/>
        <v>5895559.7744667958</v>
      </c>
    </row>
    <row r="48" spans="1:12" ht="15.75" thickTop="1">
      <c r="A48" s="251"/>
      <c r="B48" s="255"/>
      <c r="C48" s="984"/>
      <c r="D48" s="250"/>
      <c r="E48" s="995"/>
      <c r="F48" s="489"/>
      <c r="G48" s="494"/>
      <c r="H48" s="520"/>
      <c r="I48" s="871"/>
      <c r="J48" s="246"/>
      <c r="K48" s="496"/>
      <c r="L48" s="852"/>
    </row>
    <row r="49" spans="1:12">
      <c r="A49" s="251" t="s">
        <v>327</v>
      </c>
      <c r="B49" s="255" t="s">
        <v>122</v>
      </c>
      <c r="C49" s="779">
        <v>28000000</v>
      </c>
      <c r="D49" s="844">
        <v>28700000</v>
      </c>
      <c r="E49" s="991">
        <v>28700000</v>
      </c>
      <c r="F49" s="488">
        <f>D49/12*8</f>
        <v>19133333.333333332</v>
      </c>
      <c r="G49" s="348">
        <f>C49-F49</f>
        <v>8866666.6666666679</v>
      </c>
      <c r="H49" s="316">
        <f>D49-G49</f>
        <v>19833333.333333332</v>
      </c>
      <c r="I49" s="862">
        <v>28700000</v>
      </c>
      <c r="J49" s="353">
        <v>28700000</v>
      </c>
      <c r="K49" s="353">
        <f t="shared" ref="K49" si="24">J49*$K$5+J49</f>
        <v>30020200</v>
      </c>
      <c r="L49" s="218">
        <f t="shared" ref="L49" si="25">K49*$L$5+K49</f>
        <v>31401129.199999999</v>
      </c>
    </row>
    <row r="50" spans="1:12">
      <c r="A50" s="251"/>
      <c r="B50" s="255"/>
      <c r="C50" s="984"/>
      <c r="D50" s="250"/>
      <c r="E50" s="995"/>
      <c r="F50" s="489"/>
      <c r="G50" s="495"/>
      <c r="H50" s="521"/>
      <c r="I50" s="863"/>
      <c r="J50" s="488"/>
      <c r="K50" s="488"/>
      <c r="L50" s="853"/>
    </row>
    <row r="51" spans="1:12">
      <c r="A51" s="256">
        <v>3800</v>
      </c>
      <c r="B51" s="374" t="s">
        <v>47</v>
      </c>
      <c r="C51" s="984"/>
      <c r="D51" s="250"/>
      <c r="E51" s="995"/>
      <c r="F51" s="489"/>
      <c r="G51" s="495"/>
      <c r="H51" s="521"/>
      <c r="I51" s="863"/>
      <c r="J51" s="488"/>
      <c r="K51" s="488"/>
      <c r="L51" s="853"/>
    </row>
    <row r="52" spans="1:12">
      <c r="A52" s="251"/>
      <c r="B52" s="255"/>
      <c r="C52" s="984"/>
      <c r="D52" s="250"/>
      <c r="E52" s="995"/>
      <c r="F52" s="489"/>
      <c r="G52" s="495"/>
      <c r="H52" s="521"/>
      <c r="I52" s="863"/>
      <c r="J52" s="488"/>
      <c r="K52" s="488"/>
      <c r="L52" s="853"/>
    </row>
    <row r="53" spans="1:12">
      <c r="A53" s="251" t="s">
        <v>323</v>
      </c>
      <c r="B53" s="255" t="s">
        <v>465</v>
      </c>
      <c r="C53" s="984">
        <v>250000</v>
      </c>
      <c r="D53" s="250">
        <v>250000</v>
      </c>
      <c r="E53" s="995">
        <v>250000</v>
      </c>
      <c r="F53" s="514">
        <v>963302.01</v>
      </c>
      <c r="G53" s="348">
        <f t="shared" ref="G53:H61" si="26">C53-F53</f>
        <v>-713302.01</v>
      </c>
      <c r="H53" s="316">
        <f t="shared" si="26"/>
        <v>963302.01</v>
      </c>
      <c r="I53" s="865">
        <v>250000</v>
      </c>
      <c r="J53" s="353">
        <v>130000</v>
      </c>
      <c r="K53" s="353">
        <f t="shared" ref="K53:K61" si="27">J53*$K$5+J53</f>
        <v>135980</v>
      </c>
      <c r="L53" s="218">
        <f t="shared" ref="L53:L61" si="28">K53*$L$5+K53</f>
        <v>142235.07999999999</v>
      </c>
    </row>
    <row r="54" spans="1:12">
      <c r="A54" s="251" t="s">
        <v>466</v>
      </c>
      <c r="B54" s="255" t="s">
        <v>466</v>
      </c>
      <c r="C54" s="984"/>
      <c r="D54" s="250"/>
      <c r="E54" s="995"/>
      <c r="F54" s="514"/>
      <c r="G54" s="348"/>
      <c r="H54" s="316"/>
      <c r="I54" s="865"/>
      <c r="J54" s="353">
        <v>130000</v>
      </c>
      <c r="K54" s="353">
        <f t="shared" si="27"/>
        <v>135980</v>
      </c>
      <c r="L54" s="218">
        <f t="shared" si="28"/>
        <v>142235.07999999999</v>
      </c>
    </row>
    <row r="55" spans="1:12">
      <c r="A55" s="251" t="s">
        <v>322</v>
      </c>
      <c r="B55" s="255" t="s">
        <v>467</v>
      </c>
      <c r="C55" s="779">
        <v>5000000</v>
      </c>
      <c r="D55" s="844">
        <v>2000000</v>
      </c>
      <c r="E55" s="991">
        <v>4000000</v>
      </c>
      <c r="F55" s="488">
        <v>2169543.0499999998</v>
      </c>
      <c r="G55" s="348">
        <f t="shared" si="26"/>
        <v>2830456.95</v>
      </c>
      <c r="H55" s="316">
        <f t="shared" si="26"/>
        <v>-830456.95000000019</v>
      </c>
      <c r="I55" s="862">
        <v>4000000</v>
      </c>
      <c r="J55" s="353">
        <v>2000000</v>
      </c>
      <c r="K55" s="353">
        <f t="shared" si="27"/>
        <v>2092000</v>
      </c>
      <c r="L55" s="218">
        <f t="shared" si="28"/>
        <v>2188232</v>
      </c>
    </row>
    <row r="56" spans="1:12">
      <c r="A56" s="251" t="s">
        <v>468</v>
      </c>
      <c r="B56" s="255" t="s">
        <v>468</v>
      </c>
      <c r="C56" s="779"/>
      <c r="D56" s="844"/>
      <c r="E56" s="991">
        <v>0</v>
      </c>
      <c r="F56" s="488"/>
      <c r="G56" s="348">
        <f t="shared" si="26"/>
        <v>0</v>
      </c>
      <c r="H56" s="316">
        <f t="shared" si="26"/>
        <v>0</v>
      </c>
      <c r="I56" s="862">
        <v>0</v>
      </c>
      <c r="J56" s="353">
        <v>3500000</v>
      </c>
      <c r="K56" s="353">
        <f t="shared" si="27"/>
        <v>3661000</v>
      </c>
      <c r="L56" s="218">
        <f t="shared" si="28"/>
        <v>3829406</v>
      </c>
    </row>
    <row r="57" spans="1:12">
      <c r="A57" s="251" t="s">
        <v>151</v>
      </c>
      <c r="B57" s="255" t="s">
        <v>151</v>
      </c>
      <c r="C57" s="779"/>
      <c r="D57" s="844"/>
      <c r="E57" s="991"/>
      <c r="F57" s="488"/>
      <c r="G57" s="348"/>
      <c r="H57" s="316"/>
      <c r="I57" s="862"/>
      <c r="J57" s="353"/>
      <c r="K57" s="353">
        <f t="shared" si="27"/>
        <v>0</v>
      </c>
      <c r="L57" s="218">
        <f t="shared" si="28"/>
        <v>0</v>
      </c>
    </row>
    <row r="58" spans="1:12">
      <c r="A58" s="251" t="s">
        <v>319</v>
      </c>
      <c r="B58" s="255" t="s">
        <v>469</v>
      </c>
      <c r="C58" s="779">
        <v>1788400</v>
      </c>
      <c r="D58" s="844">
        <v>1000000</v>
      </c>
      <c r="E58" s="991">
        <v>1000000</v>
      </c>
      <c r="F58" s="488">
        <v>318042.26</v>
      </c>
      <c r="G58" s="348">
        <f t="shared" si="26"/>
        <v>1470357.74</v>
      </c>
      <c r="H58" s="316">
        <f t="shared" si="26"/>
        <v>-470357.74</v>
      </c>
      <c r="I58" s="862">
        <v>1000000</v>
      </c>
      <c r="J58" s="353">
        <v>900000</v>
      </c>
      <c r="K58" s="353">
        <f t="shared" si="27"/>
        <v>941400</v>
      </c>
      <c r="L58" s="218">
        <f t="shared" si="28"/>
        <v>984704.4</v>
      </c>
    </row>
    <row r="59" spans="1:12">
      <c r="A59" s="251" t="s">
        <v>470</v>
      </c>
      <c r="B59" s="255" t="s">
        <v>470</v>
      </c>
      <c r="C59" s="779"/>
      <c r="D59" s="844"/>
      <c r="E59" s="991"/>
      <c r="F59" s="488"/>
      <c r="G59" s="348"/>
      <c r="H59" s="316"/>
      <c r="I59" s="862"/>
      <c r="J59" s="353">
        <v>1100000</v>
      </c>
      <c r="K59" s="353">
        <f t="shared" si="27"/>
        <v>1150600</v>
      </c>
      <c r="L59" s="218">
        <f t="shared" si="28"/>
        <v>1203527.6000000001</v>
      </c>
    </row>
    <row r="60" spans="1:12">
      <c r="A60" s="251" t="s">
        <v>320</v>
      </c>
      <c r="B60" s="255" t="s">
        <v>152</v>
      </c>
      <c r="C60" s="779">
        <v>530645.63199999998</v>
      </c>
      <c r="D60" s="844">
        <v>500000</v>
      </c>
      <c r="E60" s="991">
        <v>500000</v>
      </c>
      <c r="F60" s="488">
        <v>115496</v>
      </c>
      <c r="G60" s="348">
        <f t="shared" si="26"/>
        <v>415149.63199999998</v>
      </c>
      <c r="H60" s="316">
        <f t="shared" si="26"/>
        <v>84850.368000000017</v>
      </c>
      <c r="I60" s="862">
        <v>500000</v>
      </c>
      <c r="J60" s="353">
        <v>600000</v>
      </c>
      <c r="K60" s="353">
        <f t="shared" si="27"/>
        <v>627600</v>
      </c>
      <c r="L60" s="218">
        <f t="shared" si="28"/>
        <v>656469.6</v>
      </c>
    </row>
    <row r="61" spans="1:12">
      <c r="A61" s="251" t="s">
        <v>321</v>
      </c>
      <c r="B61" s="255" t="s">
        <v>153</v>
      </c>
      <c r="C61" s="779">
        <v>1052000</v>
      </c>
      <c r="D61" s="844">
        <v>1000000</v>
      </c>
      <c r="E61" s="991">
        <v>1000000</v>
      </c>
      <c r="F61" s="488">
        <v>827000</v>
      </c>
      <c r="G61" s="348">
        <f t="shared" si="26"/>
        <v>225000</v>
      </c>
      <c r="H61" s="316">
        <f t="shared" si="26"/>
        <v>775000</v>
      </c>
      <c r="I61" s="862">
        <v>1000000</v>
      </c>
      <c r="J61" s="353">
        <f>1100000-700000</f>
        <v>400000</v>
      </c>
      <c r="K61" s="353">
        <f t="shared" si="27"/>
        <v>418400</v>
      </c>
      <c r="L61" s="218">
        <f t="shared" si="28"/>
        <v>437646.4</v>
      </c>
    </row>
    <row r="62" spans="1:12" s="241" customFormat="1" ht="15.75" thickBot="1">
      <c r="A62" s="253"/>
      <c r="B62" s="374" t="s">
        <v>0</v>
      </c>
      <c r="C62" s="843">
        <f t="shared" ref="C62:I62" si="29">SUM(C53:C61)</f>
        <v>8621045.6319999993</v>
      </c>
      <c r="D62" s="845">
        <f t="shared" si="29"/>
        <v>4750000</v>
      </c>
      <c r="E62" s="994">
        <f t="shared" si="29"/>
        <v>6750000</v>
      </c>
      <c r="F62" s="864">
        <f t="shared" si="29"/>
        <v>4393383.3199999994</v>
      </c>
      <c r="G62" s="864">
        <f t="shared" si="29"/>
        <v>4227662.3120000008</v>
      </c>
      <c r="H62" s="864">
        <f t="shared" si="29"/>
        <v>522337.68799999985</v>
      </c>
      <c r="I62" s="864">
        <f t="shared" si="29"/>
        <v>6750000</v>
      </c>
      <c r="J62" s="510">
        <f>SUM(J53:J61)</f>
        <v>8760000</v>
      </c>
      <c r="K62" s="510">
        <f t="shared" ref="K62:L62" si="30">SUM(K53:K61)</f>
        <v>9162960</v>
      </c>
      <c r="L62" s="511">
        <f t="shared" si="30"/>
        <v>9584456.1600000001</v>
      </c>
    </row>
    <row r="63" spans="1:12" ht="15.75" thickTop="1">
      <c r="A63" s="251"/>
      <c r="B63" s="255"/>
      <c r="C63" s="984"/>
      <c r="D63" s="250"/>
      <c r="E63" s="995"/>
      <c r="F63" s="489"/>
      <c r="G63" s="494"/>
      <c r="H63" s="520"/>
      <c r="I63" s="871"/>
      <c r="J63" s="496"/>
      <c r="K63" s="496"/>
      <c r="L63" s="852"/>
    </row>
    <row r="64" spans="1:12">
      <c r="A64" s="256">
        <v>3900</v>
      </c>
      <c r="B64" s="374" t="s">
        <v>156</v>
      </c>
      <c r="C64" s="985"/>
      <c r="D64" s="1003"/>
      <c r="E64" s="996"/>
      <c r="F64" s="496"/>
      <c r="G64" s="496"/>
      <c r="H64" s="522"/>
      <c r="I64" s="871"/>
      <c r="J64" s="496"/>
      <c r="K64" s="496"/>
      <c r="L64" s="852"/>
    </row>
    <row r="65" spans="1:12">
      <c r="A65" s="251"/>
      <c r="B65" s="255"/>
      <c r="C65" s="985"/>
      <c r="D65" s="1003"/>
      <c r="E65" s="996"/>
      <c r="F65" s="496"/>
      <c r="G65" s="496"/>
      <c r="H65" s="522"/>
      <c r="I65" s="871"/>
      <c r="J65" s="496"/>
      <c r="K65" s="496"/>
      <c r="L65" s="852"/>
    </row>
    <row r="66" spans="1:12">
      <c r="A66" s="251" t="s">
        <v>324</v>
      </c>
      <c r="B66" s="255" t="s">
        <v>190</v>
      </c>
      <c r="C66" s="985">
        <v>764000</v>
      </c>
      <c r="D66" s="1003">
        <v>1264000</v>
      </c>
      <c r="E66" s="996">
        <v>1264000</v>
      </c>
      <c r="F66" s="496">
        <v>764301</v>
      </c>
      <c r="G66" s="348">
        <f>C66-F66</f>
        <v>-301</v>
      </c>
      <c r="H66" s="316">
        <f>D66-G66</f>
        <v>1264301</v>
      </c>
      <c r="I66" s="866">
        <v>1264000</v>
      </c>
      <c r="J66" s="353">
        <v>1264000</v>
      </c>
      <c r="K66" s="353">
        <v>1264000</v>
      </c>
      <c r="L66" s="218">
        <v>1264000</v>
      </c>
    </row>
    <row r="67" spans="1:12">
      <c r="A67" s="251"/>
      <c r="B67" s="255"/>
      <c r="C67" s="985"/>
      <c r="D67" s="1003"/>
      <c r="E67" s="996"/>
      <c r="F67" s="496"/>
      <c r="G67" s="495">
        <f>C67-F67</f>
        <v>0</v>
      </c>
      <c r="H67" s="521">
        <f>D67-G67</f>
        <v>0</v>
      </c>
      <c r="I67" s="863"/>
      <c r="J67" s="488">
        <v>0</v>
      </c>
      <c r="K67" s="353">
        <f t="shared" ref="K67" si="31">J67*$K$5+J67</f>
        <v>0</v>
      </c>
      <c r="L67" s="218">
        <f t="shared" ref="L67" si="32">K67*$L$5+K67</f>
        <v>0</v>
      </c>
    </row>
    <row r="68" spans="1:12" ht="15.75" thickBot="1">
      <c r="A68" s="253"/>
      <c r="B68" s="372" t="s">
        <v>0</v>
      </c>
      <c r="C68" s="518">
        <f t="shared" ref="C68:I68" si="33">SUM(C66:C67)</f>
        <v>764000</v>
      </c>
      <c r="D68" s="249">
        <f t="shared" si="33"/>
        <v>1264000</v>
      </c>
      <c r="E68" s="511">
        <f t="shared" si="33"/>
        <v>1264000</v>
      </c>
      <c r="F68" s="254">
        <f t="shared" si="33"/>
        <v>764301</v>
      </c>
      <c r="G68" s="254">
        <f t="shared" si="33"/>
        <v>-301</v>
      </c>
      <c r="H68" s="254">
        <f t="shared" si="33"/>
        <v>1264301</v>
      </c>
      <c r="I68" s="254">
        <f t="shared" si="33"/>
        <v>1264000</v>
      </c>
      <c r="J68" s="510">
        <f t="shared" ref="J68" si="34">SUM(J66:J67)</f>
        <v>1264000</v>
      </c>
      <c r="K68" s="510">
        <f t="shared" ref="K68:L68" si="35">SUM(K66:K67)</f>
        <v>1264000</v>
      </c>
      <c r="L68" s="511">
        <f t="shared" si="35"/>
        <v>1264000</v>
      </c>
    </row>
    <row r="69" spans="1:12" ht="15.75" thickTop="1">
      <c r="A69" s="251"/>
      <c r="B69" s="255"/>
      <c r="C69" s="984"/>
      <c r="D69" s="250"/>
      <c r="E69" s="995"/>
      <c r="F69" s="489"/>
      <c r="G69" s="494"/>
      <c r="H69" s="520"/>
      <c r="I69" s="871"/>
      <c r="J69" s="496"/>
      <c r="K69" s="496"/>
      <c r="L69" s="852"/>
    </row>
    <row r="70" spans="1:12">
      <c r="A70" s="256">
        <v>4400</v>
      </c>
      <c r="B70" s="374" t="s">
        <v>49</v>
      </c>
      <c r="C70" s="984"/>
      <c r="D70" s="250"/>
      <c r="E70" s="995"/>
      <c r="F70" s="489"/>
      <c r="G70" s="494"/>
      <c r="H70" s="520"/>
      <c r="I70" s="871"/>
      <c r="J70" s="496"/>
      <c r="K70" s="496"/>
      <c r="L70" s="852"/>
    </row>
    <row r="71" spans="1:12">
      <c r="A71" s="258" t="s">
        <v>325</v>
      </c>
      <c r="B71" s="531" t="s">
        <v>150</v>
      </c>
      <c r="C71" s="780">
        <v>55000</v>
      </c>
      <c r="D71" s="844">
        <v>55000</v>
      </c>
      <c r="E71" s="991">
        <v>55000</v>
      </c>
      <c r="F71" s="489">
        <v>12313.04</v>
      </c>
      <c r="G71" s="348">
        <f t="shared" ref="G71:G92" si="36">C71-F71</f>
        <v>42686.96</v>
      </c>
      <c r="H71" s="316">
        <f t="shared" ref="H71:H92" si="37">D71-G71</f>
        <v>12313.04</v>
      </c>
      <c r="I71" s="862">
        <v>55000</v>
      </c>
      <c r="J71" s="352">
        <v>60000</v>
      </c>
      <c r="K71" s="353">
        <f t="shared" ref="K71:K92" si="38">J71*$K$5+J71</f>
        <v>62760</v>
      </c>
      <c r="L71" s="218">
        <f t="shared" ref="L71:L93" si="39">K71*$L$5+K71</f>
        <v>65646.960000000006</v>
      </c>
    </row>
    <row r="72" spans="1:12">
      <c r="A72" s="258" t="s">
        <v>293</v>
      </c>
      <c r="B72" s="532" t="s">
        <v>193</v>
      </c>
      <c r="C72" s="780">
        <v>10520</v>
      </c>
      <c r="D72" s="844">
        <v>10520</v>
      </c>
      <c r="E72" s="991">
        <v>10520</v>
      </c>
      <c r="F72" s="489"/>
      <c r="G72" s="348">
        <f t="shared" si="36"/>
        <v>10520</v>
      </c>
      <c r="H72" s="316">
        <f t="shared" si="37"/>
        <v>0</v>
      </c>
      <c r="I72" s="862">
        <v>10520</v>
      </c>
      <c r="J72" s="352">
        <v>10000</v>
      </c>
      <c r="K72" s="353">
        <f t="shared" si="38"/>
        <v>10460</v>
      </c>
      <c r="L72" s="218">
        <f t="shared" si="39"/>
        <v>10941.16</v>
      </c>
    </row>
    <row r="73" spans="1:12">
      <c r="A73" s="258" t="s">
        <v>326</v>
      </c>
      <c r="B73" s="532" t="s">
        <v>471</v>
      </c>
      <c r="C73" s="780">
        <v>5988999.9999999991</v>
      </c>
      <c r="D73" s="844">
        <v>4000000</v>
      </c>
      <c r="E73" s="991">
        <v>4000000</v>
      </c>
      <c r="F73" s="488">
        <v>3880358</v>
      </c>
      <c r="G73" s="348">
        <f t="shared" si="36"/>
        <v>2108641.9999999991</v>
      </c>
      <c r="H73" s="316">
        <f t="shared" si="37"/>
        <v>1891358.0000000009</v>
      </c>
      <c r="I73" s="862">
        <v>4000000</v>
      </c>
      <c r="J73" s="352">
        <v>3000000</v>
      </c>
      <c r="K73" s="353">
        <f t="shared" si="38"/>
        <v>3138000</v>
      </c>
      <c r="L73" s="218">
        <f t="shared" si="39"/>
        <v>3282348</v>
      </c>
    </row>
    <row r="74" spans="1:12">
      <c r="A74" s="258" t="s">
        <v>326</v>
      </c>
      <c r="B74" s="532" t="s">
        <v>472</v>
      </c>
      <c r="C74" s="780"/>
      <c r="D74" s="844"/>
      <c r="E74" s="991"/>
      <c r="F74" s="488"/>
      <c r="G74" s="348"/>
      <c r="H74" s="316"/>
      <c r="I74" s="862"/>
      <c r="J74" s="352">
        <v>3000000</v>
      </c>
      <c r="K74" s="353">
        <f t="shared" si="38"/>
        <v>3138000</v>
      </c>
      <c r="L74" s="218">
        <f t="shared" si="39"/>
        <v>3282348</v>
      </c>
    </row>
    <row r="75" spans="1:12">
      <c r="A75" s="258" t="s">
        <v>328</v>
      </c>
      <c r="B75" s="532" t="s">
        <v>473</v>
      </c>
      <c r="C75" s="780">
        <v>200000</v>
      </c>
      <c r="D75" s="844">
        <v>200000</v>
      </c>
      <c r="E75" s="991">
        <v>200000</v>
      </c>
      <c r="F75" s="488">
        <v>83008.89</v>
      </c>
      <c r="G75" s="348">
        <f t="shared" si="36"/>
        <v>116991.11</v>
      </c>
      <c r="H75" s="316">
        <f t="shared" si="37"/>
        <v>83008.89</v>
      </c>
      <c r="I75" s="862">
        <v>200000</v>
      </c>
      <c r="J75" s="352">
        <f>100000/2</f>
        <v>50000</v>
      </c>
      <c r="K75" s="353">
        <f t="shared" si="38"/>
        <v>52300</v>
      </c>
      <c r="L75" s="218">
        <f t="shared" si="39"/>
        <v>54705.8</v>
      </c>
    </row>
    <row r="76" spans="1:12">
      <c r="A76" s="258" t="s">
        <v>328</v>
      </c>
      <c r="B76" s="532" t="s">
        <v>453</v>
      </c>
      <c r="C76" s="780"/>
      <c r="D76" s="844"/>
      <c r="E76" s="991"/>
      <c r="F76" s="488"/>
      <c r="G76" s="348"/>
      <c r="H76" s="316"/>
      <c r="I76" s="862"/>
      <c r="J76" s="352">
        <f>100000/2</f>
        <v>50000</v>
      </c>
      <c r="K76" s="353">
        <f t="shared" si="38"/>
        <v>52300</v>
      </c>
      <c r="L76" s="218">
        <f t="shared" si="39"/>
        <v>54705.8</v>
      </c>
    </row>
    <row r="77" spans="1:12">
      <c r="A77" s="258" t="s">
        <v>329</v>
      </c>
      <c r="B77" s="532" t="s">
        <v>135</v>
      </c>
      <c r="C77" s="780">
        <v>210400</v>
      </c>
      <c r="D77" s="844">
        <v>210400</v>
      </c>
      <c r="E77" s="991">
        <v>210400</v>
      </c>
      <c r="F77" s="488">
        <v>41383.040000000001</v>
      </c>
      <c r="G77" s="348">
        <f t="shared" si="36"/>
        <v>169016.95999999999</v>
      </c>
      <c r="H77" s="316">
        <f t="shared" si="37"/>
        <v>41383.040000000008</v>
      </c>
      <c r="I77" s="862">
        <v>210400</v>
      </c>
      <c r="J77" s="352">
        <v>75000</v>
      </c>
      <c r="K77" s="353">
        <f t="shared" si="38"/>
        <v>78450</v>
      </c>
      <c r="L77" s="218">
        <f t="shared" si="39"/>
        <v>82058.7</v>
      </c>
    </row>
    <row r="78" spans="1:12">
      <c r="A78" s="258" t="s">
        <v>329</v>
      </c>
      <c r="B78" s="532" t="s">
        <v>474</v>
      </c>
      <c r="C78" s="780"/>
      <c r="D78" s="844"/>
      <c r="E78" s="991"/>
      <c r="F78" s="488"/>
      <c r="G78" s="348"/>
      <c r="H78" s="316"/>
      <c r="I78" s="862"/>
      <c r="J78" s="352">
        <v>50000</v>
      </c>
      <c r="K78" s="353">
        <f t="shared" si="38"/>
        <v>52300</v>
      </c>
      <c r="L78" s="218">
        <f t="shared" si="39"/>
        <v>54705.8</v>
      </c>
    </row>
    <row r="79" spans="1:12">
      <c r="A79" s="258" t="s">
        <v>329</v>
      </c>
      <c r="B79" s="532" t="s">
        <v>475</v>
      </c>
      <c r="C79" s="780"/>
      <c r="D79" s="844"/>
      <c r="E79" s="991"/>
      <c r="F79" s="488"/>
      <c r="G79" s="348"/>
      <c r="H79" s="316"/>
      <c r="I79" s="862"/>
      <c r="J79" s="352">
        <v>50000</v>
      </c>
      <c r="K79" s="353">
        <f t="shared" si="38"/>
        <v>52300</v>
      </c>
      <c r="L79" s="218">
        <f t="shared" si="39"/>
        <v>54705.8</v>
      </c>
    </row>
    <row r="80" spans="1:12">
      <c r="A80" s="258" t="s">
        <v>329</v>
      </c>
      <c r="B80" s="532" t="s">
        <v>476</v>
      </c>
      <c r="C80" s="780"/>
      <c r="D80" s="844"/>
      <c r="E80" s="991"/>
      <c r="F80" s="488"/>
      <c r="G80" s="348"/>
      <c r="H80" s="316"/>
      <c r="I80" s="862"/>
      <c r="J80" s="352">
        <v>50000</v>
      </c>
      <c r="K80" s="353">
        <f t="shared" si="38"/>
        <v>52300</v>
      </c>
      <c r="L80" s="218">
        <f t="shared" si="39"/>
        <v>54705.8</v>
      </c>
    </row>
    <row r="81" spans="1:12">
      <c r="A81" s="258" t="s">
        <v>330</v>
      </c>
      <c r="B81" s="532" t="s">
        <v>136</v>
      </c>
      <c r="C81" s="780">
        <v>136760</v>
      </c>
      <c r="D81" s="844">
        <v>136760</v>
      </c>
      <c r="E81" s="991">
        <v>136760</v>
      </c>
      <c r="F81" s="489">
        <v>13867.83</v>
      </c>
      <c r="G81" s="348">
        <f t="shared" si="36"/>
        <v>122892.17</v>
      </c>
      <c r="H81" s="316">
        <f t="shared" si="37"/>
        <v>13867.830000000002</v>
      </c>
      <c r="I81" s="862">
        <v>136760</v>
      </c>
      <c r="J81" s="352">
        <v>100000</v>
      </c>
      <c r="K81" s="353">
        <f t="shared" si="38"/>
        <v>104600</v>
      </c>
      <c r="L81" s="218">
        <f t="shared" si="39"/>
        <v>109411.6</v>
      </c>
    </row>
    <row r="82" spans="1:12">
      <c r="A82" s="854" t="s">
        <v>483</v>
      </c>
      <c r="B82" s="532" t="s">
        <v>483</v>
      </c>
      <c r="C82" s="780"/>
      <c r="D82" s="844"/>
      <c r="E82" s="991"/>
      <c r="F82" s="489"/>
      <c r="G82" s="348"/>
      <c r="H82" s="316"/>
      <c r="I82" s="862"/>
      <c r="J82" s="352">
        <v>100000</v>
      </c>
      <c r="K82" s="353">
        <f t="shared" si="38"/>
        <v>104600</v>
      </c>
      <c r="L82" s="218">
        <f t="shared" si="39"/>
        <v>109411.6</v>
      </c>
    </row>
    <row r="83" spans="1:12">
      <c r="A83" s="258" t="s">
        <v>331</v>
      </c>
      <c r="B83" s="532" t="s">
        <v>477</v>
      </c>
      <c r="C83" s="780">
        <v>250000</v>
      </c>
      <c r="D83" s="844">
        <v>250000</v>
      </c>
      <c r="E83" s="991">
        <v>250000</v>
      </c>
      <c r="F83" s="489">
        <v>234469</v>
      </c>
      <c r="G83" s="348">
        <f t="shared" si="36"/>
        <v>15531</v>
      </c>
      <c r="H83" s="316">
        <f t="shared" si="37"/>
        <v>234469</v>
      </c>
      <c r="I83" s="862">
        <v>250000</v>
      </c>
      <c r="J83" s="352">
        <v>100000</v>
      </c>
      <c r="K83" s="353">
        <f t="shared" si="38"/>
        <v>104600</v>
      </c>
      <c r="L83" s="218">
        <f t="shared" si="39"/>
        <v>109411.6</v>
      </c>
    </row>
    <row r="84" spans="1:12">
      <c r="A84" s="258" t="s">
        <v>331</v>
      </c>
      <c r="B84" s="532" t="s">
        <v>478</v>
      </c>
      <c r="C84" s="780"/>
      <c r="D84" s="844"/>
      <c r="E84" s="991"/>
      <c r="F84" s="489"/>
      <c r="G84" s="348"/>
      <c r="H84" s="316"/>
      <c r="I84" s="862"/>
      <c r="J84" s="352">
        <v>100000</v>
      </c>
      <c r="K84" s="353">
        <f t="shared" si="38"/>
        <v>104600</v>
      </c>
      <c r="L84" s="218">
        <f t="shared" si="39"/>
        <v>109411.6</v>
      </c>
    </row>
    <row r="85" spans="1:12">
      <c r="A85" s="258" t="s">
        <v>332</v>
      </c>
      <c r="B85" s="532" t="s">
        <v>154</v>
      </c>
      <c r="C85" s="780">
        <v>8343882</v>
      </c>
      <c r="D85" s="844">
        <v>6000000</v>
      </c>
      <c r="E85" s="991">
        <v>15000000</v>
      </c>
      <c r="F85" s="489">
        <v>6414750.4400000004</v>
      </c>
      <c r="G85" s="348">
        <f t="shared" si="36"/>
        <v>1929131.5599999996</v>
      </c>
      <c r="H85" s="316">
        <f t="shared" si="37"/>
        <v>4070868.4400000004</v>
      </c>
      <c r="I85" s="862">
        <v>15000000</v>
      </c>
      <c r="J85" s="352">
        <v>9000000</v>
      </c>
      <c r="K85" s="353">
        <f t="shared" si="38"/>
        <v>9414000</v>
      </c>
      <c r="L85" s="218">
        <f t="shared" si="39"/>
        <v>9847044</v>
      </c>
    </row>
    <row r="86" spans="1:12">
      <c r="A86" s="258" t="s">
        <v>333</v>
      </c>
      <c r="B86" s="532" t="s">
        <v>222</v>
      </c>
      <c r="C86" s="780">
        <v>2314400</v>
      </c>
      <c r="D86" s="844">
        <v>2200000</v>
      </c>
      <c r="E86" s="991">
        <v>2200000</v>
      </c>
      <c r="F86" s="489">
        <v>300000</v>
      </c>
      <c r="G86" s="348">
        <f t="shared" si="36"/>
        <v>2014400</v>
      </c>
      <c r="H86" s="316">
        <f t="shared" si="37"/>
        <v>185600</v>
      </c>
      <c r="I86" s="862">
        <v>2200000</v>
      </c>
      <c r="J86" s="352">
        <f>2500000-'Salient features '!H26</f>
        <v>2400000</v>
      </c>
      <c r="K86" s="353">
        <f t="shared" si="38"/>
        <v>2510400</v>
      </c>
      <c r="L86" s="218">
        <f t="shared" si="39"/>
        <v>2625878.4</v>
      </c>
    </row>
    <row r="87" spans="1:12">
      <c r="A87" s="258" t="s">
        <v>334</v>
      </c>
      <c r="B87" s="532" t="s">
        <v>155</v>
      </c>
      <c r="C87" s="780">
        <v>18041589.600000001</v>
      </c>
      <c r="D87" s="844">
        <v>15000000</v>
      </c>
      <c r="E87" s="991">
        <v>18041590</v>
      </c>
      <c r="F87" s="489">
        <v>7782261.3600000003</v>
      </c>
      <c r="G87" s="348">
        <f t="shared" si="36"/>
        <v>10259328.240000002</v>
      </c>
      <c r="H87" s="316">
        <f t="shared" si="37"/>
        <v>4740671.7599999979</v>
      </c>
      <c r="I87" s="862">
        <v>18041590</v>
      </c>
      <c r="J87" s="352">
        <v>20000000</v>
      </c>
      <c r="K87" s="353">
        <f t="shared" si="38"/>
        <v>20920000</v>
      </c>
      <c r="L87" s="218">
        <f t="shared" si="39"/>
        <v>21882320</v>
      </c>
    </row>
    <row r="88" spans="1:12">
      <c r="A88" s="258" t="s">
        <v>389</v>
      </c>
      <c r="B88" s="71" t="s">
        <v>480</v>
      </c>
      <c r="C88" s="780">
        <v>1400000</v>
      </c>
      <c r="D88" s="844">
        <v>1000000</v>
      </c>
      <c r="E88" s="991">
        <v>1400000</v>
      </c>
      <c r="F88" s="489">
        <v>852221.05</v>
      </c>
      <c r="G88" s="348">
        <f t="shared" si="36"/>
        <v>547778.94999999995</v>
      </c>
      <c r="H88" s="316">
        <f t="shared" si="37"/>
        <v>452221.05000000005</v>
      </c>
      <c r="I88" s="862">
        <v>1400000</v>
      </c>
      <c r="J88" s="352">
        <v>600000</v>
      </c>
      <c r="K88" s="353">
        <f t="shared" si="38"/>
        <v>627600</v>
      </c>
      <c r="L88" s="218">
        <f t="shared" si="39"/>
        <v>656469.6</v>
      </c>
    </row>
    <row r="89" spans="1:12">
      <c r="A89" s="854" t="s">
        <v>479</v>
      </c>
      <c r="B89" s="532" t="s">
        <v>479</v>
      </c>
      <c r="C89" s="780"/>
      <c r="D89" s="844"/>
      <c r="E89" s="991"/>
      <c r="F89" s="489"/>
      <c r="G89" s="348"/>
      <c r="H89" s="316"/>
      <c r="I89" s="862"/>
      <c r="J89" s="352">
        <v>600000</v>
      </c>
      <c r="K89" s="353">
        <f t="shared" si="38"/>
        <v>627600</v>
      </c>
      <c r="L89" s="218">
        <f t="shared" si="39"/>
        <v>656469.6</v>
      </c>
    </row>
    <row r="90" spans="1:12">
      <c r="A90" s="258" t="s">
        <v>335</v>
      </c>
      <c r="B90" s="71" t="s">
        <v>482</v>
      </c>
      <c r="C90" s="780">
        <v>31560</v>
      </c>
      <c r="D90" s="844">
        <v>31560</v>
      </c>
      <c r="E90" s="991">
        <v>31560</v>
      </c>
      <c r="F90" s="489"/>
      <c r="G90" s="348">
        <f t="shared" si="36"/>
        <v>31560</v>
      </c>
      <c r="H90" s="316">
        <f t="shared" si="37"/>
        <v>0</v>
      </c>
      <c r="I90" s="862">
        <v>31560</v>
      </c>
      <c r="J90" s="352">
        <v>18000</v>
      </c>
      <c r="K90" s="353">
        <f t="shared" si="38"/>
        <v>18828</v>
      </c>
      <c r="L90" s="218">
        <f t="shared" si="39"/>
        <v>19694.088</v>
      </c>
    </row>
    <row r="91" spans="1:12">
      <c r="A91" s="854" t="s">
        <v>481</v>
      </c>
      <c r="B91" s="532" t="s">
        <v>481</v>
      </c>
      <c r="C91" s="780">
        <v>0</v>
      </c>
      <c r="D91" s="844"/>
      <c r="E91" s="991"/>
      <c r="F91" s="489"/>
      <c r="G91" s="348">
        <f t="shared" si="36"/>
        <v>0</v>
      </c>
      <c r="H91" s="316"/>
      <c r="I91" s="862"/>
      <c r="J91" s="352">
        <v>15000</v>
      </c>
      <c r="K91" s="353">
        <f t="shared" si="38"/>
        <v>15690</v>
      </c>
      <c r="L91" s="218">
        <f t="shared" si="39"/>
        <v>16411.740000000002</v>
      </c>
    </row>
    <row r="92" spans="1:12">
      <c r="A92" s="258" t="s">
        <v>358</v>
      </c>
      <c r="B92" s="532" t="s">
        <v>388</v>
      </c>
      <c r="C92" s="780">
        <v>240000</v>
      </c>
      <c r="D92" s="844">
        <v>240000</v>
      </c>
      <c r="E92" s="991">
        <v>240000</v>
      </c>
      <c r="F92" s="860"/>
      <c r="G92" s="348">
        <f t="shared" si="36"/>
        <v>240000</v>
      </c>
      <c r="H92" s="316">
        <f t="shared" si="37"/>
        <v>0</v>
      </c>
      <c r="I92" s="862">
        <v>240000</v>
      </c>
      <c r="J92" s="352">
        <v>240000</v>
      </c>
      <c r="K92" s="353">
        <f t="shared" si="38"/>
        <v>251040</v>
      </c>
      <c r="L92" s="218">
        <f t="shared" si="39"/>
        <v>262587.84000000003</v>
      </c>
    </row>
    <row r="93" spans="1:12" ht="45">
      <c r="A93" s="875" t="s">
        <v>534</v>
      </c>
      <c r="B93" s="875" t="s">
        <v>534</v>
      </c>
      <c r="C93" s="780"/>
      <c r="D93" s="844"/>
      <c r="E93" s="991"/>
      <c r="F93" s="509"/>
      <c r="G93" s="222"/>
      <c r="H93" s="222"/>
      <c r="I93" s="862"/>
      <c r="J93" s="352"/>
      <c r="K93" s="353">
        <v>0</v>
      </c>
      <c r="L93" s="218">
        <f t="shared" si="39"/>
        <v>0</v>
      </c>
    </row>
    <row r="94" spans="1:12">
      <c r="A94" s="874" t="s">
        <v>532</v>
      </c>
      <c r="B94" s="874" t="s">
        <v>532</v>
      </c>
      <c r="C94" s="780"/>
      <c r="D94" s="844"/>
      <c r="E94" s="991"/>
      <c r="F94" s="509"/>
      <c r="G94" s="222"/>
      <c r="H94" s="222"/>
      <c r="I94" s="862"/>
      <c r="J94" s="352"/>
      <c r="K94" s="353"/>
      <c r="L94" s="218"/>
    </row>
    <row r="95" spans="1:12" s="241" customFormat="1" ht="15.75" thickBot="1">
      <c r="A95" s="527"/>
      <c r="B95" s="533" t="s">
        <v>0</v>
      </c>
      <c r="C95" s="986">
        <f>SUM(C71:C94)</f>
        <v>37223111.600000001</v>
      </c>
      <c r="D95" s="845">
        <f t="shared" ref="D95:L95" si="40">SUM(D71:D94)</f>
        <v>29334240</v>
      </c>
      <c r="E95" s="530">
        <f t="shared" si="40"/>
        <v>41775830</v>
      </c>
      <c r="F95" s="530">
        <f t="shared" si="40"/>
        <v>19614632.650000002</v>
      </c>
      <c r="G95" s="530">
        <f t="shared" si="40"/>
        <v>17608478.949999999</v>
      </c>
      <c r="H95" s="530">
        <f t="shared" si="40"/>
        <v>11725761.050000001</v>
      </c>
      <c r="I95" s="530">
        <f>SUM(I71:I94)</f>
        <v>41775830</v>
      </c>
      <c r="J95" s="530">
        <f t="shared" si="40"/>
        <v>39668000</v>
      </c>
      <c r="K95" s="530">
        <f t="shared" si="40"/>
        <v>41492728</v>
      </c>
      <c r="L95" s="994">
        <f t="shared" si="40"/>
        <v>43401393.488000005</v>
      </c>
    </row>
    <row r="96" spans="1:12" ht="15.75" thickTop="1">
      <c r="A96" s="258"/>
      <c r="B96" s="532"/>
      <c r="C96" s="847"/>
      <c r="D96" s="250"/>
      <c r="E96" s="995"/>
      <c r="F96" s="489"/>
      <c r="G96" s="494"/>
      <c r="H96" s="520"/>
      <c r="I96" s="871"/>
      <c r="J96" s="496"/>
      <c r="K96" s="496"/>
      <c r="L96" s="852"/>
    </row>
    <row r="97" spans="1:12" ht="30.75" thickBot="1">
      <c r="A97" s="258">
        <v>4600</v>
      </c>
      <c r="B97" s="534" t="s">
        <v>51</v>
      </c>
      <c r="C97" s="842">
        <f t="shared" ref="C97:L97" si="41">C95+C62+C47+C49+C35+C68</f>
        <v>99007265.033303976</v>
      </c>
      <c r="D97" s="249">
        <f t="shared" si="41"/>
        <v>88447347.801303983</v>
      </c>
      <c r="E97" s="511">
        <f t="shared" si="41"/>
        <v>102888937.80130398</v>
      </c>
      <c r="F97" s="254">
        <f t="shared" si="41"/>
        <v>60417153.353333332</v>
      </c>
      <c r="G97" s="254">
        <f t="shared" si="41"/>
        <v>38419111.679970644</v>
      </c>
      <c r="H97" s="254">
        <f t="shared" si="41"/>
        <v>50028236.121333331</v>
      </c>
      <c r="I97" s="254">
        <f t="shared" si="41"/>
        <v>102888937.80130398</v>
      </c>
      <c r="J97" s="510">
        <f t="shared" si="41"/>
        <v>103012654.90071666</v>
      </c>
      <c r="K97" s="510">
        <f t="shared" si="41"/>
        <v>107693093.02614962</v>
      </c>
      <c r="L97" s="511">
        <f t="shared" si="41"/>
        <v>112588831.30535251</v>
      </c>
    </row>
    <row r="98" spans="1:12" ht="15.75" thickTop="1">
      <c r="A98" s="258"/>
      <c r="B98" s="532"/>
      <c r="C98" s="847"/>
      <c r="D98" s="250"/>
      <c r="E98" s="995"/>
      <c r="F98" s="497"/>
      <c r="G98" s="494"/>
      <c r="H98" s="520"/>
      <c r="I98" s="871"/>
      <c r="J98" s="496"/>
      <c r="K98" s="496"/>
      <c r="L98" s="852"/>
    </row>
    <row r="99" spans="1:12">
      <c r="A99" s="258"/>
      <c r="B99" s="532"/>
      <c r="C99" s="847"/>
      <c r="D99" s="250"/>
      <c r="E99" s="995"/>
      <c r="F99" s="489"/>
      <c r="G99" s="494"/>
      <c r="H99" s="520"/>
      <c r="I99" s="871"/>
      <c r="J99" s="496"/>
      <c r="K99" s="496"/>
      <c r="L99" s="852"/>
    </row>
    <row r="100" spans="1:12" ht="30.75" thickBot="1">
      <c r="A100" s="527">
        <v>5400</v>
      </c>
      <c r="B100" s="534" t="s">
        <v>52</v>
      </c>
      <c r="C100" s="986">
        <f t="shared" ref="C100:L100" si="42">C26-C97</f>
        <v>-30017185.682335049</v>
      </c>
      <c r="D100" s="845">
        <f t="shared" si="42"/>
        <v>-19157268.450335085</v>
      </c>
      <c r="E100" s="994">
        <f t="shared" si="42"/>
        <v>-33598858.450335085</v>
      </c>
      <c r="F100" s="864">
        <f t="shared" si="42"/>
        <v>-11338954.901433833</v>
      </c>
      <c r="G100" s="864">
        <f t="shared" si="42"/>
        <v>-18507230.780901212</v>
      </c>
      <c r="H100" s="864">
        <f t="shared" si="42"/>
        <v>-650037.66943386197</v>
      </c>
      <c r="I100" s="864">
        <f t="shared" si="42"/>
        <v>-33598858.450335085</v>
      </c>
      <c r="J100" s="510">
        <f t="shared" si="42"/>
        <v>-31634059.501142174</v>
      </c>
      <c r="K100" s="510">
        <f t="shared" si="42"/>
        <v>-26175294.428690895</v>
      </c>
      <c r="L100" s="511">
        <f t="shared" si="42"/>
        <v>-23274391.912293643</v>
      </c>
    </row>
    <row r="101" spans="1:12" ht="15.75" thickTop="1">
      <c r="A101" s="527"/>
      <c r="B101" s="534"/>
      <c r="C101" s="846"/>
      <c r="D101" s="1001"/>
      <c r="E101" s="992"/>
      <c r="F101" s="486"/>
      <c r="G101" s="498"/>
      <c r="H101" s="523"/>
      <c r="I101" s="872"/>
      <c r="J101" s="512"/>
      <c r="K101" s="512"/>
      <c r="L101" s="855"/>
    </row>
    <row r="102" spans="1:12">
      <c r="A102" s="527">
        <v>6400</v>
      </c>
      <c r="B102" s="534" t="s">
        <v>66</v>
      </c>
      <c r="C102" s="847">
        <v>0</v>
      </c>
      <c r="D102" s="250"/>
      <c r="E102" s="995"/>
      <c r="F102" s="489"/>
      <c r="G102" s="494"/>
      <c r="H102" s="520"/>
      <c r="I102" s="871"/>
      <c r="J102" s="496"/>
      <c r="K102" s="496"/>
      <c r="L102" s="852"/>
    </row>
    <row r="103" spans="1:12">
      <c r="A103" s="258" t="s">
        <v>390</v>
      </c>
      <c r="B103" s="71" t="s">
        <v>391</v>
      </c>
      <c r="C103" s="780">
        <v>13000000</v>
      </c>
      <c r="D103" s="844">
        <v>22000000</v>
      </c>
      <c r="E103" s="991">
        <v>22000000</v>
      </c>
      <c r="F103" s="862">
        <v>22000000</v>
      </c>
      <c r="G103" s="862">
        <v>22000000</v>
      </c>
      <c r="H103" s="862">
        <v>22000000</v>
      </c>
      <c r="I103" s="862">
        <v>22000000</v>
      </c>
      <c r="J103" s="353">
        <v>22000000</v>
      </c>
      <c r="K103" s="353">
        <f t="shared" ref="K103" si="43">J103*$K$5+J103</f>
        <v>23012000</v>
      </c>
      <c r="L103" s="218">
        <f t="shared" ref="L103" si="44">K103*$L$5+K103</f>
        <v>24070552</v>
      </c>
    </row>
    <row r="104" spans="1:12">
      <c r="A104" s="258"/>
      <c r="B104" s="532" t="s">
        <v>203</v>
      </c>
      <c r="C104" s="780"/>
      <c r="D104" s="844"/>
      <c r="E104" s="991"/>
      <c r="F104" s="488"/>
      <c r="G104" s="494"/>
      <c r="H104" s="520"/>
      <c r="I104" s="871"/>
      <c r="J104" s="496"/>
      <c r="K104" s="496"/>
      <c r="L104" s="852"/>
    </row>
    <row r="105" spans="1:12" s="241" customFormat="1" ht="15.75" thickBot="1">
      <c r="A105" s="527"/>
      <c r="B105" s="535" t="s">
        <v>0</v>
      </c>
      <c r="C105" s="987">
        <f t="shared" ref="C105:I105" si="45">C103</f>
        <v>13000000</v>
      </c>
      <c r="D105" s="1004">
        <f t="shared" si="45"/>
        <v>22000000</v>
      </c>
      <c r="E105" s="997">
        <f t="shared" si="45"/>
        <v>22000000</v>
      </c>
      <c r="F105" s="867">
        <f t="shared" si="45"/>
        <v>22000000</v>
      </c>
      <c r="G105" s="867">
        <f t="shared" si="45"/>
        <v>22000000</v>
      </c>
      <c r="H105" s="867">
        <f t="shared" si="45"/>
        <v>22000000</v>
      </c>
      <c r="I105" s="867">
        <f t="shared" si="45"/>
        <v>22000000</v>
      </c>
      <c r="J105" s="513">
        <f t="shared" ref="J105" si="46">J103</f>
        <v>22000000</v>
      </c>
      <c r="K105" s="513">
        <f t="shared" ref="K105:L105" si="47">K103</f>
        <v>23012000</v>
      </c>
      <c r="L105" s="856">
        <f t="shared" si="47"/>
        <v>24070552</v>
      </c>
    </row>
    <row r="106" spans="1:12" ht="15.75" thickTop="1">
      <c r="A106" s="258"/>
      <c r="B106" s="532"/>
      <c r="C106" s="847"/>
      <c r="D106" s="250"/>
      <c r="E106" s="995"/>
      <c r="F106" s="499"/>
      <c r="G106" s="494"/>
      <c r="H106" s="520"/>
      <c r="I106" s="871"/>
      <c r="J106" s="496"/>
      <c r="K106" s="496"/>
      <c r="L106" s="852"/>
    </row>
    <row r="107" spans="1:12">
      <c r="A107" s="528"/>
      <c r="B107" s="532"/>
      <c r="C107" s="847"/>
      <c r="D107" s="250"/>
      <c r="E107" s="995"/>
      <c r="F107" s="489">
        <f>F97+F105</f>
        <v>82417153.353333324</v>
      </c>
      <c r="G107" s="494"/>
      <c r="H107" s="520"/>
      <c r="I107" s="871"/>
      <c r="J107" s="496"/>
      <c r="K107" s="496"/>
      <c r="L107" s="852"/>
    </row>
    <row r="108" spans="1:12" s="241" customFormat="1" ht="45.75" thickBot="1">
      <c r="A108" s="527">
        <v>6500</v>
      </c>
      <c r="B108" s="534" t="s">
        <v>54</v>
      </c>
      <c r="C108" s="1041">
        <f t="shared" ref="C108:I108" si="48">C100-C105</f>
        <v>-43017185.682335049</v>
      </c>
      <c r="D108" s="1042">
        <f t="shared" si="48"/>
        <v>-41157268.450335085</v>
      </c>
      <c r="E108" s="1043">
        <f t="shared" si="48"/>
        <v>-55598858.450335085</v>
      </c>
      <c r="F108" s="1044">
        <f t="shared" si="48"/>
        <v>-33338954.901433833</v>
      </c>
      <c r="G108" s="1044">
        <f t="shared" si="48"/>
        <v>-40507230.780901209</v>
      </c>
      <c r="H108" s="1044">
        <f t="shared" si="48"/>
        <v>-22650037.669433862</v>
      </c>
      <c r="I108" s="1044">
        <f t="shared" si="48"/>
        <v>-55598858.450335085</v>
      </c>
      <c r="J108" s="1045">
        <f t="shared" ref="J108" si="49">J100-J105</f>
        <v>-53634059.501142174</v>
      </c>
      <c r="K108" s="1045">
        <f t="shared" ref="K108:L108" si="50">K100-K105</f>
        <v>-49187294.428690895</v>
      </c>
      <c r="L108" s="1046">
        <f t="shared" si="50"/>
        <v>-47344943.912293643</v>
      </c>
    </row>
    <row r="109" spans="1:12" ht="15.75" thickTop="1">
      <c r="A109" s="258"/>
      <c r="B109" s="532"/>
      <c r="C109" s="847"/>
      <c r="D109" s="250"/>
      <c r="E109" s="995"/>
      <c r="F109" s="489"/>
      <c r="G109" s="494"/>
      <c r="H109" s="520"/>
      <c r="I109" s="871"/>
      <c r="J109" s="496"/>
      <c r="K109" s="496"/>
      <c r="L109" s="852"/>
    </row>
    <row r="110" spans="1:12">
      <c r="A110" s="258"/>
      <c r="B110" s="532"/>
      <c r="C110" s="847"/>
      <c r="D110" s="250"/>
      <c r="E110" s="995"/>
      <c r="F110" s="489"/>
      <c r="G110" s="489"/>
      <c r="H110" s="509"/>
      <c r="I110" s="869"/>
      <c r="J110" s="489"/>
      <c r="K110" s="489"/>
      <c r="L110" s="850"/>
    </row>
    <row r="111" spans="1:12">
      <c r="A111" s="258"/>
      <c r="B111" s="532"/>
      <c r="C111" s="847"/>
      <c r="D111" s="250"/>
      <c r="E111" s="995"/>
      <c r="F111" s="499"/>
      <c r="G111" s="494"/>
      <c r="H111" s="520"/>
      <c r="I111" s="871"/>
      <c r="J111" s="496"/>
      <c r="K111" s="496"/>
      <c r="L111" s="852"/>
    </row>
    <row r="112" spans="1:12" s="241" customFormat="1" ht="60.75" thickBot="1">
      <c r="A112" s="527">
        <v>6700</v>
      </c>
      <c r="B112" s="534" t="s">
        <v>55</v>
      </c>
      <c r="C112" s="1041">
        <f t="shared" ref="C112:I112" si="51">C108</f>
        <v>-43017185.682335049</v>
      </c>
      <c r="D112" s="1042">
        <f t="shared" si="51"/>
        <v>-41157268.450335085</v>
      </c>
      <c r="E112" s="1043">
        <f t="shared" si="51"/>
        <v>-55598858.450335085</v>
      </c>
      <c r="F112" s="1044">
        <f t="shared" si="51"/>
        <v>-33338954.901433833</v>
      </c>
      <c r="G112" s="1044">
        <f t="shared" si="51"/>
        <v>-40507230.780901209</v>
      </c>
      <c r="H112" s="1044">
        <f t="shared" si="51"/>
        <v>-22650037.669433862</v>
      </c>
      <c r="I112" s="1044">
        <f t="shared" si="51"/>
        <v>-55598858.450335085</v>
      </c>
      <c r="J112" s="1045">
        <f t="shared" ref="J112" si="52">J108</f>
        <v>-53634059.501142174</v>
      </c>
      <c r="K112" s="1045">
        <f t="shared" ref="K112:L112" si="53">K108</f>
        <v>-49187294.428690895</v>
      </c>
      <c r="L112" s="1046">
        <f t="shared" si="53"/>
        <v>-47344943.912293643</v>
      </c>
    </row>
    <row r="113" spans="1:12" ht="15.75" thickTop="1">
      <c r="A113" s="258"/>
      <c r="B113" s="532"/>
      <c r="C113" s="847"/>
      <c r="D113" s="250"/>
      <c r="E113" s="995"/>
      <c r="F113" s="489"/>
      <c r="G113" s="494"/>
      <c r="H113" s="520"/>
      <c r="I113" s="871"/>
      <c r="J113" s="496"/>
      <c r="K113" s="496"/>
      <c r="L113" s="852"/>
    </row>
    <row r="114" spans="1:12">
      <c r="A114" s="258"/>
      <c r="B114" s="532"/>
      <c r="C114" s="847"/>
      <c r="D114" s="250"/>
      <c r="E114" s="995"/>
      <c r="F114" s="499"/>
      <c r="G114" s="494"/>
      <c r="H114" s="520"/>
      <c r="I114" s="871"/>
      <c r="J114" s="496"/>
      <c r="K114" s="496"/>
      <c r="L114" s="852"/>
    </row>
    <row r="115" spans="1:12" ht="15.75" thickBot="1">
      <c r="A115" s="529"/>
      <c r="B115" s="857"/>
      <c r="C115" s="848"/>
      <c r="D115" s="1010"/>
      <c r="E115" s="998"/>
      <c r="F115" s="500"/>
      <c r="G115" s="501"/>
      <c r="H115" s="524"/>
      <c r="I115" s="873"/>
      <c r="J115" s="858"/>
      <c r="K115" s="858"/>
      <c r="L115" s="859"/>
    </row>
    <row r="117" spans="1:12">
      <c r="A117" s="252"/>
      <c r="C117" s="252"/>
      <c r="D117" s="252"/>
      <c r="E117" s="252"/>
      <c r="F117" s="503"/>
    </row>
    <row r="118" spans="1:12">
      <c r="A118" s="252"/>
      <c r="C118" s="252"/>
      <c r="D118" s="252"/>
      <c r="E118" s="252"/>
      <c r="F118" s="504"/>
      <c r="G118" s="503"/>
      <c r="H118" s="503"/>
      <c r="I118" s="503"/>
      <c r="J118" s="503"/>
      <c r="K118" s="503"/>
      <c r="L118" s="503"/>
    </row>
    <row r="119" spans="1:12">
      <c r="A119" s="252"/>
      <c r="C119" s="252"/>
      <c r="D119" s="252"/>
      <c r="E119" s="252"/>
      <c r="F119" s="505"/>
      <c r="G119" s="504"/>
      <c r="H119" s="504"/>
      <c r="I119" s="504"/>
      <c r="J119" s="504"/>
      <c r="K119" s="504"/>
      <c r="L119" s="504"/>
    </row>
    <row r="120" spans="1:12">
      <c r="A120" s="252"/>
    </row>
    <row r="121" spans="1:12">
      <c r="A121" s="252"/>
    </row>
    <row r="122" spans="1:12">
      <c r="A122" s="252"/>
    </row>
    <row r="123" spans="1:12">
      <c r="A123" s="252"/>
    </row>
    <row r="124" spans="1:12">
      <c r="A124" s="252"/>
    </row>
    <row r="125" spans="1:12">
      <c r="A125" s="252"/>
    </row>
    <row r="126" spans="1:12">
      <c r="A126" s="252"/>
    </row>
    <row r="127" spans="1:12">
      <c r="A127" s="252"/>
    </row>
    <row r="128" spans="1:12">
      <c r="A128" s="252"/>
    </row>
    <row r="129" spans="1:1">
      <c r="A129" s="252"/>
    </row>
    <row r="130" spans="1:1">
      <c r="A130" s="252"/>
    </row>
    <row r="131" spans="1:1">
      <c r="A131" s="252"/>
    </row>
    <row r="132" spans="1:1">
      <c r="A132" s="252"/>
    </row>
    <row r="133" spans="1:1">
      <c r="A133" s="252"/>
    </row>
    <row r="134" spans="1:1">
      <c r="A134" s="252"/>
    </row>
    <row r="135" spans="1:1">
      <c r="A135" s="252"/>
    </row>
    <row r="136" spans="1:1">
      <c r="A136" s="252"/>
    </row>
    <row r="137" spans="1:1">
      <c r="A137" s="252"/>
    </row>
    <row r="138" spans="1:1">
      <c r="A138" s="252"/>
    </row>
    <row r="139" spans="1:1">
      <c r="A139" s="252"/>
    </row>
    <row r="140" spans="1:1">
      <c r="A140" s="252"/>
    </row>
    <row r="141" spans="1:1">
      <c r="A141" s="252"/>
    </row>
    <row r="142" spans="1:1">
      <c r="A142" s="252"/>
    </row>
    <row r="143" spans="1:1">
      <c r="A143" s="252"/>
    </row>
    <row r="144" spans="1:1">
      <c r="A144" s="252"/>
    </row>
    <row r="145" spans="1:1">
      <c r="A145" s="252"/>
    </row>
    <row r="146" spans="1:1">
      <c r="A146" s="252"/>
    </row>
    <row r="147" spans="1:1">
      <c r="A147" s="252"/>
    </row>
    <row r="148" spans="1:1">
      <c r="A148" s="252"/>
    </row>
    <row r="149" spans="1:1">
      <c r="A149" s="252"/>
    </row>
    <row r="150" spans="1:1">
      <c r="A150" s="252"/>
    </row>
    <row r="151" spans="1:1">
      <c r="A151" s="252"/>
    </row>
    <row r="152" spans="1:1">
      <c r="A152" s="252"/>
    </row>
    <row r="153" spans="1:1">
      <c r="A153" s="252"/>
    </row>
    <row r="154" spans="1:1">
      <c r="A154" s="252"/>
    </row>
    <row r="155" spans="1:1">
      <c r="A155" s="252"/>
    </row>
    <row r="156" spans="1:1">
      <c r="A156" s="252"/>
    </row>
  </sheetData>
  <customSheetViews>
    <customSheetView guid="{FDA731C6-6FB3-4A94-83F6-34E751A839F6}" scale="75" showPageBreaks="1" fitToPage="1" printArea="1" hiddenColumns="1" view="pageBreakPreview">
      <pane ySplit="9" topLeftCell="A10" activePane="bottomLeft" state="frozen"/>
      <selection pane="bottomLeft" activeCell="I17" sqref="I17"/>
      <pageMargins left="0.70866141732283472" right="0.70866141732283472" top="0.74803149606299213" bottom="0.74803149606299213" header="0.31496062992125984" footer="0.31496062992125984"/>
      <pageSetup paperSize="9" scale="62" fitToHeight="0" orientation="portrait" r:id="rId1"/>
    </customSheetView>
  </customSheetViews>
  <mergeCells count="6">
    <mergeCell ref="J6:L6"/>
    <mergeCell ref="C6:H6"/>
    <mergeCell ref="A6:B8"/>
    <mergeCell ref="A1:L1"/>
    <mergeCell ref="A3:L3"/>
    <mergeCell ref="A4:L4"/>
  </mergeCells>
  <pageMargins left="0.70866141732283472" right="0.70866141732283472" top="0.74803149606299213" bottom="0.74803149606299213" header="0.31496062992125984" footer="0.31496062992125984"/>
  <pageSetup paperSize="9" scale="33" fitToHeight="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5BC7B-E988-4B59-9178-EB903304F6DF}">
  <dimension ref="A1:XET86"/>
  <sheetViews>
    <sheetView topLeftCell="A13" workbookViewId="0">
      <selection activeCell="J40" sqref="J40"/>
    </sheetView>
  </sheetViews>
  <sheetFormatPr defaultColWidth="9.140625" defaultRowHeight="12.75"/>
  <cols>
    <col min="1" max="1" width="46.85546875" style="162" customWidth="1"/>
    <col min="2" max="2" width="67" style="162" customWidth="1"/>
    <col min="3" max="4" width="20.140625" style="162" customWidth="1"/>
    <col min="5" max="5" width="18.5703125" style="799" customWidth="1"/>
    <col min="6" max="6" width="20" style="162" hidden="1" customWidth="1"/>
    <col min="7" max="7" width="18.42578125" style="162" hidden="1" customWidth="1"/>
    <col min="8" max="8" width="20.28515625" style="162" customWidth="1"/>
    <col min="9" max="9" width="21.42578125" style="162" customWidth="1"/>
    <col min="10" max="10" width="20.140625" style="799" customWidth="1"/>
    <col min="11" max="11" width="20" style="887" customWidth="1"/>
    <col min="12" max="12" width="20.28515625" style="162" customWidth="1"/>
    <col min="13" max="13" width="19.28515625" style="810" customWidth="1"/>
    <col min="14" max="14" width="15.28515625" style="162" bestFit="1" customWidth="1"/>
    <col min="15" max="15" width="9.140625" style="162"/>
    <col min="16" max="16" width="22.42578125" style="162" customWidth="1"/>
    <col min="17" max="17" width="9.140625" style="162"/>
    <col min="18" max="18" width="19.7109375" style="162" customWidth="1"/>
    <col min="19" max="16384" width="9.140625" style="162"/>
  </cols>
  <sheetData>
    <row r="1" spans="1:16374" s="793" customFormat="1" ht="25.5">
      <c r="A1" s="1116" t="s">
        <v>38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26"/>
      <c r="L1" s="1126"/>
      <c r="M1" s="1127"/>
      <c r="N1" s="1126"/>
      <c r="O1" s="1126"/>
      <c r="P1" s="1126"/>
      <c r="Q1" s="1126"/>
      <c r="R1" s="1126"/>
      <c r="S1" s="1126"/>
      <c r="T1" s="1126"/>
      <c r="U1" s="1126"/>
      <c r="V1" s="1126"/>
      <c r="W1" s="1126"/>
      <c r="X1" s="1126"/>
      <c r="Y1" s="1126"/>
      <c r="Z1" s="1126"/>
      <c r="AA1" s="1126"/>
      <c r="AB1" s="1126"/>
      <c r="AC1" s="1126"/>
      <c r="AD1" s="1126"/>
      <c r="AE1" s="1126"/>
      <c r="AF1" s="1126"/>
      <c r="AG1" s="1126"/>
      <c r="AH1" s="1126"/>
      <c r="AI1" s="1126"/>
      <c r="AJ1" s="1126"/>
      <c r="AK1" s="1126"/>
      <c r="AL1" s="1126"/>
      <c r="AM1" s="1126"/>
      <c r="AN1" s="1126"/>
      <c r="AO1" s="1126"/>
      <c r="AP1" s="1126"/>
      <c r="AQ1" s="1126"/>
      <c r="AR1" s="1126"/>
      <c r="AS1" s="1126"/>
      <c r="AT1" s="1126"/>
      <c r="AU1" s="1126"/>
      <c r="AV1" s="1126"/>
      <c r="AW1" s="1126"/>
      <c r="AX1" s="1126"/>
      <c r="AY1" s="1126"/>
      <c r="AZ1" s="1126"/>
      <c r="BA1" s="1126"/>
      <c r="BB1" s="1126"/>
      <c r="BC1" s="1126"/>
      <c r="BD1" s="1126"/>
      <c r="BE1" s="1126"/>
      <c r="BF1" s="1126"/>
      <c r="BG1" s="1126"/>
      <c r="BH1" s="1126"/>
      <c r="BI1" s="1126"/>
      <c r="BJ1" s="1126"/>
      <c r="BK1" s="1126"/>
      <c r="BL1" s="1126"/>
      <c r="BM1" s="1126"/>
      <c r="BN1" s="1126"/>
      <c r="BO1" s="1126"/>
      <c r="BP1" s="1126"/>
      <c r="BQ1" s="1126"/>
      <c r="BR1" s="1126"/>
      <c r="BS1" s="1126"/>
      <c r="BT1" s="1126"/>
      <c r="BU1" s="1126"/>
      <c r="BV1" s="1126"/>
      <c r="BW1" s="1126"/>
      <c r="BX1" s="1126"/>
      <c r="BY1" s="1126"/>
      <c r="BZ1" s="1126"/>
      <c r="CA1" s="1126"/>
      <c r="CB1" s="1126"/>
      <c r="CC1" s="1126"/>
      <c r="CD1" s="1126"/>
      <c r="CE1" s="1126"/>
      <c r="CF1" s="1126"/>
      <c r="CG1" s="1126"/>
      <c r="CH1" s="1126"/>
      <c r="CI1" s="1126"/>
      <c r="CJ1" s="1126"/>
      <c r="CK1" s="1126"/>
      <c r="CL1" s="1126"/>
      <c r="CM1" s="1126"/>
      <c r="CN1" s="1126"/>
      <c r="CO1" s="1126"/>
      <c r="CP1" s="1126"/>
      <c r="CQ1" s="1126"/>
      <c r="CR1" s="1126"/>
      <c r="CS1" s="1126"/>
      <c r="CT1" s="1126"/>
      <c r="CU1" s="1126"/>
      <c r="CV1" s="1126"/>
      <c r="CW1" s="1126"/>
      <c r="CX1" s="1126"/>
      <c r="CY1" s="1126"/>
      <c r="CZ1" s="1126"/>
      <c r="DA1" s="1126"/>
      <c r="DB1" s="1126"/>
      <c r="DC1" s="1126"/>
      <c r="DD1" s="1126"/>
      <c r="DE1" s="1126"/>
      <c r="DF1" s="1126"/>
      <c r="DG1" s="1126"/>
      <c r="DH1" s="1126"/>
      <c r="DI1" s="1126"/>
      <c r="DJ1" s="1126"/>
      <c r="DK1" s="1126"/>
      <c r="DL1" s="1126"/>
      <c r="DM1" s="1126"/>
      <c r="DN1" s="1126"/>
      <c r="DO1" s="1126"/>
      <c r="DP1" s="1126"/>
      <c r="DQ1" s="1126"/>
      <c r="DR1" s="1126"/>
      <c r="DS1" s="1126"/>
      <c r="DT1" s="1126"/>
      <c r="DU1" s="1126"/>
      <c r="DV1" s="1126"/>
      <c r="DW1" s="1126"/>
      <c r="DX1" s="1126"/>
      <c r="DY1" s="1126"/>
      <c r="DZ1" s="1126"/>
      <c r="EA1" s="1126"/>
      <c r="EB1" s="1126"/>
      <c r="EC1" s="1126"/>
      <c r="ED1" s="1126"/>
      <c r="EE1" s="1126"/>
      <c r="EF1" s="1126"/>
      <c r="EG1" s="1126"/>
      <c r="EH1" s="1126"/>
      <c r="EI1" s="1126"/>
      <c r="EJ1" s="1126"/>
      <c r="EK1" s="1126"/>
      <c r="EL1" s="1126"/>
      <c r="EM1" s="1126"/>
      <c r="EN1" s="1126"/>
      <c r="EO1" s="1126"/>
      <c r="EP1" s="1126"/>
      <c r="EQ1" s="1126"/>
      <c r="ER1" s="1126"/>
      <c r="ES1" s="1126"/>
      <c r="ET1" s="1126"/>
      <c r="EU1" s="1126"/>
      <c r="EV1" s="1126"/>
      <c r="EW1" s="1126"/>
      <c r="EX1" s="1126"/>
      <c r="EY1" s="1126"/>
      <c r="EZ1" s="1126"/>
      <c r="FA1" s="1126"/>
      <c r="FB1" s="1126"/>
      <c r="FC1" s="1126"/>
      <c r="FD1" s="1126"/>
      <c r="FE1" s="1126"/>
      <c r="FF1" s="1126"/>
      <c r="FG1" s="1126"/>
      <c r="FH1" s="1126"/>
      <c r="FI1" s="1126"/>
      <c r="FJ1" s="1126"/>
      <c r="FK1" s="1126"/>
      <c r="FL1" s="1126"/>
      <c r="FM1" s="1126"/>
      <c r="FN1" s="1126"/>
      <c r="FO1" s="1126"/>
      <c r="FP1" s="1126"/>
      <c r="FQ1" s="1126"/>
      <c r="FR1" s="1126"/>
      <c r="FS1" s="1126"/>
      <c r="FT1" s="1126"/>
      <c r="FU1" s="1126"/>
      <c r="FV1" s="1126"/>
      <c r="FW1" s="1126"/>
      <c r="FX1" s="1126"/>
      <c r="FY1" s="1126"/>
      <c r="FZ1" s="1126"/>
      <c r="GA1" s="1126"/>
      <c r="GB1" s="1126"/>
      <c r="GC1" s="1126"/>
      <c r="GD1" s="1126"/>
      <c r="GE1" s="1126"/>
      <c r="GF1" s="1126"/>
      <c r="GG1" s="1126"/>
      <c r="GH1" s="1126"/>
      <c r="GI1" s="1126"/>
      <c r="GJ1" s="1126"/>
      <c r="GK1" s="1126"/>
      <c r="GL1" s="1126"/>
      <c r="GM1" s="1126"/>
      <c r="GN1" s="1126"/>
      <c r="GO1" s="1126"/>
      <c r="GP1" s="1126"/>
      <c r="GQ1" s="1126"/>
      <c r="GR1" s="1126"/>
      <c r="GS1" s="1126"/>
      <c r="GT1" s="1126"/>
      <c r="GU1" s="1126"/>
      <c r="GV1" s="1126"/>
      <c r="GW1" s="1126"/>
      <c r="GX1" s="1126"/>
      <c r="GY1" s="1126"/>
      <c r="GZ1" s="1126"/>
      <c r="HA1" s="1126"/>
      <c r="HB1" s="1126"/>
      <c r="HC1" s="1126"/>
      <c r="HD1" s="1126"/>
      <c r="HE1" s="1126"/>
      <c r="HF1" s="1126"/>
      <c r="HG1" s="1126"/>
      <c r="HH1" s="1126"/>
      <c r="HI1" s="1126"/>
      <c r="HJ1" s="1126"/>
      <c r="HK1" s="1126"/>
      <c r="HL1" s="1126"/>
      <c r="HM1" s="1126"/>
      <c r="HN1" s="1126"/>
      <c r="HO1" s="1126"/>
      <c r="HP1" s="1126"/>
      <c r="HQ1" s="1126"/>
      <c r="HR1" s="1126"/>
      <c r="HS1" s="1126"/>
      <c r="HT1" s="1126"/>
      <c r="HU1" s="1126"/>
      <c r="HV1" s="1126"/>
      <c r="HW1" s="1126"/>
      <c r="HX1" s="1126"/>
      <c r="HY1" s="1126"/>
      <c r="HZ1" s="1126"/>
      <c r="IA1" s="1126"/>
      <c r="IB1" s="1126"/>
      <c r="IC1" s="1126"/>
      <c r="ID1" s="1126"/>
      <c r="IE1" s="1126"/>
      <c r="IF1" s="1126"/>
      <c r="IG1" s="1126"/>
      <c r="IH1" s="1126"/>
      <c r="II1" s="1126"/>
      <c r="IJ1" s="1126"/>
      <c r="IK1" s="1126"/>
      <c r="IL1" s="1126"/>
      <c r="IM1" s="1126"/>
      <c r="IN1" s="1126"/>
      <c r="IO1" s="1126"/>
      <c r="IP1" s="1126"/>
      <c r="IQ1" s="1126"/>
      <c r="IR1" s="1126"/>
      <c r="IS1" s="1126"/>
      <c r="IT1" s="1126"/>
      <c r="IU1" s="1126"/>
      <c r="IV1" s="1126"/>
      <c r="IW1" s="1126"/>
      <c r="IX1" s="1126"/>
      <c r="IY1" s="1126"/>
      <c r="IZ1" s="1126"/>
      <c r="JA1" s="1126"/>
      <c r="JB1" s="1126"/>
      <c r="JC1" s="1126"/>
      <c r="JD1" s="1126"/>
      <c r="JE1" s="1126"/>
      <c r="JF1" s="1126"/>
      <c r="JG1" s="1126"/>
      <c r="JH1" s="1126"/>
      <c r="JI1" s="1126"/>
      <c r="JJ1" s="1126"/>
      <c r="JK1" s="1126"/>
      <c r="JL1" s="1126"/>
      <c r="JM1" s="1126"/>
      <c r="JN1" s="1126"/>
      <c r="JO1" s="1126"/>
      <c r="JP1" s="1126"/>
      <c r="JQ1" s="1126"/>
      <c r="JR1" s="1126"/>
      <c r="JS1" s="1126"/>
      <c r="JT1" s="1126"/>
      <c r="JU1" s="1126"/>
      <c r="JV1" s="1126"/>
      <c r="JW1" s="1126"/>
      <c r="JX1" s="1126"/>
      <c r="JY1" s="1126"/>
      <c r="JZ1" s="1126"/>
      <c r="KA1" s="1126"/>
      <c r="KB1" s="1126"/>
      <c r="KC1" s="1126"/>
      <c r="KD1" s="1126"/>
      <c r="KE1" s="1126"/>
      <c r="KF1" s="1126"/>
      <c r="KG1" s="1126"/>
      <c r="KH1" s="1126"/>
      <c r="KI1" s="1126"/>
      <c r="KJ1" s="1126"/>
      <c r="KK1" s="1126"/>
      <c r="KL1" s="1126"/>
      <c r="KM1" s="1126"/>
      <c r="KN1" s="1126"/>
      <c r="KO1" s="1126"/>
      <c r="KP1" s="1126"/>
      <c r="KQ1" s="1126"/>
      <c r="KR1" s="1126"/>
      <c r="KS1" s="1126"/>
      <c r="KT1" s="1126"/>
      <c r="KU1" s="1126"/>
      <c r="KV1" s="1126"/>
      <c r="KW1" s="1126"/>
      <c r="KX1" s="1126"/>
      <c r="KY1" s="1126"/>
      <c r="KZ1" s="1126"/>
      <c r="LA1" s="1126"/>
      <c r="LB1" s="1126"/>
      <c r="LC1" s="1126"/>
      <c r="LD1" s="1126"/>
      <c r="LE1" s="1126"/>
      <c r="LF1" s="1126"/>
      <c r="LG1" s="1126"/>
      <c r="LH1" s="1126"/>
      <c r="LI1" s="1126"/>
      <c r="LJ1" s="1126"/>
      <c r="LK1" s="1126"/>
      <c r="LL1" s="1126"/>
      <c r="LM1" s="1126"/>
      <c r="LN1" s="1126"/>
      <c r="LO1" s="1126"/>
      <c r="LP1" s="1126"/>
      <c r="LQ1" s="1126"/>
      <c r="LR1" s="1126"/>
      <c r="LS1" s="1126"/>
      <c r="LT1" s="1126"/>
      <c r="LU1" s="1126"/>
      <c r="LV1" s="1126"/>
      <c r="LW1" s="1126"/>
      <c r="LX1" s="1126"/>
      <c r="LY1" s="1126"/>
      <c r="LZ1" s="1126"/>
      <c r="MA1" s="1126"/>
      <c r="MB1" s="1126"/>
      <c r="MC1" s="1126"/>
      <c r="MD1" s="1126"/>
      <c r="ME1" s="1126"/>
      <c r="MF1" s="1126"/>
      <c r="MG1" s="1126"/>
      <c r="MH1" s="1126"/>
      <c r="MI1" s="1126"/>
      <c r="MJ1" s="1126"/>
      <c r="MK1" s="1126"/>
      <c r="ML1" s="1126"/>
      <c r="MM1" s="1126"/>
      <c r="MN1" s="1126"/>
      <c r="MO1" s="1126"/>
      <c r="MP1" s="1126"/>
      <c r="MQ1" s="1126"/>
      <c r="MR1" s="1126"/>
      <c r="MS1" s="1126"/>
      <c r="MT1" s="1126"/>
      <c r="MU1" s="1126"/>
      <c r="MV1" s="1126"/>
      <c r="MW1" s="1126"/>
      <c r="MX1" s="1126"/>
      <c r="MY1" s="1126"/>
      <c r="MZ1" s="1126"/>
      <c r="NA1" s="1126"/>
      <c r="NB1" s="1126"/>
      <c r="NC1" s="1126"/>
      <c r="ND1" s="1126"/>
      <c r="NE1" s="1126"/>
      <c r="NF1" s="1126"/>
      <c r="NG1" s="1126"/>
      <c r="NH1" s="1126"/>
      <c r="NI1" s="1126"/>
      <c r="NJ1" s="1126"/>
      <c r="NK1" s="1126"/>
      <c r="NL1" s="1126"/>
      <c r="NM1" s="1126"/>
      <c r="NN1" s="1126"/>
      <c r="NO1" s="1126"/>
      <c r="NP1" s="1126"/>
      <c r="NQ1" s="1126"/>
      <c r="NR1" s="1126"/>
      <c r="NS1" s="1126"/>
      <c r="NT1" s="1126"/>
      <c r="NU1" s="1126"/>
      <c r="NV1" s="1126"/>
      <c r="NW1" s="1126"/>
      <c r="NX1" s="1126"/>
      <c r="NY1" s="1126"/>
      <c r="NZ1" s="1126"/>
      <c r="OA1" s="1126"/>
      <c r="OB1" s="1126"/>
      <c r="OC1" s="1126"/>
      <c r="OD1" s="1126"/>
      <c r="OE1" s="1126"/>
      <c r="OF1" s="1126"/>
      <c r="OG1" s="1126"/>
      <c r="OH1" s="1126"/>
      <c r="OI1" s="1126"/>
      <c r="OJ1" s="1126"/>
      <c r="OK1" s="1126"/>
      <c r="OL1" s="1126"/>
      <c r="OM1" s="1126"/>
      <c r="ON1" s="1126"/>
      <c r="OO1" s="1126"/>
      <c r="OP1" s="1126"/>
      <c r="OQ1" s="1126"/>
      <c r="OR1" s="1126"/>
      <c r="OS1" s="1126"/>
      <c r="OT1" s="1126"/>
      <c r="OU1" s="1126"/>
      <c r="OV1" s="1126"/>
      <c r="OW1" s="1126"/>
      <c r="OX1" s="1126"/>
      <c r="OY1" s="1126"/>
      <c r="OZ1" s="1126"/>
      <c r="PA1" s="1126"/>
      <c r="PB1" s="1126"/>
      <c r="PC1" s="1126"/>
      <c r="PD1" s="1126"/>
      <c r="PE1" s="1126"/>
      <c r="PF1" s="1126"/>
      <c r="PG1" s="1126"/>
      <c r="PH1" s="1126"/>
      <c r="PI1" s="1126"/>
      <c r="PJ1" s="1126"/>
      <c r="PK1" s="1126"/>
      <c r="PL1" s="1126"/>
      <c r="PM1" s="1126"/>
      <c r="PN1" s="1126"/>
      <c r="PO1" s="1126"/>
      <c r="PP1" s="1126"/>
      <c r="PQ1" s="1126"/>
      <c r="PR1" s="1126"/>
      <c r="PS1" s="1126"/>
      <c r="PT1" s="1126"/>
      <c r="PU1" s="1126"/>
      <c r="PV1" s="1126"/>
      <c r="PW1" s="1126"/>
      <c r="PX1" s="1126"/>
      <c r="PY1" s="1126"/>
      <c r="PZ1" s="1126"/>
      <c r="QA1" s="1126"/>
      <c r="QB1" s="1126"/>
      <c r="QC1" s="1126"/>
      <c r="QD1" s="1126"/>
      <c r="QE1" s="1126"/>
      <c r="QF1" s="1126"/>
      <c r="QG1" s="1126"/>
      <c r="QH1" s="1126"/>
      <c r="QI1" s="1126"/>
      <c r="QJ1" s="1126"/>
      <c r="QK1" s="1126"/>
      <c r="QL1" s="1126"/>
      <c r="QM1" s="1126"/>
      <c r="QN1" s="1126"/>
      <c r="QO1" s="1126"/>
      <c r="QP1" s="1126"/>
      <c r="QQ1" s="1126"/>
      <c r="QR1" s="1126"/>
      <c r="QS1" s="1126"/>
      <c r="QT1" s="1126"/>
      <c r="QU1" s="1126"/>
      <c r="QV1" s="1126"/>
      <c r="QW1" s="1126"/>
      <c r="QX1" s="1126"/>
      <c r="QY1" s="1126"/>
      <c r="QZ1" s="1126"/>
      <c r="RA1" s="1126"/>
      <c r="RB1" s="1126"/>
      <c r="RC1" s="1126"/>
      <c r="RD1" s="1126"/>
      <c r="RE1" s="1126"/>
      <c r="RF1" s="1126"/>
      <c r="RG1" s="1126"/>
      <c r="RH1" s="1126"/>
      <c r="RI1" s="1126"/>
      <c r="RJ1" s="1126"/>
      <c r="RK1" s="1126"/>
      <c r="RL1" s="1126"/>
      <c r="RM1" s="1126"/>
      <c r="RN1" s="1126"/>
      <c r="RO1" s="1126"/>
      <c r="RP1" s="1126"/>
      <c r="RQ1" s="1126"/>
      <c r="RR1" s="1126"/>
      <c r="RS1" s="1126"/>
      <c r="RT1" s="1126"/>
      <c r="RU1" s="1126"/>
      <c r="RV1" s="1126"/>
      <c r="RW1" s="1126"/>
      <c r="RX1" s="1126"/>
      <c r="RY1" s="1126"/>
      <c r="RZ1" s="1126"/>
      <c r="SA1" s="1126"/>
      <c r="SB1" s="1126"/>
      <c r="SC1" s="1126"/>
      <c r="SD1" s="1126"/>
      <c r="SE1" s="1126"/>
      <c r="SF1" s="1126"/>
      <c r="SG1" s="1126"/>
      <c r="SH1" s="1126"/>
      <c r="SI1" s="1126"/>
      <c r="SJ1" s="1126"/>
      <c r="SK1" s="1126"/>
      <c r="SL1" s="1126"/>
      <c r="SM1" s="1126"/>
      <c r="SN1" s="1126"/>
      <c r="SO1" s="1126"/>
      <c r="SP1" s="1126"/>
      <c r="SQ1" s="1126"/>
      <c r="SR1" s="1126"/>
      <c r="SS1" s="1126"/>
      <c r="ST1" s="1126"/>
      <c r="SU1" s="1126"/>
      <c r="SV1" s="1126"/>
      <c r="SW1" s="1126"/>
      <c r="SX1" s="1126"/>
      <c r="SY1" s="1126"/>
      <c r="SZ1" s="1126"/>
      <c r="TA1" s="1126"/>
      <c r="TB1" s="1126"/>
      <c r="TC1" s="1126"/>
      <c r="TD1" s="1126"/>
      <c r="TE1" s="1126"/>
      <c r="TF1" s="1126"/>
      <c r="TG1" s="1126"/>
      <c r="TH1" s="1126"/>
      <c r="TI1" s="1126"/>
      <c r="TJ1" s="1126"/>
      <c r="TK1" s="1126"/>
      <c r="TL1" s="1126"/>
      <c r="TM1" s="1126"/>
      <c r="TN1" s="1126"/>
      <c r="TO1" s="1126"/>
      <c r="TP1" s="1126"/>
      <c r="TQ1" s="1126"/>
      <c r="TR1" s="1126"/>
      <c r="TS1" s="1126"/>
      <c r="TT1" s="1126"/>
      <c r="TU1" s="1126"/>
      <c r="TV1" s="1126"/>
      <c r="TW1" s="1126"/>
      <c r="TX1" s="1126"/>
      <c r="TY1" s="1126"/>
      <c r="TZ1" s="1126"/>
      <c r="UA1" s="1126"/>
      <c r="UB1" s="1126"/>
      <c r="UC1" s="1126"/>
      <c r="UD1" s="1126"/>
      <c r="UE1" s="1126"/>
      <c r="UF1" s="1126"/>
      <c r="UG1" s="1126"/>
      <c r="UH1" s="1126"/>
      <c r="UI1" s="1126"/>
      <c r="UJ1" s="1126"/>
      <c r="UK1" s="1126"/>
      <c r="UL1" s="1126"/>
      <c r="UM1" s="1126"/>
      <c r="UN1" s="1126"/>
      <c r="UO1" s="1126"/>
      <c r="UP1" s="1126"/>
      <c r="UQ1" s="1126"/>
      <c r="UR1" s="1126"/>
      <c r="US1" s="1126"/>
      <c r="UT1" s="1126"/>
      <c r="UU1" s="1126"/>
      <c r="UV1" s="1126"/>
      <c r="UW1" s="1126"/>
      <c r="UX1" s="1126"/>
      <c r="UY1" s="1126"/>
      <c r="UZ1" s="1126"/>
      <c r="VA1" s="1126"/>
      <c r="VB1" s="1126"/>
      <c r="VC1" s="1126"/>
      <c r="VD1" s="1126"/>
      <c r="VE1" s="1126"/>
      <c r="VF1" s="1126"/>
      <c r="VG1" s="1126"/>
      <c r="VH1" s="1126"/>
      <c r="VI1" s="1126"/>
      <c r="VJ1" s="1126"/>
      <c r="VK1" s="1126"/>
      <c r="VL1" s="1126"/>
      <c r="VM1" s="1126"/>
      <c r="VN1" s="1126"/>
      <c r="VO1" s="1126"/>
      <c r="VP1" s="1126"/>
      <c r="VQ1" s="1126"/>
      <c r="VR1" s="1126"/>
      <c r="VS1" s="1126"/>
      <c r="VT1" s="1126"/>
      <c r="VU1" s="1126"/>
      <c r="VV1" s="1126"/>
      <c r="VW1" s="1126"/>
      <c r="VX1" s="1126"/>
      <c r="VY1" s="1126"/>
      <c r="VZ1" s="1126"/>
      <c r="WA1" s="1126"/>
      <c r="WB1" s="1126"/>
      <c r="WC1" s="1126"/>
      <c r="WD1" s="1126"/>
      <c r="WE1" s="1126"/>
      <c r="WF1" s="1126"/>
      <c r="WG1" s="1126"/>
      <c r="WH1" s="1126"/>
      <c r="WI1" s="1126"/>
      <c r="WJ1" s="1126"/>
      <c r="WK1" s="1126"/>
      <c r="WL1" s="1126"/>
      <c r="WM1" s="1126"/>
      <c r="WN1" s="1126"/>
      <c r="WO1" s="1126"/>
      <c r="WP1" s="1126"/>
      <c r="WQ1" s="1126"/>
      <c r="WR1" s="1126"/>
      <c r="WS1" s="1126"/>
      <c r="WT1" s="1126"/>
      <c r="WU1" s="1126"/>
      <c r="WV1" s="1126"/>
      <c r="WW1" s="1126"/>
      <c r="WX1" s="1126"/>
      <c r="WY1" s="1126"/>
      <c r="WZ1" s="1126"/>
      <c r="XA1" s="1126"/>
      <c r="XB1" s="1126"/>
      <c r="XC1" s="1126"/>
      <c r="XD1" s="1126"/>
      <c r="XE1" s="1126"/>
      <c r="XF1" s="1126"/>
      <c r="XG1" s="1126"/>
      <c r="XH1" s="1126"/>
      <c r="XI1" s="1126"/>
      <c r="XJ1" s="1126"/>
      <c r="XK1" s="1126"/>
      <c r="XL1" s="1126"/>
      <c r="XM1" s="1126"/>
      <c r="XN1" s="1126"/>
      <c r="XO1" s="1126"/>
      <c r="XP1" s="1126"/>
      <c r="XQ1" s="1126"/>
      <c r="XR1" s="1126"/>
      <c r="XS1" s="1126"/>
      <c r="XT1" s="1126"/>
      <c r="XU1" s="1126"/>
      <c r="XV1" s="1126"/>
      <c r="XW1" s="1126"/>
      <c r="XX1" s="1126"/>
      <c r="XY1" s="1126"/>
      <c r="XZ1" s="1126"/>
      <c r="YA1" s="1126"/>
      <c r="YB1" s="1126"/>
      <c r="YC1" s="1126"/>
      <c r="YD1" s="1126"/>
      <c r="YE1" s="1126"/>
      <c r="YF1" s="1126"/>
      <c r="YG1" s="1126"/>
      <c r="YH1" s="1126"/>
      <c r="YI1" s="1126"/>
      <c r="YJ1" s="1126"/>
      <c r="YK1" s="1126"/>
      <c r="YL1" s="1126"/>
      <c r="YM1" s="1126"/>
      <c r="YN1" s="1126"/>
      <c r="YO1" s="1126"/>
      <c r="YP1" s="1126"/>
      <c r="YQ1" s="1126"/>
      <c r="YR1" s="1126"/>
      <c r="YS1" s="1126"/>
      <c r="YT1" s="1126"/>
      <c r="YU1" s="1126"/>
      <c r="YV1" s="1126"/>
      <c r="YW1" s="1126"/>
      <c r="YX1" s="1126"/>
      <c r="YY1" s="1126"/>
      <c r="YZ1" s="1126"/>
      <c r="ZA1" s="1126"/>
      <c r="ZB1" s="1126"/>
      <c r="ZC1" s="1126"/>
      <c r="ZD1" s="1126"/>
      <c r="ZE1" s="1126"/>
      <c r="ZF1" s="1126"/>
      <c r="ZG1" s="1126"/>
      <c r="ZH1" s="1126"/>
      <c r="ZI1" s="1126"/>
      <c r="ZJ1" s="1126"/>
      <c r="ZK1" s="1126"/>
      <c r="ZL1" s="1126"/>
      <c r="ZM1" s="1126"/>
      <c r="ZN1" s="1126"/>
      <c r="ZO1" s="1126"/>
      <c r="ZP1" s="1126"/>
      <c r="ZQ1" s="1126"/>
      <c r="ZR1" s="1126"/>
      <c r="ZS1" s="1126"/>
      <c r="ZT1" s="1126"/>
      <c r="ZU1" s="1126"/>
      <c r="ZV1" s="1126"/>
      <c r="ZW1" s="1126"/>
      <c r="ZX1" s="1126"/>
      <c r="ZY1" s="1126"/>
      <c r="ZZ1" s="1126"/>
      <c r="AAA1" s="1126"/>
      <c r="AAB1" s="1126"/>
      <c r="AAC1" s="1126"/>
      <c r="AAD1" s="1126"/>
      <c r="AAE1" s="1126"/>
      <c r="AAF1" s="1126"/>
      <c r="AAG1" s="1126"/>
      <c r="AAH1" s="1126"/>
      <c r="AAI1" s="1126"/>
      <c r="AAJ1" s="1126"/>
      <c r="AAK1" s="1126"/>
      <c r="AAL1" s="1126"/>
      <c r="AAM1" s="1126"/>
      <c r="AAN1" s="1126"/>
      <c r="AAO1" s="1126"/>
      <c r="AAP1" s="1126"/>
      <c r="AAQ1" s="1126"/>
      <c r="AAR1" s="1126"/>
      <c r="AAS1" s="1126"/>
      <c r="AAT1" s="1126"/>
      <c r="AAU1" s="1126"/>
      <c r="AAV1" s="1126"/>
      <c r="AAW1" s="1126"/>
      <c r="AAX1" s="1126"/>
      <c r="AAY1" s="1126"/>
      <c r="AAZ1" s="1126"/>
      <c r="ABA1" s="1126"/>
      <c r="ABB1" s="1126"/>
      <c r="ABC1" s="1126"/>
      <c r="ABD1" s="1126"/>
      <c r="ABE1" s="1126"/>
      <c r="ABF1" s="1126"/>
      <c r="ABG1" s="1126"/>
      <c r="ABH1" s="1126"/>
      <c r="ABI1" s="1126"/>
      <c r="ABJ1" s="1126"/>
      <c r="ABK1" s="1126"/>
      <c r="ABL1" s="1126"/>
      <c r="ABM1" s="1126"/>
      <c r="ABN1" s="1126"/>
      <c r="ABO1" s="1126"/>
      <c r="ABP1" s="1126"/>
      <c r="ABQ1" s="1126"/>
      <c r="ABR1" s="1126"/>
      <c r="ABS1" s="1126"/>
      <c r="ABT1" s="1126"/>
      <c r="ABU1" s="1126"/>
      <c r="ABV1" s="1126"/>
      <c r="ABW1" s="1126"/>
      <c r="ABX1" s="1126"/>
      <c r="ABY1" s="1126"/>
      <c r="ABZ1" s="1126"/>
      <c r="ACA1" s="1126"/>
      <c r="ACB1" s="1126"/>
      <c r="ACC1" s="1126"/>
      <c r="ACD1" s="1126"/>
      <c r="ACE1" s="1126"/>
      <c r="ACF1" s="1126"/>
      <c r="ACG1" s="1126"/>
      <c r="ACH1" s="1126"/>
      <c r="ACI1" s="1126"/>
      <c r="ACJ1" s="1126"/>
      <c r="ACK1" s="1126"/>
      <c r="ACL1" s="1126"/>
      <c r="ACM1" s="1126"/>
      <c r="ACN1" s="1126"/>
      <c r="ACO1" s="1126"/>
      <c r="ACP1" s="1126"/>
      <c r="ACQ1" s="1126"/>
      <c r="ACR1" s="1126"/>
      <c r="ACS1" s="1126"/>
      <c r="ACT1" s="1126"/>
      <c r="ACU1" s="1126"/>
      <c r="ACV1" s="1126"/>
      <c r="ACW1" s="1126"/>
      <c r="ACX1" s="1126"/>
      <c r="ACY1" s="1126"/>
      <c r="ACZ1" s="1126"/>
      <c r="ADA1" s="1126"/>
      <c r="ADB1" s="1126"/>
      <c r="ADC1" s="1126"/>
      <c r="ADD1" s="1126"/>
      <c r="ADE1" s="1126"/>
      <c r="ADF1" s="1126"/>
      <c r="ADG1" s="1126"/>
      <c r="ADH1" s="1126"/>
      <c r="ADI1" s="1126"/>
      <c r="ADJ1" s="1126"/>
      <c r="ADK1" s="1126"/>
      <c r="ADL1" s="1126"/>
      <c r="ADM1" s="1126"/>
      <c r="ADN1" s="1126"/>
      <c r="ADO1" s="1126"/>
      <c r="ADP1" s="1126"/>
      <c r="ADQ1" s="1126"/>
      <c r="ADR1" s="1126"/>
      <c r="ADS1" s="1126"/>
      <c r="ADT1" s="1126"/>
      <c r="ADU1" s="1126"/>
      <c r="ADV1" s="1126"/>
      <c r="ADW1" s="1126"/>
      <c r="ADX1" s="1126"/>
      <c r="ADY1" s="1126"/>
      <c r="ADZ1" s="1126"/>
      <c r="AEA1" s="1126"/>
      <c r="AEB1" s="1126"/>
      <c r="AEC1" s="1126"/>
      <c r="AED1" s="1126"/>
      <c r="AEE1" s="1126"/>
      <c r="AEF1" s="1126"/>
      <c r="AEG1" s="1126"/>
      <c r="AEH1" s="1126"/>
      <c r="AEI1" s="1126"/>
      <c r="AEJ1" s="1126"/>
      <c r="AEK1" s="1126"/>
      <c r="AEL1" s="1126"/>
      <c r="AEM1" s="1126"/>
      <c r="AEN1" s="1126"/>
      <c r="AEO1" s="1126"/>
      <c r="AEP1" s="1126"/>
      <c r="AEQ1" s="1126"/>
      <c r="AER1" s="1126"/>
      <c r="AES1" s="1126"/>
      <c r="AET1" s="1126"/>
      <c r="AEU1" s="1126"/>
      <c r="AEV1" s="1126"/>
      <c r="AEW1" s="1126"/>
      <c r="AEX1" s="1126"/>
      <c r="AEY1" s="1126"/>
      <c r="AEZ1" s="1126"/>
      <c r="AFA1" s="1126"/>
      <c r="AFB1" s="1126"/>
      <c r="AFC1" s="1126"/>
      <c r="AFD1" s="1126"/>
      <c r="AFE1" s="1126"/>
      <c r="AFF1" s="1126"/>
      <c r="AFG1" s="1126"/>
      <c r="AFH1" s="1126"/>
      <c r="AFI1" s="1126"/>
      <c r="AFJ1" s="1126"/>
      <c r="AFK1" s="1126"/>
      <c r="AFL1" s="1126"/>
      <c r="AFM1" s="1126"/>
      <c r="AFN1" s="1126"/>
      <c r="AFO1" s="1126"/>
      <c r="AFP1" s="1126"/>
      <c r="AFQ1" s="1126"/>
      <c r="AFR1" s="1126"/>
      <c r="AFS1" s="1126"/>
      <c r="AFT1" s="1126"/>
      <c r="AFU1" s="1126"/>
      <c r="AFV1" s="1126"/>
      <c r="AFW1" s="1126"/>
      <c r="AFX1" s="1126"/>
      <c r="AFY1" s="1126"/>
      <c r="AFZ1" s="1126"/>
      <c r="AGA1" s="1126"/>
      <c r="AGB1" s="1126"/>
      <c r="AGC1" s="1126"/>
      <c r="AGD1" s="1126"/>
      <c r="AGE1" s="1126"/>
      <c r="AGF1" s="1126"/>
      <c r="AGG1" s="1126"/>
      <c r="AGH1" s="1126"/>
      <c r="AGI1" s="1126"/>
      <c r="AGJ1" s="1126"/>
      <c r="AGK1" s="1126"/>
      <c r="AGL1" s="1126"/>
      <c r="AGM1" s="1126"/>
      <c r="AGN1" s="1126"/>
      <c r="AGO1" s="1126"/>
      <c r="AGP1" s="1126"/>
      <c r="AGQ1" s="1126"/>
      <c r="AGR1" s="1126"/>
      <c r="AGS1" s="1126"/>
      <c r="AGT1" s="1126"/>
      <c r="AGU1" s="1126"/>
      <c r="AGV1" s="1126"/>
      <c r="AGW1" s="1126"/>
      <c r="AGX1" s="1126"/>
      <c r="AGY1" s="1126"/>
      <c r="AGZ1" s="1126"/>
      <c r="AHA1" s="1126"/>
      <c r="AHB1" s="1126"/>
      <c r="AHC1" s="1126"/>
      <c r="AHD1" s="1126"/>
      <c r="AHE1" s="1126"/>
      <c r="AHF1" s="1126"/>
      <c r="AHG1" s="1126"/>
      <c r="AHH1" s="1126"/>
      <c r="AHI1" s="1126"/>
      <c r="AHJ1" s="1126"/>
      <c r="AHK1" s="1126"/>
      <c r="AHL1" s="1126"/>
      <c r="AHM1" s="1126"/>
      <c r="AHN1" s="1126"/>
      <c r="AHO1" s="1126"/>
      <c r="AHP1" s="1126"/>
      <c r="AHQ1" s="1126"/>
      <c r="AHR1" s="1126"/>
      <c r="AHS1" s="1126"/>
      <c r="AHT1" s="1126"/>
      <c r="AHU1" s="1126"/>
      <c r="AHV1" s="1126"/>
      <c r="AHW1" s="1126"/>
      <c r="AHX1" s="1126"/>
      <c r="AHY1" s="1126"/>
      <c r="AHZ1" s="1126"/>
      <c r="AIA1" s="1126"/>
      <c r="AIB1" s="1126"/>
      <c r="AIC1" s="1126"/>
      <c r="AID1" s="1126"/>
      <c r="AIE1" s="1126"/>
      <c r="AIF1" s="1126"/>
      <c r="AIG1" s="1126"/>
      <c r="AIH1" s="1126"/>
      <c r="AII1" s="1126"/>
      <c r="AIJ1" s="1126"/>
      <c r="AIK1" s="1126"/>
      <c r="AIL1" s="1126"/>
      <c r="AIM1" s="1126"/>
      <c r="AIN1" s="1126"/>
      <c r="AIO1" s="1126"/>
      <c r="AIP1" s="1126"/>
      <c r="AIQ1" s="1126"/>
      <c r="AIR1" s="1126"/>
      <c r="AIS1" s="1126"/>
      <c r="AIT1" s="1126"/>
      <c r="AIU1" s="1126"/>
      <c r="AIV1" s="1126"/>
      <c r="AIW1" s="1126"/>
      <c r="AIX1" s="1126"/>
      <c r="AIY1" s="1126"/>
      <c r="AIZ1" s="1126"/>
      <c r="AJA1" s="1126"/>
      <c r="AJB1" s="1126"/>
      <c r="AJC1" s="1126"/>
      <c r="AJD1" s="1126"/>
      <c r="AJE1" s="1126"/>
      <c r="AJF1" s="1126"/>
      <c r="AJG1" s="1126"/>
      <c r="AJH1" s="1126"/>
      <c r="AJI1" s="1126"/>
      <c r="AJJ1" s="1126"/>
      <c r="AJK1" s="1126"/>
      <c r="AJL1" s="1126"/>
      <c r="AJM1" s="1126"/>
      <c r="AJN1" s="1126"/>
      <c r="AJO1" s="1126"/>
      <c r="AJP1" s="1126"/>
      <c r="AJQ1" s="1126"/>
      <c r="AJR1" s="1126"/>
      <c r="AJS1" s="1126"/>
      <c r="AJT1" s="1126"/>
      <c r="AJU1" s="1126"/>
      <c r="AJV1" s="1126"/>
      <c r="AJW1" s="1126"/>
      <c r="AJX1" s="1126"/>
      <c r="AJY1" s="1126"/>
      <c r="AJZ1" s="1126"/>
      <c r="AKA1" s="1126"/>
      <c r="AKB1" s="1126"/>
      <c r="AKC1" s="1126"/>
      <c r="AKD1" s="1126"/>
      <c r="AKE1" s="1126"/>
      <c r="AKF1" s="1126"/>
      <c r="AKG1" s="1126"/>
      <c r="AKH1" s="1126"/>
      <c r="AKI1" s="1126"/>
      <c r="AKJ1" s="1126"/>
      <c r="AKK1" s="1126"/>
      <c r="AKL1" s="1126"/>
      <c r="AKM1" s="1126"/>
      <c r="AKN1" s="1126"/>
      <c r="AKO1" s="1126"/>
      <c r="AKP1" s="1126"/>
      <c r="AKQ1" s="1126"/>
      <c r="AKR1" s="1126"/>
      <c r="AKS1" s="1126"/>
      <c r="AKT1" s="1126"/>
      <c r="AKU1" s="1126"/>
      <c r="AKV1" s="1126"/>
      <c r="AKW1" s="1126"/>
      <c r="AKX1" s="1126"/>
      <c r="AKY1" s="1126"/>
      <c r="AKZ1" s="1126"/>
      <c r="ALA1" s="1126"/>
      <c r="ALB1" s="1126"/>
      <c r="ALC1" s="1126"/>
      <c r="ALD1" s="1126"/>
      <c r="ALE1" s="1126"/>
      <c r="ALF1" s="1126"/>
      <c r="ALG1" s="1126"/>
      <c r="ALH1" s="1126"/>
      <c r="ALI1" s="1126"/>
      <c r="ALJ1" s="1126"/>
      <c r="ALK1" s="1126"/>
      <c r="ALL1" s="1126"/>
      <c r="ALM1" s="1126"/>
      <c r="ALN1" s="1126"/>
      <c r="ALO1" s="1126"/>
      <c r="ALP1" s="1126"/>
      <c r="ALQ1" s="1126"/>
      <c r="ALR1" s="1126"/>
      <c r="ALS1" s="1126"/>
      <c r="ALT1" s="1126"/>
      <c r="ALU1" s="1126"/>
      <c r="ALV1" s="1126"/>
      <c r="ALW1" s="1126"/>
      <c r="ALX1" s="1126"/>
      <c r="ALY1" s="1126"/>
      <c r="ALZ1" s="1126"/>
      <c r="AMA1" s="1126"/>
      <c r="AMB1" s="1126"/>
      <c r="AMC1" s="1126"/>
      <c r="AMD1" s="1126"/>
      <c r="AME1" s="1126"/>
      <c r="AMF1" s="1126"/>
      <c r="AMG1" s="1126"/>
      <c r="AMH1" s="1126"/>
      <c r="AMI1" s="1126"/>
      <c r="AMJ1" s="1126"/>
      <c r="AMK1" s="1126"/>
      <c r="AML1" s="1126"/>
      <c r="AMM1" s="1126"/>
      <c r="AMN1" s="1126"/>
      <c r="AMO1" s="1126"/>
      <c r="AMP1" s="1126"/>
      <c r="AMQ1" s="1126"/>
      <c r="AMR1" s="1126"/>
      <c r="AMS1" s="1126"/>
      <c r="AMT1" s="1126"/>
      <c r="AMU1" s="1126"/>
      <c r="AMV1" s="1126"/>
      <c r="AMW1" s="1126"/>
      <c r="AMX1" s="1126"/>
      <c r="AMY1" s="1126"/>
      <c r="AMZ1" s="1126"/>
      <c r="ANA1" s="1126"/>
      <c r="ANB1" s="1126"/>
      <c r="ANC1" s="1126"/>
      <c r="AND1" s="1126"/>
      <c r="ANE1" s="1126"/>
      <c r="ANF1" s="1126"/>
      <c r="ANG1" s="1126"/>
      <c r="ANH1" s="1126"/>
      <c r="ANI1" s="1126"/>
      <c r="ANJ1" s="1126"/>
      <c r="ANK1" s="1126"/>
      <c r="ANL1" s="1126"/>
      <c r="ANM1" s="1126"/>
      <c r="ANN1" s="1126"/>
      <c r="ANO1" s="1126"/>
      <c r="ANP1" s="1126"/>
      <c r="ANQ1" s="1126"/>
      <c r="ANR1" s="1126"/>
      <c r="ANS1" s="1126"/>
      <c r="ANT1" s="1126"/>
      <c r="ANU1" s="1126"/>
      <c r="ANV1" s="1126"/>
      <c r="ANW1" s="1126"/>
      <c r="ANX1" s="1126"/>
      <c r="ANY1" s="1126"/>
      <c r="ANZ1" s="1126"/>
      <c r="AOA1" s="1126"/>
      <c r="AOB1" s="1126"/>
      <c r="AOC1" s="1126"/>
      <c r="AOD1" s="1126"/>
      <c r="AOE1" s="1126"/>
      <c r="AOF1" s="1126"/>
      <c r="AOG1" s="1126"/>
      <c r="AOH1" s="1126"/>
      <c r="AOI1" s="1126"/>
      <c r="AOJ1" s="1126"/>
      <c r="AOK1" s="1126"/>
      <c r="AOL1" s="1126"/>
      <c r="AOM1" s="1126"/>
      <c r="AON1" s="1126"/>
      <c r="AOO1" s="1126"/>
      <c r="AOP1" s="1126"/>
      <c r="AOQ1" s="1126"/>
      <c r="AOR1" s="1126"/>
      <c r="AOS1" s="1126"/>
      <c r="AOT1" s="1126"/>
      <c r="AOU1" s="1126"/>
      <c r="AOV1" s="1126"/>
      <c r="AOW1" s="1126"/>
      <c r="AOX1" s="1126"/>
      <c r="AOY1" s="1126"/>
      <c r="AOZ1" s="1126"/>
      <c r="APA1" s="1126"/>
      <c r="APB1" s="1126"/>
      <c r="APC1" s="1126"/>
      <c r="APD1" s="1126"/>
      <c r="APE1" s="1126"/>
      <c r="APF1" s="1126"/>
      <c r="APG1" s="1126"/>
      <c r="APH1" s="1126"/>
      <c r="API1" s="1126"/>
      <c r="APJ1" s="1126"/>
      <c r="APK1" s="1126"/>
      <c r="APL1" s="1126"/>
      <c r="APM1" s="1126"/>
      <c r="APN1" s="1126"/>
      <c r="APO1" s="1126"/>
      <c r="APP1" s="1126"/>
      <c r="APQ1" s="1126"/>
      <c r="APR1" s="1126"/>
      <c r="APS1" s="1126"/>
      <c r="APT1" s="1126"/>
      <c r="APU1" s="1126"/>
      <c r="APV1" s="1126"/>
      <c r="APW1" s="1126"/>
      <c r="APX1" s="1126"/>
      <c r="APY1" s="1126"/>
      <c r="APZ1" s="1126"/>
      <c r="AQA1" s="1126"/>
      <c r="AQB1" s="1126"/>
      <c r="AQC1" s="1126"/>
      <c r="AQD1" s="1126"/>
      <c r="AQE1" s="1126"/>
      <c r="AQF1" s="1126"/>
      <c r="AQG1" s="1126"/>
      <c r="AQH1" s="1126"/>
      <c r="AQI1" s="1126"/>
      <c r="AQJ1" s="1126"/>
      <c r="AQK1" s="1126"/>
      <c r="AQL1" s="1126"/>
      <c r="AQM1" s="1126"/>
      <c r="AQN1" s="1126"/>
      <c r="AQO1" s="1126"/>
      <c r="AQP1" s="1126"/>
      <c r="AQQ1" s="1126"/>
      <c r="AQR1" s="1126"/>
      <c r="AQS1" s="1126"/>
      <c r="AQT1" s="1126"/>
      <c r="AQU1" s="1126"/>
      <c r="AQV1" s="1126"/>
      <c r="AQW1" s="1126"/>
      <c r="AQX1" s="1126"/>
      <c r="AQY1" s="1126"/>
      <c r="AQZ1" s="1126"/>
      <c r="ARA1" s="1126"/>
      <c r="ARB1" s="1126"/>
      <c r="ARC1" s="1126"/>
      <c r="ARD1" s="1126"/>
      <c r="ARE1" s="1126"/>
      <c r="ARF1" s="1126"/>
      <c r="ARG1" s="1126"/>
      <c r="ARH1" s="1126"/>
      <c r="ARI1" s="1126"/>
      <c r="ARJ1" s="1126"/>
      <c r="ARK1" s="1126"/>
      <c r="ARL1" s="1126"/>
      <c r="ARM1" s="1126"/>
      <c r="ARN1" s="1126"/>
      <c r="ARO1" s="1126"/>
      <c r="ARP1" s="1126"/>
      <c r="ARQ1" s="1126"/>
      <c r="ARR1" s="1126"/>
      <c r="ARS1" s="1126"/>
      <c r="ART1" s="1126"/>
      <c r="ARU1" s="1126"/>
      <c r="ARV1" s="1126"/>
      <c r="ARW1" s="1126"/>
      <c r="ARX1" s="1126"/>
      <c r="ARY1" s="1126"/>
      <c r="ARZ1" s="1126"/>
      <c r="ASA1" s="1126"/>
      <c r="ASB1" s="1126"/>
      <c r="ASC1" s="1126"/>
      <c r="ASD1" s="1126"/>
      <c r="ASE1" s="1126"/>
      <c r="ASF1" s="1126"/>
      <c r="ASG1" s="1126"/>
      <c r="ASH1" s="1126"/>
      <c r="ASI1" s="1126"/>
      <c r="ASJ1" s="1126"/>
      <c r="ASK1" s="1126"/>
      <c r="ASL1" s="1126"/>
      <c r="ASM1" s="1126"/>
      <c r="ASN1" s="1126"/>
      <c r="ASO1" s="1126"/>
      <c r="ASP1" s="1126"/>
      <c r="ASQ1" s="1126"/>
      <c r="ASR1" s="1126"/>
      <c r="ASS1" s="1126"/>
      <c r="AST1" s="1126"/>
      <c r="ASU1" s="1126"/>
      <c r="ASV1" s="1126"/>
      <c r="ASW1" s="1126"/>
      <c r="ASX1" s="1126"/>
      <c r="ASY1" s="1126"/>
      <c r="ASZ1" s="1126"/>
      <c r="ATA1" s="1126"/>
      <c r="ATB1" s="1126"/>
      <c r="ATC1" s="1126"/>
      <c r="ATD1" s="1126"/>
      <c r="ATE1" s="1126"/>
      <c r="ATF1" s="1126"/>
      <c r="ATG1" s="1126"/>
      <c r="ATH1" s="1126"/>
      <c r="ATI1" s="1126"/>
      <c r="ATJ1" s="1126"/>
      <c r="ATK1" s="1126"/>
      <c r="ATL1" s="1126"/>
      <c r="ATM1" s="1126"/>
      <c r="ATN1" s="1126"/>
      <c r="ATO1" s="1126"/>
      <c r="ATP1" s="1126"/>
      <c r="ATQ1" s="1126"/>
      <c r="ATR1" s="1126"/>
      <c r="ATS1" s="1126"/>
      <c r="ATT1" s="1126"/>
      <c r="ATU1" s="1126"/>
      <c r="ATV1" s="1126"/>
      <c r="ATW1" s="1126"/>
      <c r="ATX1" s="1126"/>
      <c r="ATY1" s="1126"/>
      <c r="ATZ1" s="1126"/>
      <c r="AUA1" s="1126"/>
      <c r="AUB1" s="1126"/>
      <c r="AUC1" s="1126"/>
      <c r="AUD1" s="1126"/>
      <c r="AUE1" s="1126"/>
      <c r="AUF1" s="1126"/>
      <c r="AUG1" s="1126"/>
      <c r="AUH1" s="1126"/>
      <c r="AUI1" s="1126"/>
      <c r="AUJ1" s="1126"/>
      <c r="AUK1" s="1126"/>
      <c r="AUL1" s="1126"/>
      <c r="AUM1" s="1126"/>
      <c r="AUN1" s="1126"/>
      <c r="AUO1" s="1126"/>
      <c r="AUP1" s="1126"/>
      <c r="AUQ1" s="1126"/>
      <c r="AUR1" s="1126"/>
      <c r="AUS1" s="1126"/>
      <c r="AUT1" s="1126"/>
      <c r="AUU1" s="1126"/>
      <c r="AUV1" s="1126"/>
      <c r="AUW1" s="1126"/>
      <c r="AUX1" s="1126"/>
      <c r="AUY1" s="1126"/>
      <c r="AUZ1" s="1126"/>
      <c r="AVA1" s="1126"/>
      <c r="AVB1" s="1126"/>
      <c r="AVC1" s="1126"/>
      <c r="AVD1" s="1126"/>
      <c r="AVE1" s="1126"/>
      <c r="AVF1" s="1126"/>
      <c r="AVG1" s="1126"/>
      <c r="AVH1" s="1126"/>
      <c r="AVI1" s="1126"/>
      <c r="AVJ1" s="1126"/>
      <c r="AVK1" s="1126"/>
      <c r="AVL1" s="1126"/>
      <c r="AVM1" s="1126"/>
      <c r="AVN1" s="1126"/>
      <c r="AVO1" s="1126"/>
      <c r="AVP1" s="1126"/>
      <c r="AVQ1" s="1126"/>
      <c r="AVR1" s="1126"/>
      <c r="AVS1" s="1126"/>
      <c r="AVT1" s="1126"/>
      <c r="AVU1" s="1126"/>
      <c r="AVV1" s="1126"/>
      <c r="AVW1" s="1126"/>
      <c r="AVX1" s="1126"/>
      <c r="AVY1" s="1126"/>
      <c r="AVZ1" s="1126"/>
      <c r="AWA1" s="1126"/>
      <c r="AWB1" s="1126"/>
      <c r="AWC1" s="1126"/>
      <c r="AWD1" s="1126"/>
      <c r="AWE1" s="1126"/>
      <c r="AWF1" s="1126"/>
      <c r="AWG1" s="1126"/>
      <c r="AWH1" s="1126"/>
      <c r="AWI1" s="1126"/>
      <c r="AWJ1" s="1126"/>
      <c r="AWK1" s="1126"/>
      <c r="AWL1" s="1126"/>
      <c r="AWM1" s="1126"/>
      <c r="AWN1" s="1126"/>
      <c r="AWO1" s="1126"/>
      <c r="AWP1" s="1126"/>
      <c r="AWQ1" s="1126"/>
      <c r="AWR1" s="1126"/>
      <c r="AWS1" s="1126"/>
      <c r="AWT1" s="1126"/>
      <c r="AWU1" s="1126"/>
      <c r="AWV1" s="1126"/>
      <c r="AWW1" s="1126"/>
      <c r="AWX1" s="1126"/>
      <c r="AWY1" s="1126"/>
      <c r="AWZ1" s="1126"/>
      <c r="AXA1" s="1126"/>
      <c r="AXB1" s="1126"/>
      <c r="AXC1" s="1126"/>
      <c r="AXD1" s="1126"/>
      <c r="AXE1" s="1126"/>
      <c r="AXF1" s="1126"/>
      <c r="AXG1" s="1126"/>
      <c r="AXH1" s="1126"/>
      <c r="AXI1" s="1126"/>
      <c r="AXJ1" s="1126"/>
      <c r="AXK1" s="1126"/>
      <c r="AXL1" s="1126"/>
      <c r="AXM1" s="1126"/>
      <c r="AXN1" s="1126"/>
      <c r="AXO1" s="1126"/>
      <c r="AXP1" s="1126"/>
      <c r="AXQ1" s="1126"/>
      <c r="AXR1" s="1126"/>
      <c r="AXS1" s="1126"/>
      <c r="AXT1" s="1126"/>
      <c r="AXU1" s="1126"/>
      <c r="AXV1" s="1126"/>
      <c r="AXW1" s="1126"/>
      <c r="AXX1" s="1126"/>
      <c r="AXY1" s="1126"/>
      <c r="AXZ1" s="1126"/>
      <c r="AYA1" s="1126"/>
      <c r="AYB1" s="1126"/>
      <c r="AYC1" s="1126"/>
      <c r="AYD1" s="1126"/>
      <c r="AYE1" s="1126"/>
      <c r="AYF1" s="1126"/>
      <c r="AYG1" s="1126"/>
      <c r="AYH1" s="1126"/>
      <c r="AYI1" s="1126"/>
      <c r="AYJ1" s="1126"/>
      <c r="AYK1" s="1126"/>
      <c r="AYL1" s="1126"/>
      <c r="AYM1" s="1126"/>
      <c r="AYN1" s="1126"/>
      <c r="AYO1" s="1126"/>
      <c r="AYP1" s="1126"/>
      <c r="AYQ1" s="1126"/>
      <c r="AYR1" s="1126"/>
      <c r="AYS1" s="1126"/>
      <c r="AYT1" s="1126"/>
      <c r="AYU1" s="1126"/>
      <c r="AYV1" s="1126"/>
      <c r="AYW1" s="1126"/>
      <c r="AYX1" s="1126"/>
      <c r="AYY1" s="1126"/>
      <c r="AYZ1" s="1126"/>
      <c r="AZA1" s="1126"/>
      <c r="AZB1" s="1126"/>
      <c r="AZC1" s="1126"/>
      <c r="AZD1" s="1126"/>
      <c r="AZE1" s="1126"/>
      <c r="AZF1" s="1126"/>
      <c r="AZG1" s="1126"/>
      <c r="AZH1" s="1126"/>
      <c r="AZI1" s="1126"/>
      <c r="AZJ1" s="1126"/>
      <c r="AZK1" s="1126"/>
      <c r="AZL1" s="1126"/>
      <c r="AZM1" s="1126"/>
      <c r="AZN1" s="1126"/>
      <c r="AZO1" s="1126"/>
      <c r="AZP1" s="1126"/>
      <c r="AZQ1" s="1126"/>
      <c r="AZR1" s="1126"/>
      <c r="AZS1" s="1126"/>
      <c r="AZT1" s="1126"/>
      <c r="AZU1" s="1126"/>
      <c r="AZV1" s="1126"/>
      <c r="AZW1" s="1126"/>
      <c r="AZX1" s="1126"/>
      <c r="AZY1" s="1126"/>
      <c r="AZZ1" s="1126"/>
      <c r="BAA1" s="1126"/>
      <c r="BAB1" s="1126"/>
      <c r="BAC1" s="1126"/>
      <c r="BAD1" s="1126"/>
      <c r="BAE1" s="1126"/>
      <c r="BAF1" s="1126"/>
      <c r="BAG1" s="1126"/>
      <c r="BAH1" s="1126"/>
      <c r="BAI1" s="1126"/>
      <c r="BAJ1" s="1126"/>
      <c r="BAK1" s="1126"/>
      <c r="BAL1" s="1126"/>
      <c r="BAM1" s="1126"/>
      <c r="BAN1" s="1126"/>
      <c r="BAO1" s="1126"/>
      <c r="BAP1" s="1126"/>
      <c r="BAQ1" s="1126"/>
      <c r="BAR1" s="1126"/>
      <c r="BAS1" s="1126"/>
      <c r="BAT1" s="1126"/>
      <c r="BAU1" s="1126"/>
      <c r="BAV1" s="1126"/>
      <c r="BAW1" s="1126"/>
      <c r="BAX1" s="1126"/>
      <c r="BAY1" s="1126"/>
      <c r="BAZ1" s="1126"/>
      <c r="BBA1" s="1126"/>
      <c r="BBB1" s="1126"/>
      <c r="BBC1" s="1126"/>
      <c r="BBD1" s="1126"/>
      <c r="BBE1" s="1126"/>
      <c r="BBF1" s="1126"/>
      <c r="BBG1" s="1126"/>
      <c r="BBH1" s="1126"/>
      <c r="BBI1" s="1126"/>
      <c r="BBJ1" s="1126"/>
      <c r="BBK1" s="1126"/>
      <c r="BBL1" s="1126"/>
      <c r="BBM1" s="1126"/>
      <c r="BBN1" s="1126"/>
      <c r="BBO1" s="1126"/>
      <c r="BBP1" s="1126"/>
      <c r="BBQ1" s="1126"/>
      <c r="BBR1" s="1126"/>
      <c r="BBS1" s="1126"/>
      <c r="BBT1" s="1126"/>
      <c r="BBU1" s="1126"/>
      <c r="BBV1" s="1126"/>
      <c r="BBW1" s="1126"/>
      <c r="BBX1" s="1126"/>
      <c r="BBY1" s="1126"/>
      <c r="BBZ1" s="1126"/>
      <c r="BCA1" s="1126"/>
      <c r="BCB1" s="1126"/>
      <c r="BCC1" s="1126"/>
      <c r="BCD1" s="1126"/>
      <c r="BCE1" s="1126"/>
      <c r="BCF1" s="1126"/>
      <c r="BCG1" s="1126"/>
      <c r="BCH1" s="1126"/>
      <c r="BCI1" s="1126"/>
      <c r="BCJ1" s="1126"/>
      <c r="BCK1" s="1126"/>
      <c r="BCL1" s="1126"/>
      <c r="BCM1" s="1126"/>
      <c r="BCN1" s="1126"/>
      <c r="BCO1" s="1126"/>
      <c r="BCP1" s="1126"/>
      <c r="BCQ1" s="1126"/>
      <c r="BCR1" s="1126"/>
      <c r="BCS1" s="1126"/>
      <c r="BCT1" s="1126"/>
      <c r="BCU1" s="1126"/>
      <c r="BCV1" s="1126"/>
      <c r="BCW1" s="1126"/>
      <c r="BCX1" s="1126"/>
      <c r="BCY1" s="1126"/>
      <c r="BCZ1" s="1126"/>
      <c r="BDA1" s="1126"/>
      <c r="BDB1" s="1126"/>
      <c r="BDC1" s="1126"/>
      <c r="BDD1" s="1126"/>
      <c r="BDE1" s="1126"/>
      <c r="BDF1" s="1126"/>
      <c r="BDG1" s="1126"/>
      <c r="BDH1" s="1126"/>
      <c r="BDI1" s="1126"/>
      <c r="BDJ1" s="1126"/>
      <c r="BDK1" s="1126"/>
      <c r="BDL1" s="1126"/>
      <c r="BDM1" s="1126"/>
      <c r="BDN1" s="1126"/>
      <c r="BDO1" s="1126"/>
      <c r="BDP1" s="1126"/>
      <c r="BDQ1" s="1126"/>
      <c r="BDR1" s="1126"/>
      <c r="BDS1" s="1126"/>
      <c r="BDT1" s="1126"/>
      <c r="BDU1" s="1126"/>
      <c r="BDV1" s="1126"/>
      <c r="BDW1" s="1126"/>
      <c r="BDX1" s="1126"/>
      <c r="BDY1" s="1126"/>
      <c r="BDZ1" s="1126"/>
      <c r="BEA1" s="1126"/>
      <c r="BEB1" s="1126"/>
      <c r="BEC1" s="1126"/>
      <c r="BED1" s="1126"/>
      <c r="BEE1" s="1126"/>
      <c r="BEF1" s="1126"/>
      <c r="BEG1" s="1126"/>
      <c r="BEH1" s="1126"/>
      <c r="BEI1" s="1126"/>
      <c r="BEJ1" s="1126"/>
      <c r="BEK1" s="1126"/>
      <c r="BEL1" s="1126"/>
      <c r="BEM1" s="1126"/>
      <c r="BEN1" s="1126"/>
      <c r="BEO1" s="1126"/>
      <c r="BEP1" s="1126"/>
      <c r="BEQ1" s="1126"/>
      <c r="BER1" s="1126"/>
      <c r="BES1" s="1126"/>
      <c r="BET1" s="1126"/>
      <c r="BEU1" s="1126"/>
      <c r="BEV1" s="1126"/>
      <c r="BEW1" s="1126"/>
      <c r="BEX1" s="1126"/>
      <c r="BEY1" s="1126"/>
      <c r="BEZ1" s="1126"/>
      <c r="BFA1" s="1126"/>
      <c r="BFB1" s="1126"/>
      <c r="BFC1" s="1126"/>
      <c r="BFD1" s="1126"/>
      <c r="BFE1" s="1126"/>
      <c r="BFF1" s="1126"/>
      <c r="BFG1" s="1126"/>
      <c r="BFH1" s="1126"/>
      <c r="BFI1" s="1126"/>
      <c r="BFJ1" s="1126"/>
      <c r="BFK1" s="1126"/>
      <c r="BFL1" s="1126"/>
      <c r="BFM1" s="1126"/>
      <c r="BFN1" s="1126"/>
      <c r="BFO1" s="1126"/>
      <c r="BFP1" s="1126"/>
      <c r="BFQ1" s="1126"/>
      <c r="BFR1" s="1126"/>
      <c r="BFS1" s="1126"/>
      <c r="BFT1" s="1126"/>
      <c r="BFU1" s="1126"/>
      <c r="BFV1" s="1126"/>
      <c r="BFW1" s="1126"/>
      <c r="BFX1" s="1126"/>
      <c r="BFY1" s="1126"/>
      <c r="BFZ1" s="1126"/>
      <c r="BGA1" s="1126"/>
      <c r="BGB1" s="1126"/>
      <c r="BGC1" s="1126"/>
      <c r="BGD1" s="1126"/>
      <c r="BGE1" s="1126"/>
      <c r="BGF1" s="1126"/>
      <c r="BGG1" s="1126"/>
      <c r="BGH1" s="1126"/>
      <c r="BGI1" s="1126"/>
      <c r="BGJ1" s="1126"/>
      <c r="BGK1" s="1126"/>
      <c r="BGL1" s="1126"/>
      <c r="BGM1" s="1126"/>
      <c r="BGN1" s="1126"/>
      <c r="BGO1" s="1126"/>
      <c r="BGP1" s="1126"/>
      <c r="BGQ1" s="1126"/>
      <c r="BGR1" s="1126"/>
      <c r="BGS1" s="1126"/>
      <c r="BGT1" s="1126"/>
      <c r="BGU1" s="1126"/>
      <c r="BGV1" s="1126"/>
      <c r="BGW1" s="1126"/>
      <c r="BGX1" s="1126"/>
      <c r="BGY1" s="1126"/>
      <c r="BGZ1" s="1126"/>
      <c r="BHA1" s="1126"/>
      <c r="BHB1" s="1126"/>
      <c r="BHC1" s="1126"/>
      <c r="BHD1" s="1126"/>
      <c r="BHE1" s="1126"/>
      <c r="BHF1" s="1126"/>
      <c r="BHG1" s="1126"/>
      <c r="BHH1" s="1126"/>
      <c r="BHI1" s="1126"/>
      <c r="BHJ1" s="1126"/>
      <c r="BHK1" s="1126"/>
      <c r="BHL1" s="1126"/>
      <c r="BHM1" s="1126"/>
      <c r="BHN1" s="1126"/>
      <c r="BHO1" s="1126"/>
      <c r="BHP1" s="1126"/>
      <c r="BHQ1" s="1126"/>
      <c r="BHR1" s="1126"/>
      <c r="BHS1" s="1126"/>
      <c r="BHT1" s="1126"/>
      <c r="BHU1" s="1126"/>
      <c r="BHV1" s="1126"/>
      <c r="BHW1" s="1126"/>
      <c r="BHX1" s="1126"/>
      <c r="BHY1" s="1126"/>
      <c r="BHZ1" s="1126"/>
      <c r="BIA1" s="1126"/>
      <c r="BIB1" s="1126"/>
      <c r="BIC1" s="1126"/>
      <c r="BID1" s="1126"/>
      <c r="BIE1" s="1126"/>
      <c r="BIF1" s="1126"/>
      <c r="BIG1" s="1126"/>
      <c r="BIH1" s="1126"/>
      <c r="BII1" s="1126"/>
      <c r="BIJ1" s="1126"/>
      <c r="BIK1" s="1126"/>
      <c r="BIL1" s="1126"/>
      <c r="BIM1" s="1126"/>
      <c r="BIN1" s="1126"/>
      <c r="BIO1" s="1126"/>
      <c r="BIP1" s="1126"/>
      <c r="BIQ1" s="1126"/>
      <c r="BIR1" s="1126"/>
      <c r="BIS1" s="1126"/>
      <c r="BIT1" s="1126"/>
      <c r="BIU1" s="1126"/>
      <c r="BIV1" s="1126"/>
      <c r="BIW1" s="1126"/>
      <c r="BIX1" s="1126"/>
      <c r="BIY1" s="1126"/>
      <c r="BIZ1" s="1126"/>
      <c r="BJA1" s="1126"/>
      <c r="BJB1" s="1126"/>
      <c r="BJC1" s="1126"/>
      <c r="BJD1" s="1126"/>
      <c r="BJE1" s="1126"/>
      <c r="BJF1" s="1126"/>
      <c r="BJG1" s="1126"/>
      <c r="BJH1" s="1126"/>
      <c r="BJI1" s="1126"/>
      <c r="BJJ1" s="1126"/>
      <c r="BJK1" s="1126"/>
      <c r="BJL1" s="1126"/>
      <c r="BJM1" s="1126"/>
      <c r="BJN1" s="1126"/>
      <c r="BJO1" s="1126"/>
      <c r="BJP1" s="1126"/>
      <c r="BJQ1" s="1126"/>
      <c r="BJR1" s="1126"/>
      <c r="BJS1" s="1126"/>
      <c r="BJT1" s="1126"/>
      <c r="BJU1" s="1126"/>
      <c r="BJV1" s="1126"/>
      <c r="BJW1" s="1126"/>
      <c r="BJX1" s="1126"/>
      <c r="BJY1" s="1126"/>
      <c r="BJZ1" s="1126"/>
      <c r="BKA1" s="1126"/>
      <c r="BKB1" s="1126"/>
      <c r="BKC1" s="1126"/>
      <c r="BKD1" s="1126"/>
      <c r="BKE1" s="1126"/>
      <c r="BKF1" s="1126"/>
      <c r="BKG1" s="1126"/>
      <c r="BKH1" s="1126"/>
      <c r="BKI1" s="1126"/>
      <c r="BKJ1" s="1126"/>
      <c r="BKK1" s="1126"/>
      <c r="BKL1" s="1126"/>
      <c r="BKM1" s="1126"/>
      <c r="BKN1" s="1126"/>
      <c r="BKO1" s="1126"/>
      <c r="BKP1" s="1126"/>
      <c r="BKQ1" s="1126"/>
      <c r="BKR1" s="1126"/>
      <c r="BKS1" s="1126"/>
      <c r="BKT1" s="1126"/>
      <c r="BKU1" s="1126"/>
      <c r="BKV1" s="1126"/>
      <c r="BKW1" s="1126"/>
      <c r="BKX1" s="1126"/>
      <c r="BKY1" s="1126"/>
      <c r="BKZ1" s="1126"/>
      <c r="BLA1" s="1126"/>
      <c r="BLB1" s="1126"/>
      <c r="BLC1" s="1126"/>
      <c r="BLD1" s="1126"/>
      <c r="BLE1" s="1126"/>
      <c r="BLF1" s="1126"/>
      <c r="BLG1" s="1126"/>
      <c r="BLH1" s="1126"/>
      <c r="BLI1" s="1126"/>
      <c r="BLJ1" s="1126"/>
      <c r="BLK1" s="1126"/>
      <c r="BLL1" s="1126"/>
      <c r="BLM1" s="1126"/>
      <c r="BLN1" s="1126"/>
      <c r="BLO1" s="1126"/>
      <c r="BLP1" s="1126"/>
      <c r="BLQ1" s="1126"/>
      <c r="BLR1" s="1126"/>
      <c r="BLS1" s="1126"/>
      <c r="BLT1" s="1126"/>
      <c r="BLU1" s="1126"/>
      <c r="BLV1" s="1126"/>
      <c r="BLW1" s="1126"/>
      <c r="BLX1" s="1126"/>
      <c r="BLY1" s="1126"/>
      <c r="BLZ1" s="1126"/>
      <c r="BMA1" s="1126"/>
      <c r="BMB1" s="1126"/>
      <c r="BMC1" s="1126"/>
      <c r="BMD1" s="1126"/>
      <c r="BME1" s="1126"/>
      <c r="BMF1" s="1126"/>
      <c r="BMG1" s="1126"/>
      <c r="BMH1" s="1126"/>
      <c r="BMI1" s="1126"/>
      <c r="BMJ1" s="1126"/>
      <c r="BMK1" s="1126"/>
      <c r="BML1" s="1126"/>
      <c r="BMM1" s="1126"/>
      <c r="BMN1" s="1126"/>
      <c r="BMO1" s="1126"/>
      <c r="BMP1" s="1126"/>
      <c r="BMQ1" s="1126"/>
      <c r="BMR1" s="1126"/>
      <c r="BMS1" s="1126"/>
      <c r="BMT1" s="1126"/>
      <c r="BMU1" s="1126"/>
      <c r="BMV1" s="1126"/>
      <c r="BMW1" s="1126"/>
      <c r="BMX1" s="1126"/>
      <c r="BMY1" s="1126"/>
      <c r="BMZ1" s="1126"/>
      <c r="BNA1" s="1126"/>
      <c r="BNB1" s="1126"/>
      <c r="BNC1" s="1126"/>
      <c r="BND1" s="1126"/>
      <c r="BNE1" s="1126"/>
      <c r="BNF1" s="1126"/>
      <c r="BNG1" s="1126"/>
      <c r="BNH1" s="1126"/>
      <c r="BNI1" s="1126"/>
      <c r="BNJ1" s="1126"/>
      <c r="BNK1" s="1126"/>
      <c r="BNL1" s="1126"/>
      <c r="BNM1" s="1126"/>
      <c r="BNN1" s="1126"/>
      <c r="BNO1" s="1126"/>
      <c r="BNP1" s="1126"/>
      <c r="BNQ1" s="1126"/>
      <c r="BNR1" s="1126"/>
      <c r="BNS1" s="1126"/>
      <c r="BNT1" s="1126"/>
      <c r="BNU1" s="1126"/>
      <c r="BNV1" s="1126"/>
      <c r="BNW1" s="1126"/>
      <c r="BNX1" s="1126"/>
      <c r="BNY1" s="1126"/>
      <c r="BNZ1" s="1126"/>
      <c r="BOA1" s="1126"/>
      <c r="BOB1" s="1126"/>
      <c r="BOC1" s="1126"/>
      <c r="BOD1" s="1126"/>
      <c r="BOE1" s="1126"/>
      <c r="BOF1" s="1126"/>
      <c r="BOG1" s="1126"/>
      <c r="BOH1" s="1126"/>
      <c r="BOI1" s="1126"/>
      <c r="BOJ1" s="1126"/>
      <c r="BOK1" s="1126"/>
      <c r="BOL1" s="1126"/>
      <c r="BOM1" s="1126"/>
      <c r="BON1" s="1126"/>
      <c r="BOO1" s="1126"/>
      <c r="BOP1" s="1126"/>
      <c r="BOQ1" s="1126"/>
      <c r="BOR1" s="1126"/>
      <c r="BOS1" s="1126"/>
      <c r="BOT1" s="1126"/>
      <c r="BOU1" s="1126"/>
      <c r="BOV1" s="1126"/>
      <c r="BOW1" s="1126"/>
      <c r="BOX1" s="1126"/>
      <c r="BOY1" s="1126"/>
      <c r="BOZ1" s="1126"/>
      <c r="BPA1" s="1126"/>
      <c r="BPB1" s="1126"/>
      <c r="BPC1" s="1126"/>
      <c r="BPD1" s="1126"/>
      <c r="BPE1" s="1126"/>
      <c r="BPF1" s="1126"/>
      <c r="BPG1" s="1126"/>
      <c r="BPH1" s="1126"/>
      <c r="BPI1" s="1126"/>
      <c r="BPJ1" s="1126"/>
      <c r="BPK1" s="1126"/>
      <c r="BPL1" s="1126"/>
      <c r="BPM1" s="1126"/>
      <c r="BPN1" s="1126"/>
      <c r="BPO1" s="1126"/>
      <c r="BPP1" s="1126"/>
      <c r="BPQ1" s="1126"/>
      <c r="BPR1" s="1126"/>
      <c r="BPS1" s="1126"/>
      <c r="BPT1" s="1126"/>
      <c r="BPU1" s="1126"/>
      <c r="BPV1" s="1126"/>
      <c r="BPW1" s="1126"/>
      <c r="BPX1" s="1126"/>
      <c r="BPY1" s="1126"/>
      <c r="BPZ1" s="1126"/>
      <c r="BQA1" s="1126"/>
      <c r="BQB1" s="1126"/>
      <c r="BQC1" s="1126"/>
      <c r="BQD1" s="1126"/>
      <c r="BQE1" s="1126"/>
      <c r="BQF1" s="1126"/>
      <c r="BQG1" s="1126"/>
      <c r="BQH1" s="1126"/>
      <c r="BQI1" s="1126"/>
      <c r="BQJ1" s="1126"/>
      <c r="BQK1" s="1126"/>
      <c r="BQL1" s="1126"/>
      <c r="BQM1" s="1126"/>
      <c r="BQN1" s="1126"/>
      <c r="BQO1" s="1126"/>
      <c r="BQP1" s="1126"/>
      <c r="BQQ1" s="1126"/>
      <c r="BQR1" s="1126"/>
      <c r="BQS1" s="1126"/>
      <c r="BQT1" s="1126"/>
      <c r="BQU1" s="1126"/>
      <c r="BQV1" s="1126"/>
      <c r="BQW1" s="1126"/>
      <c r="BQX1" s="1126"/>
      <c r="BQY1" s="1126"/>
      <c r="BQZ1" s="1126"/>
      <c r="BRA1" s="1126"/>
      <c r="BRB1" s="1126"/>
      <c r="BRC1" s="1126"/>
      <c r="BRD1" s="1126"/>
      <c r="BRE1" s="1126"/>
      <c r="BRF1" s="1126"/>
      <c r="BRG1" s="1126"/>
      <c r="BRH1" s="1126"/>
      <c r="BRI1" s="1126"/>
      <c r="BRJ1" s="1126"/>
      <c r="BRK1" s="1126"/>
      <c r="BRL1" s="1126"/>
      <c r="BRM1" s="1126"/>
      <c r="BRN1" s="1126"/>
      <c r="BRO1" s="1126"/>
      <c r="BRP1" s="1126"/>
      <c r="BRQ1" s="1126"/>
      <c r="BRR1" s="1126"/>
      <c r="BRS1" s="1126"/>
      <c r="BRT1" s="1126"/>
      <c r="BRU1" s="1126"/>
      <c r="BRV1" s="1126"/>
      <c r="BRW1" s="1126"/>
      <c r="BRX1" s="1126"/>
      <c r="BRY1" s="1126"/>
      <c r="BRZ1" s="1126"/>
      <c r="BSA1" s="1126"/>
      <c r="BSB1" s="1126"/>
      <c r="BSC1" s="1126"/>
      <c r="BSD1" s="1126"/>
      <c r="BSE1" s="1126"/>
      <c r="BSF1" s="1126"/>
      <c r="BSG1" s="1126"/>
      <c r="BSH1" s="1126"/>
      <c r="BSI1" s="1126"/>
      <c r="BSJ1" s="1126"/>
      <c r="BSK1" s="1126"/>
      <c r="BSL1" s="1126"/>
      <c r="BSM1" s="1126"/>
      <c r="BSN1" s="1126"/>
      <c r="BSO1" s="1126"/>
      <c r="BSP1" s="1126"/>
      <c r="BSQ1" s="1126"/>
      <c r="BSR1" s="1126"/>
      <c r="BSS1" s="1126"/>
      <c r="BST1" s="1126"/>
      <c r="BSU1" s="1126"/>
      <c r="BSV1" s="1126"/>
      <c r="BSW1" s="1126"/>
      <c r="BSX1" s="1126"/>
      <c r="BSY1" s="1126"/>
      <c r="BSZ1" s="1126"/>
      <c r="BTA1" s="1126"/>
      <c r="BTB1" s="1126"/>
      <c r="BTC1" s="1126"/>
      <c r="BTD1" s="1126"/>
      <c r="BTE1" s="1126"/>
      <c r="BTF1" s="1126"/>
      <c r="BTG1" s="1126"/>
      <c r="BTH1" s="1126"/>
      <c r="BTI1" s="1126"/>
      <c r="BTJ1" s="1126"/>
      <c r="BTK1" s="1126"/>
      <c r="BTL1" s="1126"/>
      <c r="BTM1" s="1126"/>
      <c r="BTN1" s="1126"/>
      <c r="BTO1" s="1126"/>
      <c r="BTP1" s="1126"/>
      <c r="BTQ1" s="1126"/>
      <c r="BTR1" s="1126"/>
      <c r="BTS1" s="1126"/>
      <c r="BTT1" s="1126"/>
      <c r="BTU1" s="1126"/>
      <c r="BTV1" s="1126"/>
      <c r="BTW1" s="1126"/>
      <c r="BTX1" s="1126"/>
      <c r="BTY1" s="1126"/>
      <c r="BTZ1" s="1126"/>
      <c r="BUA1" s="1126"/>
      <c r="BUB1" s="1126"/>
      <c r="BUC1" s="1126"/>
      <c r="BUD1" s="1126"/>
      <c r="BUE1" s="1126"/>
      <c r="BUF1" s="1126"/>
      <c r="BUG1" s="1126"/>
      <c r="BUH1" s="1126"/>
      <c r="BUI1" s="1126"/>
      <c r="BUJ1" s="1126"/>
      <c r="BUK1" s="1126"/>
      <c r="BUL1" s="1126"/>
      <c r="BUM1" s="1126"/>
      <c r="BUN1" s="1126"/>
      <c r="BUO1" s="1126"/>
      <c r="BUP1" s="1126"/>
      <c r="BUQ1" s="1126"/>
      <c r="BUR1" s="1126"/>
      <c r="BUS1" s="1126"/>
      <c r="BUT1" s="1126"/>
      <c r="BUU1" s="1126"/>
      <c r="BUV1" s="1126"/>
      <c r="BUW1" s="1126"/>
      <c r="BUX1" s="1126"/>
      <c r="BUY1" s="1126"/>
      <c r="BUZ1" s="1126"/>
      <c r="BVA1" s="1126"/>
      <c r="BVB1" s="1126"/>
      <c r="BVC1" s="1126"/>
      <c r="BVD1" s="1126"/>
      <c r="BVE1" s="1126"/>
      <c r="BVF1" s="1126"/>
      <c r="BVG1" s="1126"/>
      <c r="BVH1" s="1126"/>
      <c r="BVI1" s="1126"/>
      <c r="BVJ1" s="1126"/>
      <c r="BVK1" s="1126"/>
      <c r="BVL1" s="1126"/>
      <c r="BVM1" s="1126"/>
      <c r="BVN1" s="1126"/>
      <c r="BVO1" s="1126"/>
      <c r="BVP1" s="1126"/>
      <c r="BVQ1" s="1126"/>
      <c r="BVR1" s="1126"/>
      <c r="BVS1" s="1126"/>
      <c r="BVT1" s="1126"/>
      <c r="BVU1" s="1126"/>
      <c r="BVV1" s="1126"/>
      <c r="BVW1" s="1126"/>
      <c r="BVX1" s="1126"/>
      <c r="BVY1" s="1126"/>
      <c r="BVZ1" s="1126"/>
      <c r="BWA1" s="1126"/>
      <c r="BWB1" s="1126"/>
      <c r="BWC1" s="1126"/>
      <c r="BWD1" s="1126"/>
      <c r="BWE1" s="1126"/>
      <c r="BWF1" s="1126"/>
      <c r="BWG1" s="1126"/>
      <c r="BWH1" s="1126"/>
      <c r="BWI1" s="1126"/>
      <c r="BWJ1" s="1126"/>
      <c r="BWK1" s="1126"/>
      <c r="BWL1" s="1126"/>
      <c r="BWM1" s="1126"/>
      <c r="BWN1" s="1126"/>
      <c r="BWO1" s="1126"/>
      <c r="BWP1" s="1126"/>
      <c r="BWQ1" s="1126"/>
      <c r="BWR1" s="1126"/>
      <c r="BWS1" s="1126"/>
      <c r="BWT1" s="1126"/>
      <c r="BWU1" s="1126"/>
      <c r="BWV1" s="1126"/>
      <c r="BWW1" s="1126"/>
      <c r="BWX1" s="1126"/>
      <c r="BWY1" s="1126"/>
      <c r="BWZ1" s="1126"/>
      <c r="BXA1" s="1126"/>
      <c r="BXB1" s="1126"/>
      <c r="BXC1" s="1126"/>
      <c r="BXD1" s="1126"/>
      <c r="BXE1" s="1126"/>
      <c r="BXF1" s="1126"/>
      <c r="BXG1" s="1126"/>
      <c r="BXH1" s="1126"/>
      <c r="BXI1" s="1126"/>
      <c r="BXJ1" s="1126"/>
      <c r="BXK1" s="1126"/>
      <c r="BXL1" s="1126"/>
      <c r="BXM1" s="1126"/>
      <c r="BXN1" s="1126"/>
      <c r="BXO1" s="1126"/>
      <c r="BXP1" s="1126"/>
      <c r="BXQ1" s="1126"/>
      <c r="BXR1" s="1126"/>
      <c r="BXS1" s="1126"/>
      <c r="BXT1" s="1126"/>
      <c r="BXU1" s="1126"/>
      <c r="BXV1" s="1126"/>
      <c r="BXW1" s="1126"/>
      <c r="BXX1" s="1126"/>
      <c r="BXY1" s="1126"/>
      <c r="BXZ1" s="1126"/>
      <c r="BYA1" s="1126"/>
      <c r="BYB1" s="1126"/>
      <c r="BYC1" s="1126"/>
      <c r="BYD1" s="1126"/>
      <c r="BYE1" s="1126"/>
      <c r="BYF1" s="1126"/>
      <c r="BYG1" s="1126"/>
      <c r="BYH1" s="1126"/>
      <c r="BYI1" s="1126"/>
      <c r="BYJ1" s="1126"/>
      <c r="BYK1" s="1126"/>
      <c r="BYL1" s="1126"/>
      <c r="BYM1" s="1126"/>
      <c r="BYN1" s="1126"/>
      <c r="BYO1" s="1126"/>
      <c r="BYP1" s="1126"/>
      <c r="BYQ1" s="1126"/>
      <c r="BYR1" s="1126"/>
      <c r="BYS1" s="1126"/>
      <c r="BYT1" s="1126"/>
      <c r="BYU1" s="1126"/>
      <c r="BYV1" s="1126"/>
      <c r="BYW1" s="1126"/>
      <c r="BYX1" s="1126"/>
      <c r="BYY1" s="1126"/>
      <c r="BYZ1" s="1126"/>
      <c r="BZA1" s="1126"/>
      <c r="BZB1" s="1126"/>
      <c r="BZC1" s="1126"/>
      <c r="BZD1" s="1126"/>
      <c r="BZE1" s="1126"/>
      <c r="BZF1" s="1126"/>
      <c r="BZG1" s="1126"/>
      <c r="BZH1" s="1126"/>
      <c r="BZI1" s="1126"/>
      <c r="BZJ1" s="1126"/>
      <c r="BZK1" s="1126"/>
      <c r="BZL1" s="1126"/>
      <c r="BZM1" s="1126"/>
      <c r="BZN1" s="1126"/>
      <c r="BZO1" s="1126"/>
      <c r="BZP1" s="1126"/>
      <c r="BZQ1" s="1126"/>
      <c r="BZR1" s="1126"/>
      <c r="BZS1" s="1126"/>
      <c r="BZT1" s="1126"/>
      <c r="BZU1" s="1126"/>
      <c r="BZV1" s="1126"/>
      <c r="BZW1" s="1126"/>
      <c r="BZX1" s="1126"/>
      <c r="BZY1" s="1126"/>
      <c r="BZZ1" s="1126"/>
      <c r="CAA1" s="1126"/>
      <c r="CAB1" s="1126"/>
      <c r="CAC1" s="1126"/>
      <c r="CAD1" s="1126"/>
      <c r="CAE1" s="1126"/>
      <c r="CAF1" s="1126"/>
      <c r="CAG1" s="1126"/>
      <c r="CAH1" s="1126"/>
      <c r="CAI1" s="1126"/>
      <c r="CAJ1" s="1126"/>
      <c r="CAK1" s="1126"/>
      <c r="CAL1" s="1126"/>
      <c r="CAM1" s="1126"/>
      <c r="CAN1" s="1126"/>
      <c r="CAO1" s="1126"/>
      <c r="CAP1" s="1126"/>
      <c r="CAQ1" s="1126"/>
      <c r="CAR1" s="1126"/>
      <c r="CAS1" s="1126"/>
      <c r="CAT1" s="1126"/>
      <c r="CAU1" s="1126"/>
      <c r="CAV1" s="1126"/>
      <c r="CAW1" s="1126"/>
      <c r="CAX1" s="1126"/>
      <c r="CAY1" s="1126"/>
      <c r="CAZ1" s="1126"/>
      <c r="CBA1" s="1126"/>
      <c r="CBB1" s="1126"/>
      <c r="CBC1" s="1126"/>
      <c r="CBD1" s="1126"/>
      <c r="CBE1" s="1126"/>
      <c r="CBF1" s="1126"/>
      <c r="CBG1" s="1126"/>
      <c r="CBH1" s="1126"/>
      <c r="CBI1" s="1126"/>
      <c r="CBJ1" s="1126"/>
      <c r="CBK1" s="1126"/>
      <c r="CBL1" s="1126"/>
      <c r="CBM1" s="1126"/>
      <c r="CBN1" s="1126"/>
      <c r="CBO1" s="1126"/>
      <c r="CBP1" s="1126"/>
      <c r="CBQ1" s="1126"/>
      <c r="CBR1" s="1126"/>
      <c r="CBS1" s="1126"/>
      <c r="CBT1" s="1126"/>
      <c r="CBU1" s="1126"/>
      <c r="CBV1" s="1126"/>
      <c r="CBW1" s="1126"/>
      <c r="CBX1" s="1126"/>
      <c r="CBY1" s="1126"/>
      <c r="CBZ1" s="1126"/>
      <c r="CCA1" s="1126"/>
      <c r="CCB1" s="1126"/>
      <c r="CCC1" s="1126"/>
      <c r="CCD1" s="1126"/>
      <c r="CCE1" s="1126"/>
      <c r="CCF1" s="1126"/>
      <c r="CCG1" s="1126"/>
      <c r="CCH1" s="1126"/>
      <c r="CCI1" s="1126"/>
      <c r="CCJ1" s="1126"/>
      <c r="CCK1" s="1126"/>
      <c r="CCL1" s="1126"/>
      <c r="CCM1" s="1126"/>
      <c r="CCN1" s="1126"/>
      <c r="CCO1" s="1126"/>
      <c r="CCP1" s="1126"/>
      <c r="CCQ1" s="1126"/>
      <c r="CCR1" s="1126"/>
      <c r="CCS1" s="1126"/>
      <c r="CCT1" s="1126"/>
      <c r="CCU1" s="1126"/>
      <c r="CCV1" s="1126"/>
      <c r="CCW1" s="1126"/>
      <c r="CCX1" s="1126"/>
      <c r="CCY1" s="1126"/>
      <c r="CCZ1" s="1126"/>
      <c r="CDA1" s="1126"/>
      <c r="CDB1" s="1126"/>
      <c r="CDC1" s="1126"/>
      <c r="CDD1" s="1126"/>
      <c r="CDE1" s="1126"/>
      <c r="CDF1" s="1126"/>
      <c r="CDG1" s="1126"/>
      <c r="CDH1" s="1126"/>
      <c r="CDI1" s="1126"/>
      <c r="CDJ1" s="1126"/>
      <c r="CDK1" s="1126"/>
      <c r="CDL1" s="1126"/>
      <c r="CDM1" s="1126"/>
      <c r="CDN1" s="1126"/>
      <c r="CDO1" s="1126"/>
      <c r="CDP1" s="1126"/>
      <c r="CDQ1" s="1126"/>
      <c r="CDR1" s="1126"/>
      <c r="CDS1" s="1126"/>
      <c r="CDT1" s="1126"/>
      <c r="CDU1" s="1126"/>
      <c r="CDV1" s="1126"/>
      <c r="CDW1" s="1126"/>
      <c r="CDX1" s="1126"/>
      <c r="CDY1" s="1126"/>
      <c r="CDZ1" s="1126"/>
      <c r="CEA1" s="1126"/>
      <c r="CEB1" s="1126"/>
      <c r="CEC1" s="1126"/>
      <c r="CED1" s="1126"/>
      <c r="CEE1" s="1126"/>
      <c r="CEF1" s="1126"/>
      <c r="CEG1" s="1126"/>
      <c r="CEH1" s="1126"/>
      <c r="CEI1" s="1126"/>
      <c r="CEJ1" s="1126"/>
      <c r="CEK1" s="1126"/>
      <c r="CEL1" s="1126"/>
      <c r="CEM1" s="1126"/>
      <c r="CEN1" s="1126"/>
      <c r="CEO1" s="1126"/>
      <c r="CEP1" s="1126"/>
      <c r="CEQ1" s="1126"/>
      <c r="CER1" s="1126"/>
      <c r="CES1" s="1126"/>
      <c r="CET1" s="1126"/>
      <c r="CEU1" s="1126"/>
      <c r="CEV1" s="1126"/>
      <c r="CEW1" s="1126"/>
      <c r="CEX1" s="1126"/>
      <c r="CEY1" s="1126"/>
      <c r="CEZ1" s="1126"/>
      <c r="CFA1" s="1126"/>
      <c r="CFB1" s="1126"/>
      <c r="CFC1" s="1126"/>
      <c r="CFD1" s="1126"/>
      <c r="CFE1" s="1126"/>
      <c r="CFF1" s="1126"/>
      <c r="CFG1" s="1126"/>
      <c r="CFH1" s="1126"/>
      <c r="CFI1" s="1126"/>
      <c r="CFJ1" s="1126"/>
      <c r="CFK1" s="1126"/>
      <c r="CFL1" s="1126"/>
      <c r="CFM1" s="1126"/>
      <c r="CFN1" s="1126"/>
      <c r="CFO1" s="1126"/>
      <c r="CFP1" s="1126"/>
      <c r="CFQ1" s="1126"/>
      <c r="CFR1" s="1126"/>
      <c r="CFS1" s="1126"/>
      <c r="CFT1" s="1126"/>
      <c r="CFU1" s="1126"/>
      <c r="CFV1" s="1126"/>
      <c r="CFW1" s="1126"/>
      <c r="CFX1" s="1126"/>
      <c r="CFY1" s="1126"/>
      <c r="CFZ1" s="1126"/>
      <c r="CGA1" s="1126"/>
      <c r="CGB1" s="1126"/>
      <c r="CGC1" s="1126"/>
      <c r="CGD1" s="1126"/>
      <c r="CGE1" s="1126"/>
      <c r="CGF1" s="1126"/>
      <c r="CGG1" s="1126"/>
      <c r="CGH1" s="1126"/>
      <c r="CGI1" s="1126"/>
      <c r="CGJ1" s="1126"/>
      <c r="CGK1" s="1126"/>
      <c r="CGL1" s="1126"/>
      <c r="CGM1" s="1126"/>
      <c r="CGN1" s="1126"/>
      <c r="CGO1" s="1126"/>
      <c r="CGP1" s="1126"/>
      <c r="CGQ1" s="1126"/>
      <c r="CGR1" s="1126"/>
      <c r="CGS1" s="1126"/>
      <c r="CGT1" s="1126"/>
      <c r="CGU1" s="1126"/>
      <c r="CGV1" s="1126"/>
      <c r="CGW1" s="1126"/>
      <c r="CGX1" s="1126"/>
      <c r="CGY1" s="1126"/>
      <c r="CGZ1" s="1126"/>
      <c r="CHA1" s="1126"/>
      <c r="CHB1" s="1126"/>
      <c r="CHC1" s="1126"/>
      <c r="CHD1" s="1126"/>
      <c r="CHE1" s="1126"/>
      <c r="CHF1" s="1126"/>
      <c r="CHG1" s="1126"/>
      <c r="CHH1" s="1126"/>
      <c r="CHI1" s="1126"/>
      <c r="CHJ1" s="1126"/>
      <c r="CHK1" s="1126"/>
      <c r="CHL1" s="1126"/>
      <c r="CHM1" s="1126"/>
      <c r="CHN1" s="1126"/>
      <c r="CHO1" s="1126"/>
      <c r="CHP1" s="1126"/>
      <c r="CHQ1" s="1126"/>
      <c r="CHR1" s="1126"/>
      <c r="CHS1" s="1126"/>
      <c r="CHT1" s="1126"/>
      <c r="CHU1" s="1126"/>
      <c r="CHV1" s="1126"/>
      <c r="CHW1" s="1126"/>
      <c r="CHX1" s="1126"/>
      <c r="CHY1" s="1126"/>
      <c r="CHZ1" s="1126"/>
      <c r="CIA1" s="1126"/>
      <c r="CIB1" s="1126"/>
      <c r="CIC1" s="1126"/>
      <c r="CID1" s="1126"/>
      <c r="CIE1" s="1126"/>
      <c r="CIF1" s="1126"/>
      <c r="CIG1" s="1126"/>
      <c r="CIH1" s="1126"/>
      <c r="CII1" s="1126"/>
      <c r="CIJ1" s="1126"/>
      <c r="CIK1" s="1126"/>
      <c r="CIL1" s="1126"/>
      <c r="CIM1" s="1126"/>
      <c r="CIN1" s="1126"/>
      <c r="CIO1" s="1126"/>
      <c r="CIP1" s="1126"/>
      <c r="CIQ1" s="1126"/>
      <c r="CIR1" s="1126"/>
      <c r="CIS1" s="1126"/>
      <c r="CIT1" s="1126"/>
      <c r="CIU1" s="1126"/>
      <c r="CIV1" s="1126"/>
      <c r="CIW1" s="1126"/>
      <c r="CIX1" s="1126"/>
      <c r="CIY1" s="1126"/>
      <c r="CIZ1" s="1126"/>
      <c r="CJA1" s="1126"/>
      <c r="CJB1" s="1126"/>
      <c r="CJC1" s="1126"/>
      <c r="CJD1" s="1126"/>
      <c r="CJE1" s="1126"/>
      <c r="CJF1" s="1126"/>
      <c r="CJG1" s="1126"/>
      <c r="CJH1" s="1126"/>
      <c r="CJI1" s="1126"/>
      <c r="CJJ1" s="1126"/>
      <c r="CJK1" s="1126"/>
      <c r="CJL1" s="1126"/>
      <c r="CJM1" s="1126"/>
      <c r="CJN1" s="1126"/>
      <c r="CJO1" s="1126"/>
      <c r="CJP1" s="1126"/>
      <c r="CJQ1" s="1126"/>
      <c r="CJR1" s="1126"/>
      <c r="CJS1" s="1126"/>
      <c r="CJT1" s="1126"/>
      <c r="CJU1" s="1126"/>
      <c r="CJV1" s="1126"/>
      <c r="CJW1" s="1126"/>
      <c r="CJX1" s="1126"/>
      <c r="CJY1" s="1126"/>
      <c r="CJZ1" s="1126"/>
      <c r="CKA1" s="1126"/>
      <c r="CKB1" s="1126"/>
      <c r="CKC1" s="1126"/>
      <c r="CKD1" s="1126"/>
      <c r="CKE1" s="1126"/>
      <c r="CKF1" s="1126"/>
      <c r="CKG1" s="1126"/>
      <c r="CKH1" s="1126"/>
      <c r="CKI1" s="1126"/>
      <c r="CKJ1" s="1126"/>
      <c r="CKK1" s="1126"/>
      <c r="CKL1" s="1126"/>
      <c r="CKM1" s="1126"/>
      <c r="CKN1" s="1126"/>
      <c r="CKO1" s="1126"/>
      <c r="CKP1" s="1126"/>
      <c r="CKQ1" s="1126"/>
      <c r="CKR1" s="1126"/>
      <c r="CKS1" s="1126"/>
      <c r="CKT1" s="1126"/>
      <c r="CKU1" s="1126"/>
      <c r="CKV1" s="1126"/>
      <c r="CKW1" s="1126"/>
      <c r="CKX1" s="1126"/>
      <c r="CKY1" s="1126"/>
      <c r="CKZ1" s="1126"/>
      <c r="CLA1" s="1126"/>
      <c r="CLB1" s="1126"/>
      <c r="CLC1" s="1126"/>
      <c r="CLD1" s="1126"/>
      <c r="CLE1" s="1126"/>
      <c r="CLF1" s="1126"/>
      <c r="CLG1" s="1126"/>
      <c r="CLH1" s="1126"/>
      <c r="CLI1" s="1126"/>
      <c r="CLJ1" s="1126"/>
      <c r="CLK1" s="1126"/>
      <c r="CLL1" s="1126"/>
      <c r="CLM1" s="1126"/>
      <c r="CLN1" s="1126"/>
      <c r="CLO1" s="1126"/>
      <c r="CLP1" s="1126"/>
      <c r="CLQ1" s="1126"/>
      <c r="CLR1" s="1126"/>
      <c r="CLS1" s="1126"/>
      <c r="CLT1" s="1126"/>
      <c r="CLU1" s="1126"/>
      <c r="CLV1" s="1126"/>
      <c r="CLW1" s="1126"/>
      <c r="CLX1" s="1126"/>
      <c r="CLY1" s="1126"/>
      <c r="CLZ1" s="1126"/>
      <c r="CMA1" s="1126"/>
      <c r="CMB1" s="1126"/>
      <c r="CMC1" s="1126"/>
      <c r="CMD1" s="1126"/>
      <c r="CME1" s="1126"/>
      <c r="CMF1" s="1126"/>
      <c r="CMG1" s="1126"/>
      <c r="CMH1" s="1126"/>
      <c r="CMI1" s="1126"/>
      <c r="CMJ1" s="1126"/>
      <c r="CMK1" s="1126"/>
      <c r="CML1" s="1126"/>
      <c r="CMM1" s="1126"/>
      <c r="CMN1" s="1126"/>
      <c r="CMO1" s="1126"/>
      <c r="CMP1" s="1126"/>
      <c r="CMQ1" s="1126"/>
      <c r="CMR1" s="1126"/>
      <c r="CMS1" s="1126"/>
      <c r="CMT1" s="1126"/>
      <c r="CMU1" s="1126"/>
      <c r="CMV1" s="1126"/>
      <c r="CMW1" s="1126"/>
      <c r="CMX1" s="1126"/>
      <c r="CMY1" s="1126"/>
      <c r="CMZ1" s="1126"/>
      <c r="CNA1" s="1126"/>
      <c r="CNB1" s="1126"/>
      <c r="CNC1" s="1126"/>
      <c r="CND1" s="1126"/>
      <c r="CNE1" s="1126"/>
      <c r="CNF1" s="1126"/>
      <c r="CNG1" s="1126"/>
      <c r="CNH1" s="1126"/>
      <c r="CNI1" s="1126"/>
      <c r="CNJ1" s="1126"/>
      <c r="CNK1" s="1126"/>
      <c r="CNL1" s="1126"/>
      <c r="CNM1" s="1126"/>
      <c r="CNN1" s="1126"/>
      <c r="CNO1" s="1126"/>
      <c r="CNP1" s="1126"/>
      <c r="CNQ1" s="1126"/>
      <c r="CNR1" s="1126"/>
      <c r="CNS1" s="1126"/>
      <c r="CNT1" s="1126"/>
      <c r="CNU1" s="1126"/>
      <c r="CNV1" s="1126"/>
      <c r="CNW1" s="1126"/>
      <c r="CNX1" s="1126"/>
      <c r="CNY1" s="1126"/>
      <c r="CNZ1" s="1126"/>
      <c r="COA1" s="1126"/>
      <c r="COB1" s="1126"/>
      <c r="COC1" s="1126"/>
      <c r="COD1" s="1126"/>
      <c r="COE1" s="1126"/>
      <c r="COF1" s="1126"/>
      <c r="COG1" s="1126"/>
      <c r="COH1" s="1126"/>
      <c r="COI1" s="1126"/>
      <c r="COJ1" s="1126"/>
      <c r="COK1" s="1126"/>
      <c r="COL1" s="1126"/>
      <c r="COM1" s="1126"/>
      <c r="CON1" s="1126"/>
      <c r="COO1" s="1126"/>
      <c r="COP1" s="1126"/>
      <c r="COQ1" s="1126"/>
      <c r="COR1" s="1126"/>
      <c r="COS1" s="1126"/>
      <c r="COT1" s="1126"/>
      <c r="COU1" s="1126"/>
      <c r="COV1" s="1126"/>
      <c r="COW1" s="1126"/>
      <c r="COX1" s="1126"/>
      <c r="COY1" s="1126"/>
      <c r="COZ1" s="1126"/>
      <c r="CPA1" s="1126"/>
      <c r="CPB1" s="1126"/>
      <c r="CPC1" s="1126"/>
      <c r="CPD1" s="1126"/>
      <c r="CPE1" s="1126"/>
      <c r="CPF1" s="1126"/>
      <c r="CPG1" s="1126"/>
      <c r="CPH1" s="1126"/>
      <c r="CPI1" s="1126"/>
      <c r="CPJ1" s="1126"/>
      <c r="CPK1" s="1126"/>
      <c r="CPL1" s="1126"/>
      <c r="CPM1" s="1126"/>
      <c r="CPN1" s="1126"/>
      <c r="CPO1" s="1126"/>
      <c r="CPP1" s="1126"/>
      <c r="CPQ1" s="1126"/>
      <c r="CPR1" s="1126"/>
      <c r="CPS1" s="1126"/>
      <c r="CPT1" s="1126"/>
      <c r="CPU1" s="1126"/>
      <c r="CPV1" s="1126"/>
      <c r="CPW1" s="1126"/>
      <c r="CPX1" s="1126"/>
      <c r="CPY1" s="1126"/>
      <c r="CPZ1" s="1126"/>
      <c r="CQA1" s="1126"/>
      <c r="CQB1" s="1126"/>
      <c r="CQC1" s="1126"/>
      <c r="CQD1" s="1126"/>
      <c r="CQE1" s="1126"/>
      <c r="CQF1" s="1126"/>
      <c r="CQG1" s="1126"/>
      <c r="CQH1" s="1126"/>
      <c r="CQI1" s="1126"/>
      <c r="CQJ1" s="1126"/>
      <c r="CQK1" s="1126"/>
      <c r="CQL1" s="1126"/>
      <c r="CQM1" s="1126"/>
      <c r="CQN1" s="1126"/>
      <c r="CQO1" s="1126"/>
      <c r="CQP1" s="1126"/>
      <c r="CQQ1" s="1126"/>
      <c r="CQR1" s="1126"/>
      <c r="CQS1" s="1126"/>
      <c r="CQT1" s="1126"/>
      <c r="CQU1" s="1126"/>
      <c r="CQV1" s="1126"/>
      <c r="CQW1" s="1126"/>
      <c r="CQX1" s="1126"/>
      <c r="CQY1" s="1126"/>
      <c r="CQZ1" s="1126"/>
      <c r="CRA1" s="1126"/>
      <c r="CRB1" s="1126"/>
      <c r="CRC1" s="1126"/>
      <c r="CRD1" s="1126"/>
      <c r="CRE1" s="1126"/>
      <c r="CRF1" s="1126"/>
      <c r="CRG1" s="1126"/>
      <c r="CRH1" s="1126"/>
      <c r="CRI1" s="1126"/>
      <c r="CRJ1" s="1126"/>
      <c r="CRK1" s="1126"/>
      <c r="CRL1" s="1126"/>
      <c r="CRM1" s="1126"/>
      <c r="CRN1" s="1126"/>
      <c r="CRO1" s="1126"/>
      <c r="CRP1" s="1126"/>
      <c r="CRQ1" s="1126"/>
      <c r="CRR1" s="1126"/>
      <c r="CRS1" s="1126"/>
      <c r="CRT1" s="1126"/>
      <c r="CRU1" s="1126"/>
      <c r="CRV1" s="1126"/>
      <c r="CRW1" s="1126"/>
      <c r="CRX1" s="1126"/>
      <c r="CRY1" s="1126"/>
      <c r="CRZ1" s="1126"/>
      <c r="CSA1" s="1126"/>
      <c r="CSB1" s="1126"/>
      <c r="CSC1" s="1126"/>
      <c r="CSD1" s="1126"/>
      <c r="CSE1" s="1126"/>
      <c r="CSF1" s="1126"/>
      <c r="CSG1" s="1126"/>
      <c r="CSH1" s="1126"/>
      <c r="CSI1" s="1126"/>
      <c r="CSJ1" s="1126"/>
      <c r="CSK1" s="1126"/>
      <c r="CSL1" s="1126"/>
      <c r="CSM1" s="1126"/>
      <c r="CSN1" s="1126"/>
      <c r="CSO1" s="1126"/>
      <c r="CSP1" s="1126"/>
      <c r="CSQ1" s="1126"/>
      <c r="CSR1" s="1126"/>
      <c r="CSS1" s="1126"/>
      <c r="CST1" s="1126"/>
      <c r="CSU1" s="1126"/>
      <c r="CSV1" s="1126"/>
      <c r="CSW1" s="1126"/>
      <c r="CSX1" s="1126"/>
      <c r="CSY1" s="1126"/>
      <c r="CSZ1" s="1126"/>
      <c r="CTA1" s="1126"/>
      <c r="CTB1" s="1126"/>
      <c r="CTC1" s="1126"/>
      <c r="CTD1" s="1126"/>
      <c r="CTE1" s="1126"/>
      <c r="CTF1" s="1126"/>
      <c r="CTG1" s="1126"/>
      <c r="CTH1" s="1126"/>
      <c r="CTI1" s="1126"/>
      <c r="CTJ1" s="1126"/>
      <c r="CTK1" s="1126"/>
      <c r="CTL1" s="1126"/>
      <c r="CTM1" s="1126"/>
      <c r="CTN1" s="1126"/>
      <c r="CTO1" s="1126"/>
      <c r="CTP1" s="1126"/>
      <c r="CTQ1" s="1126"/>
      <c r="CTR1" s="1126"/>
      <c r="CTS1" s="1126"/>
      <c r="CTT1" s="1126"/>
      <c r="CTU1" s="1126"/>
      <c r="CTV1" s="1126"/>
      <c r="CTW1" s="1126"/>
      <c r="CTX1" s="1126"/>
      <c r="CTY1" s="1126"/>
      <c r="CTZ1" s="1126"/>
      <c r="CUA1" s="1126"/>
      <c r="CUB1" s="1126"/>
      <c r="CUC1" s="1126"/>
      <c r="CUD1" s="1126"/>
      <c r="CUE1" s="1126"/>
      <c r="CUF1" s="1126"/>
      <c r="CUG1" s="1126"/>
      <c r="CUH1" s="1126"/>
      <c r="CUI1" s="1126"/>
      <c r="CUJ1" s="1126"/>
      <c r="CUK1" s="1126"/>
      <c r="CUL1" s="1126"/>
      <c r="CUM1" s="1126"/>
      <c r="CUN1" s="1126"/>
      <c r="CUO1" s="1126"/>
      <c r="CUP1" s="1126"/>
      <c r="CUQ1" s="1126"/>
      <c r="CUR1" s="1126"/>
      <c r="CUS1" s="1126"/>
      <c r="CUT1" s="1126"/>
      <c r="CUU1" s="1126"/>
      <c r="CUV1" s="1126"/>
      <c r="CUW1" s="1126"/>
      <c r="CUX1" s="1126"/>
      <c r="CUY1" s="1126"/>
      <c r="CUZ1" s="1126"/>
      <c r="CVA1" s="1126"/>
      <c r="CVB1" s="1126"/>
      <c r="CVC1" s="1126"/>
      <c r="CVD1" s="1126"/>
      <c r="CVE1" s="1126"/>
      <c r="CVF1" s="1126"/>
      <c r="CVG1" s="1126"/>
      <c r="CVH1" s="1126"/>
      <c r="CVI1" s="1126"/>
      <c r="CVJ1" s="1126"/>
      <c r="CVK1" s="1126"/>
      <c r="CVL1" s="1126"/>
      <c r="CVM1" s="1126"/>
      <c r="CVN1" s="1126"/>
      <c r="CVO1" s="1126"/>
      <c r="CVP1" s="1126"/>
      <c r="CVQ1" s="1126"/>
      <c r="CVR1" s="1126"/>
      <c r="CVS1" s="1126"/>
      <c r="CVT1" s="1126"/>
      <c r="CVU1" s="1126"/>
      <c r="CVV1" s="1126"/>
      <c r="CVW1" s="1126"/>
      <c r="CVX1" s="1126"/>
      <c r="CVY1" s="1126"/>
      <c r="CVZ1" s="1126"/>
      <c r="CWA1" s="1126"/>
      <c r="CWB1" s="1126"/>
      <c r="CWC1" s="1126"/>
      <c r="CWD1" s="1126"/>
      <c r="CWE1" s="1126"/>
      <c r="CWF1" s="1126"/>
      <c r="CWG1" s="1126"/>
      <c r="CWH1" s="1126"/>
      <c r="CWI1" s="1126"/>
      <c r="CWJ1" s="1126"/>
      <c r="CWK1" s="1126"/>
      <c r="CWL1" s="1126"/>
      <c r="CWM1" s="1126"/>
      <c r="CWN1" s="1126"/>
      <c r="CWO1" s="1126"/>
      <c r="CWP1" s="1126"/>
      <c r="CWQ1" s="1126"/>
      <c r="CWR1" s="1126"/>
      <c r="CWS1" s="1126"/>
      <c r="CWT1" s="1126"/>
      <c r="CWU1" s="1126"/>
      <c r="CWV1" s="1126"/>
      <c r="CWW1" s="1126"/>
      <c r="CWX1" s="1126"/>
      <c r="CWY1" s="1126"/>
      <c r="CWZ1" s="1126"/>
      <c r="CXA1" s="1126"/>
      <c r="CXB1" s="1126"/>
      <c r="CXC1" s="1126"/>
      <c r="CXD1" s="1126"/>
      <c r="CXE1" s="1126"/>
      <c r="CXF1" s="1126"/>
      <c r="CXG1" s="1126"/>
      <c r="CXH1" s="1126"/>
      <c r="CXI1" s="1126"/>
      <c r="CXJ1" s="1126"/>
      <c r="CXK1" s="1126"/>
      <c r="CXL1" s="1126"/>
      <c r="CXM1" s="1126"/>
      <c r="CXN1" s="1126"/>
      <c r="CXO1" s="1126"/>
      <c r="CXP1" s="1126"/>
      <c r="CXQ1" s="1126"/>
      <c r="CXR1" s="1126"/>
      <c r="CXS1" s="1126"/>
      <c r="CXT1" s="1126"/>
      <c r="CXU1" s="1126"/>
      <c r="CXV1" s="1126"/>
      <c r="CXW1" s="1126"/>
      <c r="CXX1" s="1126"/>
      <c r="CXY1" s="1126"/>
      <c r="CXZ1" s="1126"/>
      <c r="CYA1" s="1126"/>
      <c r="CYB1" s="1126"/>
      <c r="CYC1" s="1126"/>
      <c r="CYD1" s="1126"/>
      <c r="CYE1" s="1126"/>
      <c r="CYF1" s="1126"/>
      <c r="CYG1" s="1126"/>
      <c r="CYH1" s="1126"/>
      <c r="CYI1" s="1126"/>
      <c r="CYJ1" s="1126"/>
      <c r="CYK1" s="1126"/>
      <c r="CYL1" s="1126"/>
      <c r="CYM1" s="1126"/>
      <c r="CYN1" s="1126"/>
      <c r="CYO1" s="1126"/>
      <c r="CYP1" s="1126"/>
      <c r="CYQ1" s="1126"/>
      <c r="CYR1" s="1126"/>
      <c r="CYS1" s="1126"/>
      <c r="CYT1" s="1126"/>
      <c r="CYU1" s="1126"/>
      <c r="CYV1" s="1126"/>
      <c r="CYW1" s="1126"/>
      <c r="CYX1" s="1126"/>
      <c r="CYY1" s="1126"/>
      <c r="CYZ1" s="1126"/>
      <c r="CZA1" s="1126"/>
      <c r="CZB1" s="1126"/>
      <c r="CZC1" s="1126"/>
      <c r="CZD1" s="1126"/>
      <c r="CZE1" s="1126"/>
      <c r="CZF1" s="1126"/>
      <c r="CZG1" s="1126"/>
      <c r="CZH1" s="1126"/>
      <c r="CZI1" s="1126"/>
      <c r="CZJ1" s="1126"/>
      <c r="CZK1" s="1126"/>
      <c r="CZL1" s="1126"/>
      <c r="CZM1" s="1126"/>
      <c r="CZN1" s="1126"/>
      <c r="CZO1" s="1126"/>
      <c r="CZP1" s="1126"/>
      <c r="CZQ1" s="1126"/>
      <c r="CZR1" s="1126"/>
      <c r="CZS1" s="1126"/>
      <c r="CZT1" s="1126"/>
      <c r="CZU1" s="1126"/>
      <c r="CZV1" s="1126"/>
      <c r="CZW1" s="1126"/>
      <c r="CZX1" s="1126"/>
      <c r="CZY1" s="1126"/>
      <c r="CZZ1" s="1126"/>
      <c r="DAA1" s="1126"/>
      <c r="DAB1" s="1126"/>
      <c r="DAC1" s="1126"/>
      <c r="DAD1" s="1126"/>
      <c r="DAE1" s="1126"/>
      <c r="DAF1" s="1126"/>
      <c r="DAG1" s="1126"/>
      <c r="DAH1" s="1126"/>
      <c r="DAI1" s="1126"/>
      <c r="DAJ1" s="1126"/>
      <c r="DAK1" s="1126"/>
      <c r="DAL1" s="1126"/>
      <c r="DAM1" s="1126"/>
      <c r="DAN1" s="1126"/>
      <c r="DAO1" s="1126"/>
      <c r="DAP1" s="1126"/>
      <c r="DAQ1" s="1126"/>
      <c r="DAR1" s="1126"/>
      <c r="DAS1" s="1126"/>
      <c r="DAT1" s="1126"/>
      <c r="DAU1" s="1126"/>
      <c r="DAV1" s="1126"/>
      <c r="DAW1" s="1126"/>
      <c r="DAX1" s="1126"/>
      <c r="DAY1" s="1126"/>
      <c r="DAZ1" s="1126"/>
      <c r="DBA1" s="1126"/>
      <c r="DBB1" s="1126"/>
      <c r="DBC1" s="1126"/>
      <c r="DBD1" s="1126"/>
      <c r="DBE1" s="1126"/>
      <c r="DBF1" s="1126"/>
      <c r="DBG1" s="1126"/>
      <c r="DBH1" s="1126"/>
      <c r="DBI1" s="1126"/>
      <c r="DBJ1" s="1126"/>
      <c r="DBK1" s="1126"/>
      <c r="DBL1" s="1126"/>
      <c r="DBM1" s="1126"/>
      <c r="DBN1" s="1126"/>
      <c r="DBO1" s="1126"/>
      <c r="DBP1" s="1126"/>
      <c r="DBQ1" s="1126"/>
      <c r="DBR1" s="1126"/>
      <c r="DBS1" s="1126"/>
      <c r="DBT1" s="1126"/>
      <c r="DBU1" s="1126"/>
      <c r="DBV1" s="1126"/>
      <c r="DBW1" s="1126"/>
      <c r="DBX1" s="1126"/>
      <c r="DBY1" s="1126"/>
      <c r="DBZ1" s="1126"/>
      <c r="DCA1" s="1126"/>
      <c r="DCB1" s="1126"/>
      <c r="DCC1" s="1126"/>
      <c r="DCD1" s="1126"/>
      <c r="DCE1" s="1126"/>
      <c r="DCF1" s="1126"/>
      <c r="DCG1" s="1126"/>
      <c r="DCH1" s="1126"/>
      <c r="DCI1" s="1126"/>
      <c r="DCJ1" s="1126"/>
      <c r="DCK1" s="1126"/>
      <c r="DCL1" s="1126"/>
      <c r="DCM1" s="1126"/>
      <c r="DCN1" s="1126"/>
      <c r="DCO1" s="1126"/>
      <c r="DCP1" s="1126"/>
      <c r="DCQ1" s="1126"/>
      <c r="DCR1" s="1126"/>
      <c r="DCS1" s="1126"/>
      <c r="DCT1" s="1126"/>
      <c r="DCU1" s="1126"/>
      <c r="DCV1" s="1126"/>
      <c r="DCW1" s="1126"/>
      <c r="DCX1" s="1126"/>
      <c r="DCY1" s="1126"/>
      <c r="DCZ1" s="1126"/>
      <c r="DDA1" s="1126"/>
      <c r="DDB1" s="1126"/>
      <c r="DDC1" s="1126"/>
      <c r="DDD1" s="1126"/>
      <c r="DDE1" s="1126"/>
      <c r="DDF1" s="1126"/>
      <c r="DDG1" s="1126"/>
      <c r="DDH1" s="1126"/>
      <c r="DDI1" s="1126"/>
      <c r="DDJ1" s="1126"/>
      <c r="DDK1" s="1126"/>
      <c r="DDL1" s="1126"/>
      <c r="DDM1" s="1126"/>
      <c r="DDN1" s="1126"/>
      <c r="DDO1" s="1126"/>
      <c r="DDP1" s="1126"/>
      <c r="DDQ1" s="1126"/>
      <c r="DDR1" s="1126"/>
      <c r="DDS1" s="1126"/>
      <c r="DDT1" s="1126"/>
      <c r="DDU1" s="1126"/>
      <c r="DDV1" s="1126"/>
      <c r="DDW1" s="1126"/>
      <c r="DDX1" s="1126"/>
      <c r="DDY1" s="1126"/>
      <c r="DDZ1" s="1126"/>
      <c r="DEA1" s="1126"/>
      <c r="DEB1" s="1126"/>
      <c r="DEC1" s="1126"/>
      <c r="DED1" s="1126"/>
      <c r="DEE1" s="1126"/>
      <c r="DEF1" s="1126"/>
      <c r="DEG1" s="1126"/>
      <c r="DEH1" s="1126"/>
      <c r="DEI1" s="1126"/>
      <c r="DEJ1" s="1126"/>
      <c r="DEK1" s="1126"/>
      <c r="DEL1" s="1126"/>
      <c r="DEM1" s="1126"/>
      <c r="DEN1" s="1126"/>
      <c r="DEO1" s="1126"/>
      <c r="DEP1" s="1126"/>
      <c r="DEQ1" s="1126"/>
      <c r="DER1" s="1126"/>
      <c r="DES1" s="1126"/>
      <c r="DET1" s="1126"/>
      <c r="DEU1" s="1126"/>
      <c r="DEV1" s="1126"/>
      <c r="DEW1" s="1126"/>
      <c r="DEX1" s="1126"/>
      <c r="DEY1" s="1126"/>
      <c r="DEZ1" s="1126"/>
      <c r="DFA1" s="1126"/>
      <c r="DFB1" s="1126"/>
      <c r="DFC1" s="1126"/>
      <c r="DFD1" s="1126"/>
      <c r="DFE1" s="1126"/>
      <c r="DFF1" s="1126"/>
      <c r="DFG1" s="1126"/>
      <c r="DFH1" s="1126"/>
      <c r="DFI1" s="1126"/>
      <c r="DFJ1" s="1126"/>
      <c r="DFK1" s="1126"/>
      <c r="DFL1" s="1126"/>
      <c r="DFM1" s="1126"/>
      <c r="DFN1" s="1126"/>
      <c r="DFO1" s="1126"/>
      <c r="DFP1" s="1126"/>
      <c r="DFQ1" s="1126"/>
      <c r="DFR1" s="1126"/>
      <c r="DFS1" s="1126"/>
      <c r="DFT1" s="1126"/>
      <c r="DFU1" s="1126"/>
      <c r="DFV1" s="1126"/>
      <c r="DFW1" s="1126"/>
      <c r="DFX1" s="1126"/>
      <c r="DFY1" s="1126"/>
      <c r="DFZ1" s="1126"/>
      <c r="DGA1" s="1126"/>
      <c r="DGB1" s="1126"/>
      <c r="DGC1" s="1126"/>
      <c r="DGD1" s="1126"/>
      <c r="DGE1" s="1126"/>
      <c r="DGF1" s="1126"/>
      <c r="DGG1" s="1126"/>
      <c r="DGH1" s="1126"/>
      <c r="DGI1" s="1126"/>
      <c r="DGJ1" s="1126"/>
      <c r="DGK1" s="1126"/>
      <c r="DGL1" s="1126"/>
      <c r="DGM1" s="1126"/>
      <c r="DGN1" s="1126"/>
      <c r="DGO1" s="1126"/>
      <c r="DGP1" s="1126"/>
      <c r="DGQ1" s="1126"/>
      <c r="DGR1" s="1126"/>
      <c r="DGS1" s="1126"/>
      <c r="DGT1" s="1126"/>
      <c r="DGU1" s="1126"/>
      <c r="DGV1" s="1126"/>
      <c r="DGW1" s="1126"/>
      <c r="DGX1" s="1126"/>
      <c r="DGY1" s="1126"/>
      <c r="DGZ1" s="1126"/>
      <c r="DHA1" s="1126"/>
      <c r="DHB1" s="1126"/>
      <c r="DHC1" s="1126"/>
      <c r="DHD1" s="1126"/>
      <c r="DHE1" s="1126"/>
      <c r="DHF1" s="1126"/>
      <c r="DHG1" s="1126"/>
      <c r="DHH1" s="1126"/>
      <c r="DHI1" s="1126"/>
      <c r="DHJ1" s="1126"/>
      <c r="DHK1" s="1126"/>
      <c r="DHL1" s="1126"/>
      <c r="DHM1" s="1126"/>
      <c r="DHN1" s="1126"/>
      <c r="DHO1" s="1126"/>
      <c r="DHP1" s="1126"/>
      <c r="DHQ1" s="1126"/>
      <c r="DHR1" s="1126"/>
      <c r="DHS1" s="1126"/>
      <c r="DHT1" s="1126"/>
      <c r="DHU1" s="1126"/>
      <c r="DHV1" s="1126"/>
      <c r="DHW1" s="1126"/>
      <c r="DHX1" s="1126"/>
      <c r="DHY1" s="1126"/>
      <c r="DHZ1" s="1126"/>
      <c r="DIA1" s="1126"/>
      <c r="DIB1" s="1126"/>
      <c r="DIC1" s="1126"/>
      <c r="DID1" s="1126"/>
      <c r="DIE1" s="1126"/>
      <c r="DIF1" s="1126"/>
      <c r="DIG1" s="1126"/>
      <c r="DIH1" s="1126"/>
      <c r="DII1" s="1126"/>
      <c r="DIJ1" s="1126"/>
      <c r="DIK1" s="1126"/>
      <c r="DIL1" s="1126"/>
      <c r="DIM1" s="1126"/>
      <c r="DIN1" s="1126"/>
      <c r="DIO1" s="1126"/>
      <c r="DIP1" s="1126"/>
      <c r="DIQ1" s="1126"/>
      <c r="DIR1" s="1126"/>
      <c r="DIS1" s="1126"/>
      <c r="DIT1" s="1126"/>
      <c r="DIU1" s="1126"/>
      <c r="DIV1" s="1126"/>
      <c r="DIW1" s="1126"/>
      <c r="DIX1" s="1126"/>
      <c r="DIY1" s="1126"/>
      <c r="DIZ1" s="1126"/>
      <c r="DJA1" s="1126"/>
      <c r="DJB1" s="1126"/>
      <c r="DJC1" s="1126"/>
      <c r="DJD1" s="1126"/>
      <c r="DJE1" s="1126"/>
      <c r="DJF1" s="1126"/>
      <c r="DJG1" s="1126"/>
      <c r="DJH1" s="1126"/>
      <c r="DJI1" s="1126"/>
      <c r="DJJ1" s="1126"/>
      <c r="DJK1" s="1126"/>
      <c r="DJL1" s="1126"/>
      <c r="DJM1" s="1126"/>
      <c r="DJN1" s="1126"/>
      <c r="DJO1" s="1126"/>
      <c r="DJP1" s="1126"/>
      <c r="DJQ1" s="1126"/>
      <c r="DJR1" s="1126"/>
      <c r="DJS1" s="1126"/>
      <c r="DJT1" s="1126"/>
      <c r="DJU1" s="1126"/>
      <c r="DJV1" s="1126"/>
      <c r="DJW1" s="1126"/>
      <c r="DJX1" s="1126"/>
      <c r="DJY1" s="1126"/>
      <c r="DJZ1" s="1126"/>
      <c r="DKA1" s="1126"/>
      <c r="DKB1" s="1126"/>
      <c r="DKC1" s="1126"/>
      <c r="DKD1" s="1126"/>
      <c r="DKE1" s="1126"/>
      <c r="DKF1" s="1126"/>
      <c r="DKG1" s="1126"/>
      <c r="DKH1" s="1126"/>
      <c r="DKI1" s="1126"/>
      <c r="DKJ1" s="1126"/>
      <c r="DKK1" s="1126"/>
      <c r="DKL1" s="1126"/>
      <c r="DKM1" s="1126"/>
      <c r="DKN1" s="1126"/>
      <c r="DKO1" s="1126"/>
      <c r="DKP1" s="1126"/>
      <c r="DKQ1" s="1126"/>
      <c r="DKR1" s="1126"/>
      <c r="DKS1" s="1126"/>
      <c r="DKT1" s="1126"/>
      <c r="DKU1" s="1126"/>
      <c r="DKV1" s="1126"/>
      <c r="DKW1" s="1126"/>
      <c r="DKX1" s="1126"/>
      <c r="DKY1" s="1126"/>
      <c r="DKZ1" s="1126"/>
      <c r="DLA1" s="1126"/>
      <c r="DLB1" s="1126"/>
      <c r="DLC1" s="1126"/>
      <c r="DLD1" s="1126"/>
      <c r="DLE1" s="1126"/>
      <c r="DLF1" s="1126"/>
      <c r="DLG1" s="1126"/>
      <c r="DLH1" s="1126"/>
      <c r="DLI1" s="1126"/>
      <c r="DLJ1" s="1126"/>
      <c r="DLK1" s="1126"/>
      <c r="DLL1" s="1126"/>
      <c r="DLM1" s="1126"/>
      <c r="DLN1" s="1126"/>
      <c r="DLO1" s="1126"/>
      <c r="DLP1" s="1126"/>
      <c r="DLQ1" s="1126"/>
      <c r="DLR1" s="1126"/>
      <c r="DLS1" s="1126"/>
      <c r="DLT1" s="1126"/>
      <c r="DLU1" s="1126"/>
      <c r="DLV1" s="1126"/>
      <c r="DLW1" s="1126"/>
      <c r="DLX1" s="1126"/>
      <c r="DLY1" s="1126"/>
      <c r="DLZ1" s="1126"/>
      <c r="DMA1" s="1126"/>
      <c r="DMB1" s="1126"/>
      <c r="DMC1" s="1126"/>
      <c r="DMD1" s="1126"/>
      <c r="DME1" s="1126"/>
      <c r="DMF1" s="1126"/>
      <c r="DMG1" s="1126"/>
      <c r="DMH1" s="1126"/>
      <c r="DMI1" s="1126"/>
      <c r="DMJ1" s="1126"/>
      <c r="DMK1" s="1126"/>
      <c r="DML1" s="1126"/>
      <c r="DMM1" s="1126"/>
      <c r="DMN1" s="1126"/>
      <c r="DMO1" s="1126"/>
      <c r="DMP1" s="1126"/>
      <c r="DMQ1" s="1126"/>
      <c r="DMR1" s="1126"/>
      <c r="DMS1" s="1126"/>
      <c r="DMT1" s="1126"/>
      <c r="DMU1" s="1126"/>
      <c r="DMV1" s="1126"/>
      <c r="DMW1" s="1126"/>
      <c r="DMX1" s="1126"/>
      <c r="DMY1" s="1126"/>
      <c r="DMZ1" s="1126"/>
      <c r="DNA1" s="1126"/>
      <c r="DNB1" s="1126"/>
      <c r="DNC1" s="1126"/>
      <c r="DND1" s="1126"/>
      <c r="DNE1" s="1126"/>
      <c r="DNF1" s="1126"/>
      <c r="DNG1" s="1126"/>
      <c r="DNH1" s="1126"/>
      <c r="DNI1" s="1126"/>
      <c r="DNJ1" s="1126"/>
      <c r="DNK1" s="1126"/>
      <c r="DNL1" s="1126"/>
      <c r="DNM1" s="1126"/>
      <c r="DNN1" s="1126"/>
      <c r="DNO1" s="1126"/>
      <c r="DNP1" s="1126"/>
      <c r="DNQ1" s="1126"/>
      <c r="DNR1" s="1126"/>
      <c r="DNS1" s="1126"/>
      <c r="DNT1" s="1126"/>
      <c r="DNU1" s="1126"/>
      <c r="DNV1" s="1126"/>
      <c r="DNW1" s="1126"/>
      <c r="DNX1" s="1126"/>
      <c r="DNY1" s="1126"/>
      <c r="DNZ1" s="1126"/>
      <c r="DOA1" s="1126"/>
      <c r="DOB1" s="1126"/>
      <c r="DOC1" s="1126"/>
      <c r="DOD1" s="1126"/>
      <c r="DOE1" s="1126"/>
      <c r="DOF1" s="1126"/>
      <c r="DOG1" s="1126"/>
      <c r="DOH1" s="1126"/>
      <c r="DOI1" s="1126"/>
      <c r="DOJ1" s="1126"/>
      <c r="DOK1" s="1126"/>
      <c r="DOL1" s="1126"/>
      <c r="DOM1" s="1126"/>
      <c r="DON1" s="1126"/>
      <c r="DOO1" s="1126"/>
      <c r="DOP1" s="1126"/>
      <c r="DOQ1" s="1126"/>
      <c r="DOR1" s="1126"/>
      <c r="DOS1" s="1126"/>
      <c r="DOT1" s="1126"/>
      <c r="DOU1" s="1126"/>
      <c r="DOV1" s="1126"/>
      <c r="DOW1" s="1126"/>
      <c r="DOX1" s="1126"/>
      <c r="DOY1" s="1126"/>
      <c r="DOZ1" s="1126"/>
      <c r="DPA1" s="1126"/>
      <c r="DPB1" s="1126"/>
      <c r="DPC1" s="1126"/>
      <c r="DPD1" s="1126"/>
      <c r="DPE1" s="1126"/>
      <c r="DPF1" s="1126"/>
      <c r="DPG1" s="1126"/>
      <c r="DPH1" s="1126"/>
      <c r="DPI1" s="1126"/>
      <c r="DPJ1" s="1126"/>
      <c r="DPK1" s="1126"/>
      <c r="DPL1" s="1126"/>
      <c r="DPM1" s="1126"/>
      <c r="DPN1" s="1126"/>
      <c r="DPO1" s="1126"/>
      <c r="DPP1" s="1126"/>
      <c r="DPQ1" s="1126"/>
      <c r="DPR1" s="1126"/>
      <c r="DPS1" s="1126"/>
      <c r="DPT1" s="1126"/>
      <c r="DPU1" s="1126"/>
      <c r="DPV1" s="1126"/>
      <c r="DPW1" s="1126"/>
      <c r="DPX1" s="1126"/>
      <c r="DPY1" s="1126"/>
      <c r="DPZ1" s="1126"/>
      <c r="DQA1" s="1126"/>
      <c r="DQB1" s="1126"/>
      <c r="DQC1" s="1126"/>
      <c r="DQD1" s="1126"/>
      <c r="DQE1" s="1126"/>
      <c r="DQF1" s="1126"/>
      <c r="DQG1" s="1126"/>
      <c r="DQH1" s="1126"/>
      <c r="DQI1" s="1126"/>
      <c r="DQJ1" s="1126"/>
      <c r="DQK1" s="1126"/>
      <c r="DQL1" s="1126"/>
      <c r="DQM1" s="1126"/>
      <c r="DQN1" s="1126"/>
      <c r="DQO1" s="1126"/>
      <c r="DQP1" s="1126"/>
      <c r="DQQ1" s="1126"/>
      <c r="DQR1" s="1126"/>
      <c r="DQS1" s="1126"/>
      <c r="DQT1" s="1126"/>
      <c r="DQU1" s="1126"/>
      <c r="DQV1" s="1126"/>
      <c r="DQW1" s="1126"/>
      <c r="DQX1" s="1126"/>
      <c r="DQY1" s="1126"/>
      <c r="DQZ1" s="1126"/>
      <c r="DRA1" s="1126"/>
      <c r="DRB1" s="1126"/>
      <c r="DRC1" s="1126"/>
      <c r="DRD1" s="1126"/>
      <c r="DRE1" s="1126"/>
      <c r="DRF1" s="1126"/>
      <c r="DRG1" s="1126"/>
      <c r="DRH1" s="1126"/>
      <c r="DRI1" s="1126"/>
      <c r="DRJ1" s="1126"/>
      <c r="DRK1" s="1126"/>
      <c r="DRL1" s="1126"/>
      <c r="DRM1" s="1126"/>
      <c r="DRN1" s="1126"/>
      <c r="DRO1" s="1126"/>
      <c r="DRP1" s="1126"/>
      <c r="DRQ1" s="1126"/>
      <c r="DRR1" s="1126"/>
      <c r="DRS1" s="1126"/>
      <c r="DRT1" s="1126"/>
      <c r="DRU1" s="1126"/>
      <c r="DRV1" s="1126"/>
      <c r="DRW1" s="1126"/>
      <c r="DRX1" s="1126"/>
      <c r="DRY1" s="1126"/>
      <c r="DRZ1" s="1126"/>
      <c r="DSA1" s="1126"/>
      <c r="DSB1" s="1126"/>
      <c r="DSC1" s="1126"/>
      <c r="DSD1" s="1126"/>
      <c r="DSE1" s="1126"/>
      <c r="DSF1" s="1126"/>
      <c r="DSG1" s="1126"/>
      <c r="DSH1" s="1126"/>
      <c r="DSI1" s="1126"/>
      <c r="DSJ1" s="1126"/>
      <c r="DSK1" s="1126"/>
      <c r="DSL1" s="1126"/>
      <c r="DSM1" s="1126"/>
      <c r="DSN1" s="1126"/>
      <c r="DSO1" s="1126"/>
      <c r="DSP1" s="1126"/>
      <c r="DSQ1" s="1126"/>
      <c r="DSR1" s="1126"/>
      <c r="DSS1" s="1126"/>
      <c r="DST1" s="1126"/>
      <c r="DSU1" s="1126"/>
      <c r="DSV1" s="1126"/>
      <c r="DSW1" s="1126"/>
      <c r="DSX1" s="1126"/>
      <c r="DSY1" s="1126"/>
      <c r="DSZ1" s="1126"/>
      <c r="DTA1" s="1126"/>
      <c r="DTB1" s="1126"/>
      <c r="DTC1" s="1126"/>
      <c r="DTD1" s="1126"/>
      <c r="DTE1" s="1126"/>
      <c r="DTF1" s="1126"/>
      <c r="DTG1" s="1126"/>
      <c r="DTH1" s="1126"/>
      <c r="DTI1" s="1126"/>
      <c r="DTJ1" s="1126"/>
      <c r="DTK1" s="1126"/>
      <c r="DTL1" s="1126"/>
      <c r="DTM1" s="1126"/>
      <c r="DTN1" s="1126"/>
      <c r="DTO1" s="1126"/>
      <c r="DTP1" s="1126"/>
      <c r="DTQ1" s="1126"/>
      <c r="DTR1" s="1126"/>
      <c r="DTS1" s="1126"/>
      <c r="DTT1" s="1126"/>
      <c r="DTU1" s="1126"/>
      <c r="DTV1" s="1126"/>
      <c r="DTW1" s="1126"/>
      <c r="DTX1" s="1126"/>
      <c r="DTY1" s="1126"/>
      <c r="DTZ1" s="1126"/>
      <c r="DUA1" s="1126"/>
      <c r="DUB1" s="1126"/>
      <c r="DUC1" s="1126"/>
      <c r="DUD1" s="1126"/>
      <c r="DUE1" s="1126"/>
      <c r="DUF1" s="1126"/>
      <c r="DUG1" s="1126"/>
      <c r="DUH1" s="1126"/>
      <c r="DUI1" s="1126"/>
      <c r="DUJ1" s="1126"/>
      <c r="DUK1" s="1126"/>
      <c r="DUL1" s="1126"/>
      <c r="DUM1" s="1126"/>
      <c r="DUN1" s="1126"/>
      <c r="DUO1" s="1126"/>
      <c r="DUP1" s="1126"/>
      <c r="DUQ1" s="1126"/>
      <c r="DUR1" s="1126"/>
      <c r="DUS1" s="1126"/>
      <c r="DUT1" s="1126"/>
      <c r="DUU1" s="1126"/>
      <c r="DUV1" s="1126"/>
      <c r="DUW1" s="1126"/>
      <c r="DUX1" s="1126"/>
      <c r="DUY1" s="1126"/>
      <c r="DUZ1" s="1126"/>
      <c r="DVA1" s="1126"/>
      <c r="DVB1" s="1126"/>
      <c r="DVC1" s="1126"/>
      <c r="DVD1" s="1126"/>
      <c r="DVE1" s="1126"/>
      <c r="DVF1" s="1126"/>
      <c r="DVG1" s="1126"/>
      <c r="DVH1" s="1126"/>
      <c r="DVI1" s="1126"/>
      <c r="DVJ1" s="1126"/>
      <c r="DVK1" s="1126"/>
      <c r="DVL1" s="1126"/>
      <c r="DVM1" s="1126"/>
      <c r="DVN1" s="1126"/>
      <c r="DVO1" s="1126"/>
      <c r="DVP1" s="1126"/>
      <c r="DVQ1" s="1126"/>
      <c r="DVR1" s="1126"/>
      <c r="DVS1" s="1126"/>
      <c r="DVT1" s="1126"/>
      <c r="DVU1" s="1126"/>
      <c r="DVV1" s="1126"/>
      <c r="DVW1" s="1126"/>
      <c r="DVX1" s="1126"/>
      <c r="DVY1" s="1126"/>
      <c r="DVZ1" s="1126"/>
      <c r="DWA1" s="1126"/>
      <c r="DWB1" s="1126"/>
      <c r="DWC1" s="1126"/>
      <c r="DWD1" s="1126"/>
      <c r="DWE1" s="1126"/>
      <c r="DWF1" s="1126"/>
      <c r="DWG1" s="1126"/>
      <c r="DWH1" s="1126"/>
      <c r="DWI1" s="1126"/>
      <c r="DWJ1" s="1126"/>
      <c r="DWK1" s="1126"/>
      <c r="DWL1" s="1126"/>
      <c r="DWM1" s="1126"/>
      <c r="DWN1" s="1126"/>
      <c r="DWO1" s="1126"/>
      <c r="DWP1" s="1126"/>
      <c r="DWQ1" s="1126"/>
      <c r="DWR1" s="1126"/>
      <c r="DWS1" s="1126"/>
      <c r="DWT1" s="1126"/>
      <c r="DWU1" s="1126"/>
      <c r="DWV1" s="1126"/>
      <c r="DWW1" s="1126"/>
      <c r="DWX1" s="1126"/>
      <c r="DWY1" s="1126"/>
      <c r="DWZ1" s="1126"/>
      <c r="DXA1" s="1126"/>
      <c r="DXB1" s="1126"/>
      <c r="DXC1" s="1126"/>
      <c r="DXD1" s="1126"/>
      <c r="DXE1" s="1126"/>
      <c r="DXF1" s="1126"/>
      <c r="DXG1" s="1126"/>
      <c r="DXH1" s="1126"/>
      <c r="DXI1" s="1126"/>
      <c r="DXJ1" s="1126"/>
      <c r="DXK1" s="1126"/>
      <c r="DXL1" s="1126"/>
      <c r="DXM1" s="1126"/>
      <c r="DXN1" s="1126"/>
      <c r="DXO1" s="1126"/>
      <c r="DXP1" s="1126"/>
      <c r="DXQ1" s="1126"/>
      <c r="DXR1" s="1126"/>
      <c r="DXS1" s="1126"/>
      <c r="DXT1" s="1126"/>
      <c r="DXU1" s="1126"/>
      <c r="DXV1" s="1126"/>
      <c r="DXW1" s="1126"/>
      <c r="DXX1" s="1126"/>
      <c r="DXY1" s="1126"/>
      <c r="DXZ1" s="1126"/>
      <c r="DYA1" s="1126"/>
      <c r="DYB1" s="1126"/>
      <c r="DYC1" s="1126"/>
      <c r="DYD1" s="1126"/>
      <c r="DYE1" s="1126"/>
      <c r="DYF1" s="1126"/>
      <c r="DYG1" s="1126"/>
      <c r="DYH1" s="1126"/>
      <c r="DYI1" s="1126"/>
      <c r="DYJ1" s="1126"/>
      <c r="DYK1" s="1126"/>
      <c r="DYL1" s="1126"/>
      <c r="DYM1" s="1126"/>
      <c r="DYN1" s="1126"/>
      <c r="DYO1" s="1126"/>
      <c r="DYP1" s="1126"/>
      <c r="DYQ1" s="1126"/>
      <c r="DYR1" s="1126"/>
      <c r="DYS1" s="1126"/>
      <c r="DYT1" s="1126"/>
      <c r="DYU1" s="1126"/>
      <c r="DYV1" s="1126"/>
      <c r="DYW1" s="1126"/>
      <c r="DYX1" s="1126"/>
      <c r="DYY1" s="1126"/>
      <c r="DYZ1" s="1126"/>
      <c r="DZA1" s="1126"/>
      <c r="DZB1" s="1126"/>
      <c r="DZC1" s="1126"/>
      <c r="DZD1" s="1126"/>
      <c r="DZE1" s="1126"/>
      <c r="DZF1" s="1126"/>
      <c r="DZG1" s="1126"/>
      <c r="DZH1" s="1126"/>
      <c r="DZI1" s="1126"/>
      <c r="DZJ1" s="1126"/>
      <c r="DZK1" s="1126"/>
      <c r="DZL1" s="1126"/>
      <c r="DZM1" s="1126"/>
      <c r="DZN1" s="1126"/>
      <c r="DZO1" s="1126"/>
      <c r="DZP1" s="1126"/>
      <c r="DZQ1" s="1126"/>
      <c r="DZR1" s="1126"/>
      <c r="DZS1" s="1126"/>
      <c r="DZT1" s="1126"/>
      <c r="DZU1" s="1126"/>
      <c r="DZV1" s="1126"/>
      <c r="DZW1" s="1126"/>
      <c r="DZX1" s="1126"/>
      <c r="DZY1" s="1126"/>
      <c r="DZZ1" s="1126"/>
      <c r="EAA1" s="1126"/>
      <c r="EAB1" s="1126"/>
      <c r="EAC1" s="1126"/>
      <c r="EAD1" s="1126"/>
      <c r="EAE1" s="1126"/>
      <c r="EAF1" s="1126"/>
      <c r="EAG1" s="1126"/>
      <c r="EAH1" s="1126"/>
      <c r="EAI1" s="1126"/>
      <c r="EAJ1" s="1126"/>
      <c r="EAK1" s="1126"/>
      <c r="EAL1" s="1126"/>
      <c r="EAM1" s="1126"/>
      <c r="EAN1" s="1126"/>
      <c r="EAO1" s="1126"/>
      <c r="EAP1" s="1126"/>
      <c r="EAQ1" s="1126"/>
      <c r="EAR1" s="1126"/>
      <c r="EAS1" s="1126"/>
      <c r="EAT1" s="1126"/>
      <c r="EAU1" s="1126"/>
      <c r="EAV1" s="1126"/>
      <c r="EAW1" s="1126"/>
      <c r="EAX1" s="1126"/>
      <c r="EAY1" s="1126"/>
      <c r="EAZ1" s="1126"/>
      <c r="EBA1" s="1126"/>
      <c r="EBB1" s="1126"/>
      <c r="EBC1" s="1126"/>
      <c r="EBD1" s="1126"/>
      <c r="EBE1" s="1126"/>
      <c r="EBF1" s="1126"/>
      <c r="EBG1" s="1126"/>
      <c r="EBH1" s="1126"/>
      <c r="EBI1" s="1126"/>
      <c r="EBJ1" s="1126"/>
      <c r="EBK1" s="1126"/>
      <c r="EBL1" s="1126"/>
      <c r="EBM1" s="1126"/>
      <c r="EBN1" s="1126"/>
      <c r="EBO1" s="1126"/>
      <c r="EBP1" s="1126"/>
      <c r="EBQ1" s="1126"/>
      <c r="EBR1" s="1126"/>
      <c r="EBS1" s="1126"/>
      <c r="EBT1" s="1126"/>
      <c r="EBU1" s="1126"/>
      <c r="EBV1" s="1126"/>
      <c r="EBW1" s="1126"/>
      <c r="EBX1" s="1126"/>
      <c r="EBY1" s="1126"/>
      <c r="EBZ1" s="1126"/>
      <c r="ECA1" s="1126"/>
      <c r="ECB1" s="1126"/>
      <c r="ECC1" s="1126"/>
      <c r="ECD1" s="1126"/>
      <c r="ECE1" s="1126"/>
      <c r="ECF1" s="1126"/>
      <c r="ECG1" s="1126"/>
      <c r="ECH1" s="1126"/>
      <c r="ECI1" s="1126"/>
      <c r="ECJ1" s="1126"/>
      <c r="ECK1" s="1126"/>
      <c r="ECL1" s="1126"/>
      <c r="ECM1" s="1126"/>
      <c r="ECN1" s="1126"/>
      <c r="ECO1" s="1126"/>
      <c r="ECP1" s="1126"/>
      <c r="ECQ1" s="1126"/>
      <c r="ECR1" s="1126"/>
      <c r="ECS1" s="1126"/>
      <c r="ECT1" s="1126"/>
      <c r="ECU1" s="1126"/>
      <c r="ECV1" s="1126"/>
      <c r="ECW1" s="1126"/>
      <c r="ECX1" s="1126"/>
      <c r="ECY1" s="1126"/>
      <c r="ECZ1" s="1126"/>
      <c r="EDA1" s="1126"/>
      <c r="EDB1" s="1126"/>
      <c r="EDC1" s="1126"/>
      <c r="EDD1" s="1126"/>
      <c r="EDE1" s="1126"/>
      <c r="EDF1" s="1126"/>
      <c r="EDG1" s="1126"/>
      <c r="EDH1" s="1126"/>
      <c r="EDI1" s="1126"/>
      <c r="EDJ1" s="1126"/>
      <c r="EDK1" s="1126"/>
      <c r="EDL1" s="1126"/>
      <c r="EDM1" s="1126"/>
      <c r="EDN1" s="1126"/>
      <c r="EDO1" s="1126"/>
      <c r="EDP1" s="1126"/>
      <c r="EDQ1" s="1126"/>
      <c r="EDR1" s="1126"/>
      <c r="EDS1" s="1126"/>
      <c r="EDT1" s="1126"/>
      <c r="EDU1" s="1126"/>
      <c r="EDV1" s="1126"/>
      <c r="EDW1" s="1126"/>
      <c r="EDX1" s="1126"/>
      <c r="EDY1" s="1126"/>
      <c r="EDZ1" s="1126"/>
      <c r="EEA1" s="1126"/>
      <c r="EEB1" s="1126"/>
      <c r="EEC1" s="1126"/>
      <c r="EED1" s="1126"/>
      <c r="EEE1" s="1126"/>
      <c r="EEF1" s="1126"/>
      <c r="EEG1" s="1126"/>
      <c r="EEH1" s="1126"/>
      <c r="EEI1" s="1126"/>
      <c r="EEJ1" s="1126"/>
      <c r="EEK1" s="1126"/>
      <c r="EEL1" s="1126"/>
      <c r="EEM1" s="1126"/>
      <c r="EEN1" s="1126"/>
      <c r="EEO1" s="1126"/>
      <c r="EEP1" s="1126"/>
      <c r="EEQ1" s="1126"/>
      <c r="EER1" s="1126"/>
      <c r="EES1" s="1126"/>
      <c r="EET1" s="1126"/>
      <c r="EEU1" s="1126"/>
      <c r="EEV1" s="1126"/>
      <c r="EEW1" s="1126"/>
      <c r="EEX1" s="1126"/>
      <c r="EEY1" s="1126"/>
      <c r="EEZ1" s="1126"/>
      <c r="EFA1" s="1126"/>
      <c r="EFB1" s="1126"/>
      <c r="EFC1" s="1126"/>
      <c r="EFD1" s="1126"/>
      <c r="EFE1" s="1126"/>
      <c r="EFF1" s="1126"/>
      <c r="EFG1" s="1126"/>
      <c r="EFH1" s="1126"/>
      <c r="EFI1" s="1126"/>
      <c r="EFJ1" s="1126"/>
      <c r="EFK1" s="1126"/>
      <c r="EFL1" s="1126"/>
      <c r="EFM1" s="1126"/>
      <c r="EFN1" s="1126"/>
      <c r="EFO1" s="1126"/>
      <c r="EFP1" s="1126"/>
      <c r="EFQ1" s="1126"/>
      <c r="EFR1" s="1126"/>
      <c r="EFS1" s="1126"/>
      <c r="EFT1" s="1126"/>
      <c r="EFU1" s="1126"/>
      <c r="EFV1" s="1126"/>
      <c r="EFW1" s="1126"/>
      <c r="EFX1" s="1126"/>
      <c r="EFY1" s="1126"/>
      <c r="EFZ1" s="1126"/>
      <c r="EGA1" s="1126"/>
      <c r="EGB1" s="1126"/>
      <c r="EGC1" s="1126"/>
      <c r="EGD1" s="1126"/>
      <c r="EGE1" s="1126"/>
      <c r="EGF1" s="1126"/>
      <c r="EGG1" s="1126"/>
      <c r="EGH1" s="1126"/>
      <c r="EGI1" s="1126"/>
      <c r="EGJ1" s="1126"/>
      <c r="EGK1" s="1126"/>
      <c r="EGL1" s="1126"/>
      <c r="EGM1" s="1126"/>
      <c r="EGN1" s="1126"/>
      <c r="EGO1" s="1126"/>
      <c r="EGP1" s="1126"/>
      <c r="EGQ1" s="1126"/>
      <c r="EGR1" s="1126"/>
      <c r="EGS1" s="1126"/>
      <c r="EGT1" s="1126"/>
      <c r="EGU1" s="1126"/>
      <c r="EGV1" s="1126"/>
      <c r="EGW1" s="1126"/>
      <c r="EGX1" s="1126"/>
      <c r="EGY1" s="1126"/>
      <c r="EGZ1" s="1126"/>
      <c r="EHA1" s="1126"/>
      <c r="EHB1" s="1126"/>
      <c r="EHC1" s="1126"/>
      <c r="EHD1" s="1126"/>
      <c r="EHE1" s="1126"/>
      <c r="EHF1" s="1126"/>
      <c r="EHG1" s="1126"/>
      <c r="EHH1" s="1126"/>
      <c r="EHI1" s="1126"/>
      <c r="EHJ1" s="1126"/>
      <c r="EHK1" s="1126"/>
      <c r="EHL1" s="1126"/>
      <c r="EHM1" s="1126"/>
      <c r="EHN1" s="1126"/>
      <c r="EHO1" s="1126"/>
      <c r="EHP1" s="1126"/>
      <c r="EHQ1" s="1126"/>
      <c r="EHR1" s="1126"/>
      <c r="EHS1" s="1126"/>
      <c r="EHT1" s="1126"/>
      <c r="EHU1" s="1126"/>
      <c r="EHV1" s="1126"/>
      <c r="EHW1" s="1126"/>
      <c r="EHX1" s="1126"/>
      <c r="EHY1" s="1126"/>
      <c r="EHZ1" s="1126"/>
      <c r="EIA1" s="1126"/>
      <c r="EIB1" s="1126"/>
      <c r="EIC1" s="1126"/>
      <c r="EID1" s="1126"/>
      <c r="EIE1" s="1126"/>
      <c r="EIF1" s="1126"/>
      <c r="EIG1" s="1126"/>
      <c r="EIH1" s="1126"/>
      <c r="EII1" s="1126"/>
      <c r="EIJ1" s="1126"/>
      <c r="EIK1" s="1126"/>
      <c r="EIL1" s="1126"/>
      <c r="EIM1" s="1126"/>
      <c r="EIN1" s="1126"/>
      <c r="EIO1" s="1126"/>
      <c r="EIP1" s="1126"/>
      <c r="EIQ1" s="1126"/>
      <c r="EIR1" s="1126"/>
      <c r="EIS1" s="1126"/>
      <c r="EIT1" s="1126"/>
      <c r="EIU1" s="1126"/>
      <c r="EIV1" s="1126"/>
      <c r="EIW1" s="1126"/>
      <c r="EIX1" s="1126"/>
      <c r="EIY1" s="1126"/>
      <c r="EIZ1" s="1126"/>
      <c r="EJA1" s="1126"/>
      <c r="EJB1" s="1126"/>
      <c r="EJC1" s="1126"/>
      <c r="EJD1" s="1126"/>
      <c r="EJE1" s="1126"/>
      <c r="EJF1" s="1126"/>
      <c r="EJG1" s="1126"/>
      <c r="EJH1" s="1126"/>
      <c r="EJI1" s="1126"/>
      <c r="EJJ1" s="1126"/>
      <c r="EJK1" s="1126"/>
      <c r="EJL1" s="1126"/>
      <c r="EJM1" s="1126"/>
      <c r="EJN1" s="1126"/>
      <c r="EJO1" s="1126"/>
      <c r="EJP1" s="1126"/>
      <c r="EJQ1" s="1126"/>
      <c r="EJR1" s="1126"/>
      <c r="EJS1" s="1126"/>
      <c r="EJT1" s="1126"/>
      <c r="EJU1" s="1126"/>
      <c r="EJV1" s="1126"/>
      <c r="EJW1" s="1126"/>
      <c r="EJX1" s="1126"/>
      <c r="EJY1" s="1126"/>
      <c r="EJZ1" s="1126"/>
      <c r="EKA1" s="1126"/>
      <c r="EKB1" s="1126"/>
      <c r="EKC1" s="1126"/>
      <c r="EKD1" s="1126"/>
      <c r="EKE1" s="1126"/>
      <c r="EKF1" s="1126"/>
      <c r="EKG1" s="1126"/>
      <c r="EKH1" s="1126"/>
      <c r="EKI1" s="1126"/>
      <c r="EKJ1" s="1126"/>
      <c r="EKK1" s="1126"/>
      <c r="EKL1" s="1126"/>
      <c r="EKM1" s="1126"/>
      <c r="EKN1" s="1126"/>
      <c r="EKO1" s="1126"/>
      <c r="EKP1" s="1126"/>
      <c r="EKQ1" s="1126"/>
      <c r="EKR1" s="1126"/>
      <c r="EKS1" s="1126"/>
      <c r="EKT1" s="1126"/>
      <c r="EKU1" s="1126"/>
      <c r="EKV1" s="1126"/>
      <c r="EKW1" s="1126"/>
      <c r="EKX1" s="1126"/>
      <c r="EKY1" s="1126"/>
      <c r="EKZ1" s="1126"/>
      <c r="ELA1" s="1126"/>
      <c r="ELB1" s="1126"/>
      <c r="ELC1" s="1126"/>
      <c r="ELD1" s="1126"/>
      <c r="ELE1" s="1126"/>
      <c r="ELF1" s="1126"/>
      <c r="ELG1" s="1126"/>
      <c r="ELH1" s="1126"/>
      <c r="ELI1" s="1126"/>
      <c r="ELJ1" s="1126"/>
      <c r="ELK1" s="1126"/>
      <c r="ELL1" s="1126"/>
      <c r="ELM1" s="1126"/>
      <c r="ELN1" s="1126"/>
      <c r="ELO1" s="1126"/>
      <c r="ELP1" s="1126"/>
      <c r="ELQ1" s="1126"/>
      <c r="ELR1" s="1126"/>
      <c r="ELS1" s="1126"/>
      <c r="ELT1" s="1126"/>
      <c r="ELU1" s="1126"/>
      <c r="ELV1" s="1126"/>
      <c r="ELW1" s="1126"/>
      <c r="ELX1" s="1126"/>
      <c r="ELY1" s="1126"/>
      <c r="ELZ1" s="1126"/>
      <c r="EMA1" s="1126"/>
      <c r="EMB1" s="1126"/>
      <c r="EMC1" s="1126"/>
      <c r="EMD1" s="1126"/>
      <c r="EME1" s="1126"/>
      <c r="EMF1" s="1126"/>
      <c r="EMG1" s="1126"/>
      <c r="EMH1" s="1126"/>
      <c r="EMI1" s="1126"/>
      <c r="EMJ1" s="1126"/>
      <c r="EMK1" s="1126"/>
      <c r="EML1" s="1126"/>
      <c r="EMM1" s="1126"/>
      <c r="EMN1" s="1126"/>
      <c r="EMO1" s="1126"/>
      <c r="EMP1" s="1126"/>
      <c r="EMQ1" s="1126"/>
      <c r="EMR1" s="1126"/>
      <c r="EMS1" s="1126"/>
      <c r="EMT1" s="1126"/>
      <c r="EMU1" s="1126"/>
      <c r="EMV1" s="1126"/>
      <c r="EMW1" s="1126"/>
      <c r="EMX1" s="1126"/>
      <c r="EMY1" s="1126"/>
      <c r="EMZ1" s="1126"/>
      <c r="ENA1" s="1126"/>
      <c r="ENB1" s="1126"/>
      <c r="ENC1" s="1126"/>
      <c r="END1" s="1126"/>
      <c r="ENE1" s="1126"/>
      <c r="ENF1" s="1126"/>
      <c r="ENG1" s="1126"/>
      <c r="ENH1" s="1126"/>
      <c r="ENI1" s="1126"/>
      <c r="ENJ1" s="1126"/>
      <c r="ENK1" s="1126"/>
      <c r="ENL1" s="1126"/>
      <c r="ENM1" s="1126"/>
      <c r="ENN1" s="1126"/>
      <c r="ENO1" s="1126"/>
      <c r="ENP1" s="1126"/>
      <c r="ENQ1" s="1126"/>
      <c r="ENR1" s="1126"/>
      <c r="ENS1" s="1126"/>
      <c r="ENT1" s="1126"/>
      <c r="ENU1" s="1126"/>
      <c r="ENV1" s="1126"/>
      <c r="ENW1" s="1126"/>
      <c r="ENX1" s="1126"/>
      <c r="ENY1" s="1126"/>
      <c r="ENZ1" s="1126"/>
      <c r="EOA1" s="1126"/>
      <c r="EOB1" s="1126"/>
      <c r="EOC1" s="1126"/>
      <c r="EOD1" s="1126"/>
      <c r="EOE1" s="1126"/>
      <c r="EOF1" s="1126"/>
      <c r="EOG1" s="1126"/>
      <c r="EOH1" s="1126"/>
      <c r="EOI1" s="1126"/>
      <c r="EOJ1" s="1126"/>
      <c r="EOK1" s="1126"/>
      <c r="EOL1" s="1126"/>
      <c r="EOM1" s="1126"/>
      <c r="EON1" s="1126"/>
      <c r="EOO1" s="1126"/>
      <c r="EOP1" s="1126"/>
      <c r="EOQ1" s="1126"/>
      <c r="EOR1" s="1126"/>
      <c r="EOS1" s="1126"/>
      <c r="EOT1" s="1126"/>
      <c r="EOU1" s="1126"/>
      <c r="EOV1" s="1126"/>
      <c r="EOW1" s="1126"/>
      <c r="EOX1" s="1126"/>
      <c r="EOY1" s="1126"/>
      <c r="EOZ1" s="1126"/>
      <c r="EPA1" s="1126"/>
      <c r="EPB1" s="1126"/>
      <c r="EPC1" s="1126"/>
      <c r="EPD1" s="1126"/>
      <c r="EPE1" s="1126"/>
      <c r="EPF1" s="1126"/>
      <c r="EPG1" s="1126"/>
      <c r="EPH1" s="1126"/>
      <c r="EPI1" s="1126"/>
      <c r="EPJ1" s="1126"/>
      <c r="EPK1" s="1126"/>
      <c r="EPL1" s="1126"/>
      <c r="EPM1" s="1126"/>
      <c r="EPN1" s="1126"/>
      <c r="EPO1" s="1126"/>
      <c r="EPP1" s="1126"/>
      <c r="EPQ1" s="1126"/>
      <c r="EPR1" s="1126"/>
      <c r="EPS1" s="1126"/>
      <c r="EPT1" s="1126"/>
      <c r="EPU1" s="1126"/>
      <c r="EPV1" s="1126"/>
      <c r="EPW1" s="1126"/>
      <c r="EPX1" s="1126"/>
      <c r="EPY1" s="1126"/>
      <c r="EPZ1" s="1126"/>
      <c r="EQA1" s="1126"/>
      <c r="EQB1" s="1126"/>
      <c r="EQC1" s="1126"/>
      <c r="EQD1" s="1126"/>
      <c r="EQE1" s="1126"/>
      <c r="EQF1" s="1126"/>
      <c r="EQG1" s="1126"/>
      <c r="EQH1" s="1126"/>
      <c r="EQI1" s="1126"/>
      <c r="EQJ1" s="1126"/>
      <c r="EQK1" s="1126"/>
      <c r="EQL1" s="1126"/>
      <c r="EQM1" s="1126"/>
      <c r="EQN1" s="1126"/>
      <c r="EQO1" s="1126"/>
      <c r="EQP1" s="1126"/>
      <c r="EQQ1" s="1126"/>
      <c r="EQR1" s="1126"/>
      <c r="EQS1" s="1126"/>
      <c r="EQT1" s="1126"/>
      <c r="EQU1" s="1126"/>
      <c r="EQV1" s="1126"/>
      <c r="EQW1" s="1126"/>
      <c r="EQX1" s="1126"/>
      <c r="EQY1" s="1126"/>
      <c r="EQZ1" s="1126"/>
      <c r="ERA1" s="1126"/>
      <c r="ERB1" s="1126"/>
      <c r="ERC1" s="1126"/>
      <c r="ERD1" s="1126"/>
      <c r="ERE1" s="1126"/>
      <c r="ERF1" s="1126"/>
      <c r="ERG1" s="1126"/>
      <c r="ERH1" s="1126"/>
      <c r="ERI1" s="1126"/>
      <c r="ERJ1" s="1126"/>
      <c r="ERK1" s="1126"/>
      <c r="ERL1" s="1126"/>
      <c r="ERM1" s="1126"/>
      <c r="ERN1" s="1126"/>
      <c r="ERO1" s="1126"/>
      <c r="ERP1" s="1126"/>
      <c r="ERQ1" s="1126"/>
      <c r="ERR1" s="1126"/>
      <c r="ERS1" s="1126"/>
      <c r="ERT1" s="1126"/>
      <c r="ERU1" s="1126"/>
      <c r="ERV1" s="1126"/>
      <c r="ERW1" s="1126"/>
      <c r="ERX1" s="1126"/>
      <c r="ERY1" s="1126"/>
      <c r="ERZ1" s="1126"/>
      <c r="ESA1" s="1126"/>
      <c r="ESB1" s="1126"/>
      <c r="ESC1" s="1126"/>
      <c r="ESD1" s="1126"/>
      <c r="ESE1" s="1126"/>
      <c r="ESF1" s="1126"/>
      <c r="ESG1" s="1126"/>
      <c r="ESH1" s="1126"/>
      <c r="ESI1" s="1126"/>
      <c r="ESJ1" s="1126"/>
      <c r="ESK1" s="1126"/>
      <c r="ESL1" s="1126"/>
      <c r="ESM1" s="1126"/>
      <c r="ESN1" s="1126"/>
      <c r="ESO1" s="1126"/>
      <c r="ESP1" s="1126"/>
      <c r="ESQ1" s="1126"/>
      <c r="ESR1" s="1126"/>
      <c r="ESS1" s="1126"/>
      <c r="EST1" s="1126"/>
      <c r="ESU1" s="1126"/>
      <c r="ESV1" s="1126"/>
      <c r="ESW1" s="1126"/>
      <c r="ESX1" s="1126"/>
      <c r="ESY1" s="1126"/>
      <c r="ESZ1" s="1126"/>
      <c r="ETA1" s="1126"/>
      <c r="ETB1" s="1126"/>
      <c r="ETC1" s="1126"/>
      <c r="ETD1" s="1126"/>
      <c r="ETE1" s="1126"/>
      <c r="ETF1" s="1126"/>
      <c r="ETG1" s="1126"/>
      <c r="ETH1" s="1126"/>
      <c r="ETI1" s="1126"/>
      <c r="ETJ1" s="1126"/>
      <c r="ETK1" s="1126"/>
      <c r="ETL1" s="1126"/>
      <c r="ETM1" s="1126"/>
      <c r="ETN1" s="1126"/>
      <c r="ETO1" s="1126"/>
      <c r="ETP1" s="1126"/>
      <c r="ETQ1" s="1126"/>
      <c r="ETR1" s="1126"/>
      <c r="ETS1" s="1126"/>
      <c r="ETT1" s="1126"/>
      <c r="ETU1" s="1126"/>
      <c r="ETV1" s="1126"/>
      <c r="ETW1" s="1126"/>
      <c r="ETX1" s="1126"/>
      <c r="ETY1" s="1126"/>
      <c r="ETZ1" s="1126"/>
      <c r="EUA1" s="1126"/>
      <c r="EUB1" s="1126"/>
      <c r="EUC1" s="1126"/>
      <c r="EUD1" s="1126"/>
      <c r="EUE1" s="1126"/>
      <c r="EUF1" s="1126"/>
      <c r="EUG1" s="1126"/>
      <c r="EUH1" s="1126"/>
      <c r="EUI1" s="1126"/>
      <c r="EUJ1" s="1126"/>
      <c r="EUK1" s="1126"/>
      <c r="EUL1" s="1126"/>
      <c r="EUM1" s="1126"/>
      <c r="EUN1" s="1126"/>
      <c r="EUO1" s="1126"/>
      <c r="EUP1" s="1126"/>
      <c r="EUQ1" s="1126"/>
      <c r="EUR1" s="1126"/>
      <c r="EUS1" s="1126"/>
      <c r="EUT1" s="1126"/>
      <c r="EUU1" s="1126"/>
      <c r="EUV1" s="1126"/>
      <c r="EUW1" s="1126"/>
      <c r="EUX1" s="1126"/>
      <c r="EUY1" s="1126"/>
      <c r="EUZ1" s="1126"/>
      <c r="EVA1" s="1126"/>
      <c r="EVB1" s="1126"/>
      <c r="EVC1" s="1126"/>
      <c r="EVD1" s="1126"/>
      <c r="EVE1" s="1126"/>
      <c r="EVF1" s="1126"/>
      <c r="EVG1" s="1126"/>
      <c r="EVH1" s="1126"/>
      <c r="EVI1" s="1126"/>
      <c r="EVJ1" s="1126"/>
      <c r="EVK1" s="1126"/>
      <c r="EVL1" s="1126"/>
      <c r="EVM1" s="1126"/>
      <c r="EVN1" s="1126"/>
      <c r="EVO1" s="1126"/>
      <c r="EVP1" s="1126"/>
      <c r="EVQ1" s="1126"/>
      <c r="EVR1" s="1126"/>
      <c r="EVS1" s="1126"/>
      <c r="EVT1" s="1126"/>
      <c r="EVU1" s="1126"/>
      <c r="EVV1" s="1126"/>
      <c r="EVW1" s="1126"/>
      <c r="EVX1" s="1126"/>
      <c r="EVY1" s="1126"/>
      <c r="EVZ1" s="1126"/>
      <c r="EWA1" s="1126"/>
      <c r="EWB1" s="1126"/>
      <c r="EWC1" s="1126"/>
      <c r="EWD1" s="1126"/>
      <c r="EWE1" s="1126"/>
      <c r="EWF1" s="1126"/>
      <c r="EWG1" s="1126"/>
      <c r="EWH1" s="1126"/>
      <c r="EWI1" s="1126"/>
      <c r="EWJ1" s="1126"/>
      <c r="EWK1" s="1126"/>
      <c r="EWL1" s="1126"/>
      <c r="EWM1" s="1126"/>
      <c r="EWN1" s="1126"/>
      <c r="EWO1" s="1126"/>
      <c r="EWP1" s="1126"/>
      <c r="EWQ1" s="1126"/>
      <c r="EWR1" s="1126"/>
      <c r="EWS1" s="1126"/>
      <c r="EWT1" s="1126"/>
      <c r="EWU1" s="1126"/>
      <c r="EWV1" s="1126"/>
      <c r="EWW1" s="1126"/>
      <c r="EWX1" s="1126"/>
      <c r="EWY1" s="1126"/>
      <c r="EWZ1" s="1126"/>
      <c r="EXA1" s="1126"/>
      <c r="EXB1" s="1126"/>
      <c r="EXC1" s="1126"/>
      <c r="EXD1" s="1126"/>
      <c r="EXE1" s="1126"/>
      <c r="EXF1" s="1126"/>
      <c r="EXG1" s="1126"/>
      <c r="EXH1" s="1126"/>
      <c r="EXI1" s="1126"/>
      <c r="EXJ1" s="1126"/>
      <c r="EXK1" s="1126"/>
      <c r="EXL1" s="1126"/>
      <c r="EXM1" s="1126"/>
      <c r="EXN1" s="1126"/>
      <c r="EXO1" s="1126"/>
      <c r="EXP1" s="1126"/>
      <c r="EXQ1" s="1126"/>
      <c r="EXR1" s="1126"/>
      <c r="EXS1" s="1126"/>
      <c r="EXT1" s="1126"/>
      <c r="EXU1" s="1126"/>
      <c r="EXV1" s="1126"/>
      <c r="EXW1" s="1126"/>
      <c r="EXX1" s="1126"/>
      <c r="EXY1" s="1126"/>
      <c r="EXZ1" s="1126"/>
      <c r="EYA1" s="1126"/>
      <c r="EYB1" s="1126"/>
      <c r="EYC1" s="1126"/>
      <c r="EYD1" s="1126"/>
      <c r="EYE1" s="1126"/>
      <c r="EYF1" s="1126"/>
      <c r="EYG1" s="1126"/>
      <c r="EYH1" s="1126"/>
      <c r="EYI1" s="1126"/>
      <c r="EYJ1" s="1126"/>
      <c r="EYK1" s="1126"/>
      <c r="EYL1" s="1126"/>
      <c r="EYM1" s="1126"/>
      <c r="EYN1" s="1126"/>
      <c r="EYO1" s="1126"/>
      <c r="EYP1" s="1126"/>
      <c r="EYQ1" s="1126"/>
      <c r="EYR1" s="1126"/>
      <c r="EYS1" s="1126"/>
      <c r="EYT1" s="1126"/>
      <c r="EYU1" s="1126"/>
      <c r="EYV1" s="1126"/>
      <c r="EYW1" s="1126"/>
      <c r="EYX1" s="1126"/>
      <c r="EYY1" s="1126"/>
      <c r="EYZ1" s="1126"/>
      <c r="EZA1" s="1126"/>
      <c r="EZB1" s="1126"/>
      <c r="EZC1" s="1126"/>
      <c r="EZD1" s="1126"/>
      <c r="EZE1" s="1126"/>
      <c r="EZF1" s="1126"/>
      <c r="EZG1" s="1126"/>
      <c r="EZH1" s="1126"/>
      <c r="EZI1" s="1126"/>
      <c r="EZJ1" s="1126"/>
      <c r="EZK1" s="1126"/>
      <c r="EZL1" s="1126"/>
      <c r="EZM1" s="1126"/>
      <c r="EZN1" s="1126"/>
      <c r="EZO1" s="1126"/>
      <c r="EZP1" s="1126"/>
      <c r="EZQ1" s="1126"/>
      <c r="EZR1" s="1126"/>
      <c r="EZS1" s="1126"/>
      <c r="EZT1" s="1126"/>
      <c r="EZU1" s="1126"/>
      <c r="EZV1" s="1126"/>
      <c r="EZW1" s="1126"/>
      <c r="EZX1" s="1126"/>
      <c r="EZY1" s="1126"/>
      <c r="EZZ1" s="1126"/>
      <c r="FAA1" s="1126"/>
      <c r="FAB1" s="1126"/>
      <c r="FAC1" s="1126"/>
      <c r="FAD1" s="1126"/>
      <c r="FAE1" s="1126"/>
      <c r="FAF1" s="1126"/>
      <c r="FAG1" s="1126"/>
      <c r="FAH1" s="1126"/>
      <c r="FAI1" s="1126"/>
      <c r="FAJ1" s="1126"/>
      <c r="FAK1" s="1126"/>
      <c r="FAL1" s="1126"/>
      <c r="FAM1" s="1126"/>
      <c r="FAN1" s="1126"/>
      <c r="FAO1" s="1126"/>
      <c r="FAP1" s="1126"/>
      <c r="FAQ1" s="1126"/>
      <c r="FAR1" s="1126"/>
      <c r="FAS1" s="1126"/>
      <c r="FAT1" s="1126"/>
      <c r="FAU1" s="1126"/>
      <c r="FAV1" s="1126"/>
      <c r="FAW1" s="1126"/>
      <c r="FAX1" s="1126"/>
      <c r="FAY1" s="1126"/>
      <c r="FAZ1" s="1126"/>
      <c r="FBA1" s="1126"/>
      <c r="FBB1" s="1126"/>
      <c r="FBC1" s="1126"/>
      <c r="FBD1" s="1126"/>
      <c r="FBE1" s="1126"/>
      <c r="FBF1" s="1126"/>
      <c r="FBG1" s="1126"/>
      <c r="FBH1" s="1126"/>
      <c r="FBI1" s="1126"/>
      <c r="FBJ1" s="1126"/>
      <c r="FBK1" s="1126"/>
      <c r="FBL1" s="1126"/>
      <c r="FBM1" s="1126"/>
      <c r="FBN1" s="1126"/>
      <c r="FBO1" s="1126"/>
      <c r="FBP1" s="1126"/>
      <c r="FBQ1" s="1126"/>
      <c r="FBR1" s="1126"/>
      <c r="FBS1" s="1126"/>
      <c r="FBT1" s="1126"/>
      <c r="FBU1" s="1126"/>
      <c r="FBV1" s="1126"/>
      <c r="FBW1" s="1126"/>
      <c r="FBX1" s="1126"/>
      <c r="FBY1" s="1126"/>
      <c r="FBZ1" s="1126"/>
      <c r="FCA1" s="1126"/>
      <c r="FCB1" s="1126"/>
      <c r="FCC1" s="1126"/>
      <c r="FCD1" s="1126"/>
      <c r="FCE1" s="1126"/>
      <c r="FCF1" s="1126"/>
      <c r="FCG1" s="1126"/>
      <c r="FCH1" s="1126"/>
      <c r="FCI1" s="1126"/>
      <c r="FCJ1" s="1126"/>
      <c r="FCK1" s="1126"/>
      <c r="FCL1" s="1126"/>
      <c r="FCM1" s="1126"/>
      <c r="FCN1" s="1126"/>
      <c r="FCO1" s="1126"/>
      <c r="FCP1" s="1126"/>
      <c r="FCQ1" s="1126"/>
      <c r="FCR1" s="1126"/>
      <c r="FCS1" s="1126"/>
      <c r="FCT1" s="1126"/>
      <c r="FCU1" s="1126"/>
      <c r="FCV1" s="1126"/>
      <c r="FCW1" s="1126"/>
      <c r="FCX1" s="1126"/>
      <c r="FCY1" s="1126"/>
      <c r="FCZ1" s="1126"/>
      <c r="FDA1" s="1126"/>
      <c r="FDB1" s="1126"/>
      <c r="FDC1" s="1126"/>
      <c r="FDD1" s="1126"/>
      <c r="FDE1" s="1126"/>
      <c r="FDF1" s="1126"/>
      <c r="FDG1" s="1126"/>
      <c r="FDH1" s="1126"/>
      <c r="FDI1" s="1126"/>
      <c r="FDJ1" s="1126"/>
      <c r="FDK1" s="1126"/>
      <c r="FDL1" s="1126"/>
      <c r="FDM1" s="1126"/>
      <c r="FDN1" s="1126"/>
      <c r="FDO1" s="1126"/>
      <c r="FDP1" s="1126"/>
      <c r="FDQ1" s="1126"/>
      <c r="FDR1" s="1126"/>
      <c r="FDS1" s="1126"/>
      <c r="FDT1" s="1126"/>
      <c r="FDU1" s="1126"/>
      <c r="FDV1" s="1126"/>
      <c r="FDW1" s="1126"/>
      <c r="FDX1" s="1126"/>
      <c r="FDY1" s="1126"/>
      <c r="FDZ1" s="1126"/>
      <c r="FEA1" s="1126"/>
      <c r="FEB1" s="1126"/>
      <c r="FEC1" s="1126"/>
      <c r="FED1" s="1126"/>
      <c r="FEE1" s="1126"/>
      <c r="FEF1" s="1126"/>
      <c r="FEG1" s="1126"/>
      <c r="FEH1" s="1126"/>
      <c r="FEI1" s="1126"/>
      <c r="FEJ1" s="1126"/>
      <c r="FEK1" s="1126"/>
      <c r="FEL1" s="1126"/>
      <c r="FEM1" s="1126"/>
      <c r="FEN1" s="1126"/>
      <c r="FEO1" s="1126"/>
      <c r="FEP1" s="1126"/>
      <c r="FEQ1" s="1126"/>
      <c r="FER1" s="1126"/>
      <c r="FES1" s="1126"/>
      <c r="FET1" s="1126"/>
      <c r="FEU1" s="1126"/>
      <c r="FEV1" s="1126"/>
      <c r="FEW1" s="1126"/>
      <c r="FEX1" s="1126"/>
      <c r="FEY1" s="1126"/>
      <c r="FEZ1" s="1126"/>
      <c r="FFA1" s="1126"/>
      <c r="FFB1" s="1126"/>
      <c r="FFC1" s="1126"/>
      <c r="FFD1" s="1126"/>
      <c r="FFE1" s="1126"/>
      <c r="FFF1" s="1126"/>
      <c r="FFG1" s="1126"/>
      <c r="FFH1" s="1126"/>
      <c r="FFI1" s="1126"/>
      <c r="FFJ1" s="1126"/>
      <c r="FFK1" s="1126"/>
      <c r="FFL1" s="1126"/>
      <c r="FFM1" s="1126"/>
      <c r="FFN1" s="1126"/>
      <c r="FFO1" s="1126"/>
      <c r="FFP1" s="1126"/>
      <c r="FFQ1" s="1126"/>
      <c r="FFR1" s="1126"/>
      <c r="FFS1" s="1126"/>
      <c r="FFT1" s="1126"/>
      <c r="FFU1" s="1126"/>
      <c r="FFV1" s="1126"/>
      <c r="FFW1" s="1126"/>
      <c r="FFX1" s="1126"/>
      <c r="FFY1" s="1126"/>
      <c r="FFZ1" s="1126"/>
      <c r="FGA1" s="1126"/>
      <c r="FGB1" s="1126"/>
      <c r="FGC1" s="1126"/>
      <c r="FGD1" s="1126"/>
      <c r="FGE1" s="1126"/>
      <c r="FGF1" s="1126"/>
      <c r="FGG1" s="1126"/>
      <c r="FGH1" s="1126"/>
      <c r="FGI1" s="1126"/>
      <c r="FGJ1" s="1126"/>
      <c r="FGK1" s="1126"/>
      <c r="FGL1" s="1126"/>
      <c r="FGM1" s="1126"/>
      <c r="FGN1" s="1126"/>
      <c r="FGO1" s="1126"/>
      <c r="FGP1" s="1126"/>
      <c r="FGQ1" s="1126"/>
      <c r="FGR1" s="1126"/>
      <c r="FGS1" s="1126"/>
      <c r="FGT1" s="1126"/>
      <c r="FGU1" s="1126"/>
      <c r="FGV1" s="1126"/>
      <c r="FGW1" s="1126"/>
      <c r="FGX1" s="1126"/>
      <c r="FGY1" s="1126"/>
      <c r="FGZ1" s="1126"/>
      <c r="FHA1" s="1126"/>
      <c r="FHB1" s="1126"/>
      <c r="FHC1" s="1126"/>
      <c r="FHD1" s="1126"/>
      <c r="FHE1" s="1126"/>
      <c r="FHF1" s="1126"/>
      <c r="FHG1" s="1126"/>
      <c r="FHH1" s="1126"/>
      <c r="FHI1" s="1126"/>
      <c r="FHJ1" s="1126"/>
      <c r="FHK1" s="1126"/>
      <c r="FHL1" s="1126"/>
      <c r="FHM1" s="1126"/>
      <c r="FHN1" s="1126"/>
      <c r="FHO1" s="1126"/>
      <c r="FHP1" s="1126"/>
      <c r="FHQ1" s="1126"/>
      <c r="FHR1" s="1126"/>
      <c r="FHS1" s="1126"/>
      <c r="FHT1" s="1126"/>
      <c r="FHU1" s="1126"/>
      <c r="FHV1" s="1126"/>
      <c r="FHW1" s="1126"/>
      <c r="FHX1" s="1126"/>
      <c r="FHY1" s="1126"/>
      <c r="FHZ1" s="1126"/>
      <c r="FIA1" s="1126"/>
      <c r="FIB1" s="1126"/>
      <c r="FIC1" s="1126"/>
      <c r="FID1" s="1126"/>
      <c r="FIE1" s="1126"/>
      <c r="FIF1" s="1126"/>
      <c r="FIG1" s="1126"/>
      <c r="FIH1" s="1126"/>
      <c r="FII1" s="1126"/>
      <c r="FIJ1" s="1126"/>
      <c r="FIK1" s="1126"/>
      <c r="FIL1" s="1126"/>
      <c r="FIM1" s="1126"/>
      <c r="FIN1" s="1126"/>
      <c r="FIO1" s="1126"/>
      <c r="FIP1" s="1126"/>
      <c r="FIQ1" s="1126"/>
      <c r="FIR1" s="1126"/>
      <c r="FIS1" s="1126"/>
      <c r="FIT1" s="1126"/>
      <c r="FIU1" s="1126"/>
      <c r="FIV1" s="1126"/>
      <c r="FIW1" s="1126"/>
      <c r="FIX1" s="1126"/>
      <c r="FIY1" s="1126"/>
      <c r="FIZ1" s="1126"/>
      <c r="FJA1" s="1126"/>
      <c r="FJB1" s="1126"/>
      <c r="FJC1" s="1126"/>
      <c r="FJD1" s="1126"/>
      <c r="FJE1" s="1126"/>
      <c r="FJF1" s="1126"/>
      <c r="FJG1" s="1126"/>
      <c r="FJH1" s="1126"/>
      <c r="FJI1" s="1126"/>
      <c r="FJJ1" s="1126"/>
      <c r="FJK1" s="1126"/>
      <c r="FJL1" s="1126"/>
      <c r="FJM1" s="1126"/>
      <c r="FJN1" s="1126"/>
      <c r="FJO1" s="1126"/>
      <c r="FJP1" s="1126"/>
      <c r="FJQ1" s="1126"/>
      <c r="FJR1" s="1126"/>
      <c r="FJS1" s="1126"/>
      <c r="FJT1" s="1126"/>
      <c r="FJU1" s="1126"/>
      <c r="FJV1" s="1126"/>
      <c r="FJW1" s="1126"/>
      <c r="FJX1" s="1126"/>
      <c r="FJY1" s="1126"/>
      <c r="FJZ1" s="1126"/>
      <c r="FKA1" s="1126"/>
      <c r="FKB1" s="1126"/>
      <c r="FKC1" s="1126"/>
      <c r="FKD1" s="1126"/>
      <c r="FKE1" s="1126"/>
      <c r="FKF1" s="1126"/>
      <c r="FKG1" s="1126"/>
      <c r="FKH1" s="1126"/>
      <c r="FKI1" s="1126"/>
      <c r="FKJ1" s="1126"/>
      <c r="FKK1" s="1126"/>
      <c r="FKL1" s="1126"/>
      <c r="FKM1" s="1126"/>
      <c r="FKN1" s="1126"/>
      <c r="FKO1" s="1126"/>
      <c r="FKP1" s="1126"/>
      <c r="FKQ1" s="1126"/>
      <c r="FKR1" s="1126"/>
      <c r="FKS1" s="1126"/>
      <c r="FKT1" s="1126"/>
      <c r="FKU1" s="1126"/>
      <c r="FKV1" s="1126"/>
      <c r="FKW1" s="1126"/>
      <c r="FKX1" s="1126"/>
      <c r="FKY1" s="1126"/>
      <c r="FKZ1" s="1126"/>
      <c r="FLA1" s="1126"/>
      <c r="FLB1" s="1126"/>
      <c r="FLC1" s="1126"/>
      <c r="FLD1" s="1126"/>
      <c r="FLE1" s="1126"/>
      <c r="FLF1" s="1126"/>
      <c r="FLG1" s="1126"/>
      <c r="FLH1" s="1126"/>
      <c r="FLI1" s="1126"/>
      <c r="FLJ1" s="1126"/>
      <c r="FLK1" s="1126"/>
      <c r="FLL1" s="1126"/>
      <c r="FLM1" s="1126"/>
      <c r="FLN1" s="1126"/>
      <c r="FLO1" s="1126"/>
      <c r="FLP1" s="1126"/>
      <c r="FLQ1" s="1126"/>
      <c r="FLR1" s="1126"/>
      <c r="FLS1" s="1126"/>
      <c r="FLT1" s="1126"/>
      <c r="FLU1" s="1126"/>
      <c r="FLV1" s="1126"/>
      <c r="FLW1" s="1126"/>
      <c r="FLX1" s="1126"/>
      <c r="FLY1" s="1126"/>
      <c r="FLZ1" s="1126"/>
      <c r="FMA1" s="1126"/>
      <c r="FMB1" s="1126"/>
      <c r="FMC1" s="1126"/>
      <c r="FMD1" s="1126"/>
      <c r="FME1" s="1126"/>
      <c r="FMF1" s="1126"/>
      <c r="FMG1" s="1126"/>
      <c r="FMH1" s="1126"/>
      <c r="FMI1" s="1126"/>
      <c r="FMJ1" s="1126"/>
      <c r="FMK1" s="1126"/>
      <c r="FML1" s="1126"/>
      <c r="FMM1" s="1126"/>
      <c r="FMN1" s="1126"/>
      <c r="FMO1" s="1126"/>
      <c r="FMP1" s="1126"/>
      <c r="FMQ1" s="1126"/>
      <c r="FMR1" s="1126"/>
      <c r="FMS1" s="1126"/>
      <c r="FMT1" s="1126"/>
      <c r="FMU1" s="1126"/>
      <c r="FMV1" s="1126"/>
      <c r="FMW1" s="1126"/>
      <c r="FMX1" s="1126"/>
      <c r="FMY1" s="1126"/>
      <c r="FMZ1" s="1126"/>
      <c r="FNA1" s="1126"/>
      <c r="FNB1" s="1126"/>
      <c r="FNC1" s="1126"/>
      <c r="FND1" s="1126"/>
      <c r="FNE1" s="1126"/>
      <c r="FNF1" s="1126"/>
      <c r="FNG1" s="1126"/>
      <c r="FNH1" s="1126"/>
      <c r="FNI1" s="1126"/>
      <c r="FNJ1" s="1126"/>
      <c r="FNK1" s="1126"/>
      <c r="FNL1" s="1126"/>
      <c r="FNM1" s="1126"/>
      <c r="FNN1" s="1126"/>
      <c r="FNO1" s="1126"/>
      <c r="FNP1" s="1126"/>
      <c r="FNQ1" s="1126"/>
      <c r="FNR1" s="1126"/>
      <c r="FNS1" s="1126"/>
      <c r="FNT1" s="1126"/>
      <c r="FNU1" s="1126"/>
      <c r="FNV1" s="1126"/>
      <c r="FNW1" s="1126"/>
      <c r="FNX1" s="1126"/>
      <c r="FNY1" s="1126"/>
      <c r="FNZ1" s="1126"/>
      <c r="FOA1" s="1126"/>
      <c r="FOB1" s="1126"/>
      <c r="FOC1" s="1126"/>
      <c r="FOD1" s="1126"/>
      <c r="FOE1" s="1126"/>
      <c r="FOF1" s="1126"/>
      <c r="FOG1" s="1126"/>
      <c r="FOH1" s="1126"/>
      <c r="FOI1" s="1126"/>
      <c r="FOJ1" s="1126"/>
      <c r="FOK1" s="1126"/>
      <c r="FOL1" s="1126"/>
      <c r="FOM1" s="1126"/>
      <c r="FON1" s="1126"/>
      <c r="FOO1" s="1126"/>
      <c r="FOP1" s="1126"/>
      <c r="FOQ1" s="1126"/>
      <c r="FOR1" s="1126"/>
      <c r="FOS1" s="1126"/>
      <c r="FOT1" s="1126"/>
      <c r="FOU1" s="1126"/>
      <c r="FOV1" s="1126"/>
      <c r="FOW1" s="1126"/>
      <c r="FOX1" s="1126"/>
      <c r="FOY1" s="1126"/>
      <c r="FOZ1" s="1126"/>
      <c r="FPA1" s="1126"/>
      <c r="FPB1" s="1126"/>
      <c r="FPC1" s="1126"/>
      <c r="FPD1" s="1126"/>
      <c r="FPE1" s="1126"/>
      <c r="FPF1" s="1126"/>
      <c r="FPG1" s="1126"/>
      <c r="FPH1" s="1126"/>
      <c r="FPI1" s="1126"/>
      <c r="FPJ1" s="1126"/>
      <c r="FPK1" s="1126"/>
      <c r="FPL1" s="1126"/>
      <c r="FPM1" s="1126"/>
      <c r="FPN1" s="1126"/>
      <c r="FPO1" s="1126"/>
      <c r="FPP1" s="1126"/>
      <c r="FPQ1" s="1126"/>
      <c r="FPR1" s="1126"/>
      <c r="FPS1" s="1126"/>
      <c r="FPT1" s="1126"/>
      <c r="FPU1" s="1126"/>
      <c r="FPV1" s="1126"/>
      <c r="FPW1" s="1126"/>
      <c r="FPX1" s="1126"/>
      <c r="FPY1" s="1126"/>
      <c r="FPZ1" s="1126"/>
      <c r="FQA1" s="1126"/>
      <c r="FQB1" s="1126"/>
      <c r="FQC1" s="1126"/>
      <c r="FQD1" s="1126"/>
      <c r="FQE1" s="1126"/>
      <c r="FQF1" s="1126"/>
      <c r="FQG1" s="1126"/>
      <c r="FQH1" s="1126"/>
      <c r="FQI1" s="1126"/>
      <c r="FQJ1" s="1126"/>
      <c r="FQK1" s="1126"/>
      <c r="FQL1" s="1126"/>
      <c r="FQM1" s="1126"/>
      <c r="FQN1" s="1126"/>
      <c r="FQO1" s="1126"/>
      <c r="FQP1" s="1126"/>
      <c r="FQQ1" s="1126"/>
      <c r="FQR1" s="1126"/>
      <c r="FQS1" s="1126"/>
      <c r="FQT1" s="1126"/>
      <c r="FQU1" s="1126"/>
      <c r="FQV1" s="1126"/>
      <c r="FQW1" s="1126"/>
      <c r="FQX1" s="1126"/>
      <c r="FQY1" s="1126"/>
      <c r="FQZ1" s="1126"/>
      <c r="FRA1" s="1126"/>
      <c r="FRB1" s="1126"/>
      <c r="FRC1" s="1126"/>
      <c r="FRD1" s="1126"/>
      <c r="FRE1" s="1126"/>
      <c r="FRF1" s="1126"/>
      <c r="FRG1" s="1126"/>
      <c r="FRH1" s="1126"/>
      <c r="FRI1" s="1126"/>
      <c r="FRJ1" s="1126"/>
      <c r="FRK1" s="1126"/>
      <c r="FRL1" s="1126"/>
      <c r="FRM1" s="1126"/>
      <c r="FRN1" s="1126"/>
      <c r="FRO1" s="1126"/>
      <c r="FRP1" s="1126"/>
      <c r="FRQ1" s="1126"/>
      <c r="FRR1" s="1126"/>
      <c r="FRS1" s="1126"/>
      <c r="FRT1" s="1126"/>
      <c r="FRU1" s="1126"/>
      <c r="FRV1" s="1126"/>
      <c r="FRW1" s="1126"/>
      <c r="FRX1" s="1126"/>
      <c r="FRY1" s="1126"/>
      <c r="FRZ1" s="1126"/>
      <c r="FSA1" s="1126"/>
      <c r="FSB1" s="1126"/>
      <c r="FSC1" s="1126"/>
      <c r="FSD1" s="1126"/>
      <c r="FSE1" s="1126"/>
      <c r="FSF1" s="1126"/>
      <c r="FSG1" s="1126"/>
      <c r="FSH1" s="1126"/>
      <c r="FSI1" s="1126"/>
      <c r="FSJ1" s="1126"/>
      <c r="FSK1" s="1126"/>
      <c r="FSL1" s="1126"/>
      <c r="FSM1" s="1126"/>
      <c r="FSN1" s="1126"/>
      <c r="FSO1" s="1126"/>
      <c r="FSP1" s="1126"/>
      <c r="FSQ1" s="1126"/>
      <c r="FSR1" s="1126"/>
      <c r="FSS1" s="1126"/>
      <c r="FST1" s="1126"/>
      <c r="FSU1" s="1126"/>
      <c r="FSV1" s="1126"/>
      <c r="FSW1" s="1126"/>
      <c r="FSX1" s="1126"/>
      <c r="FSY1" s="1126"/>
      <c r="FSZ1" s="1126"/>
      <c r="FTA1" s="1126"/>
      <c r="FTB1" s="1126"/>
      <c r="FTC1" s="1126"/>
      <c r="FTD1" s="1126"/>
      <c r="FTE1" s="1126"/>
      <c r="FTF1" s="1126"/>
      <c r="FTG1" s="1126"/>
      <c r="FTH1" s="1126"/>
      <c r="FTI1" s="1126"/>
      <c r="FTJ1" s="1126"/>
      <c r="FTK1" s="1126"/>
      <c r="FTL1" s="1126"/>
      <c r="FTM1" s="1126"/>
      <c r="FTN1" s="1126"/>
      <c r="FTO1" s="1126"/>
      <c r="FTP1" s="1126"/>
      <c r="FTQ1" s="1126"/>
      <c r="FTR1" s="1126"/>
      <c r="FTS1" s="1126"/>
      <c r="FTT1" s="1126"/>
      <c r="FTU1" s="1126"/>
      <c r="FTV1" s="1126"/>
      <c r="FTW1" s="1126"/>
      <c r="FTX1" s="1126"/>
      <c r="FTY1" s="1126"/>
      <c r="FTZ1" s="1126"/>
      <c r="FUA1" s="1126"/>
      <c r="FUB1" s="1126"/>
      <c r="FUC1" s="1126"/>
      <c r="FUD1" s="1126"/>
      <c r="FUE1" s="1126"/>
      <c r="FUF1" s="1126"/>
      <c r="FUG1" s="1126"/>
      <c r="FUH1" s="1126"/>
      <c r="FUI1" s="1126"/>
      <c r="FUJ1" s="1126"/>
      <c r="FUK1" s="1126"/>
      <c r="FUL1" s="1126"/>
      <c r="FUM1" s="1126"/>
      <c r="FUN1" s="1126"/>
      <c r="FUO1" s="1126"/>
      <c r="FUP1" s="1126"/>
      <c r="FUQ1" s="1126"/>
      <c r="FUR1" s="1126"/>
      <c r="FUS1" s="1126"/>
      <c r="FUT1" s="1126"/>
      <c r="FUU1" s="1126"/>
      <c r="FUV1" s="1126"/>
      <c r="FUW1" s="1126"/>
      <c r="FUX1" s="1126"/>
      <c r="FUY1" s="1126"/>
      <c r="FUZ1" s="1126"/>
      <c r="FVA1" s="1126"/>
      <c r="FVB1" s="1126"/>
      <c r="FVC1" s="1126"/>
      <c r="FVD1" s="1126"/>
      <c r="FVE1" s="1126"/>
      <c r="FVF1" s="1126"/>
      <c r="FVG1" s="1126"/>
      <c r="FVH1" s="1126"/>
      <c r="FVI1" s="1126"/>
      <c r="FVJ1" s="1126"/>
      <c r="FVK1" s="1126"/>
      <c r="FVL1" s="1126"/>
      <c r="FVM1" s="1126"/>
      <c r="FVN1" s="1126"/>
      <c r="FVO1" s="1126"/>
      <c r="FVP1" s="1126"/>
      <c r="FVQ1" s="1126"/>
      <c r="FVR1" s="1126"/>
      <c r="FVS1" s="1126"/>
      <c r="FVT1" s="1126"/>
      <c r="FVU1" s="1126"/>
      <c r="FVV1" s="1126"/>
      <c r="FVW1" s="1126"/>
      <c r="FVX1" s="1126"/>
      <c r="FVY1" s="1126"/>
      <c r="FVZ1" s="1126"/>
      <c r="FWA1" s="1126"/>
      <c r="FWB1" s="1126"/>
      <c r="FWC1" s="1126"/>
      <c r="FWD1" s="1126"/>
      <c r="FWE1" s="1126"/>
      <c r="FWF1" s="1126"/>
      <c r="FWG1" s="1126"/>
      <c r="FWH1" s="1126"/>
      <c r="FWI1" s="1126"/>
      <c r="FWJ1" s="1126"/>
      <c r="FWK1" s="1126"/>
      <c r="FWL1" s="1126"/>
      <c r="FWM1" s="1126"/>
      <c r="FWN1" s="1126"/>
      <c r="FWO1" s="1126"/>
      <c r="FWP1" s="1126"/>
      <c r="FWQ1" s="1126"/>
      <c r="FWR1" s="1126"/>
      <c r="FWS1" s="1126"/>
      <c r="FWT1" s="1126"/>
      <c r="FWU1" s="1126"/>
      <c r="FWV1" s="1126"/>
      <c r="FWW1" s="1126"/>
      <c r="FWX1" s="1126"/>
      <c r="FWY1" s="1126"/>
      <c r="FWZ1" s="1126"/>
      <c r="FXA1" s="1126"/>
      <c r="FXB1" s="1126"/>
      <c r="FXC1" s="1126"/>
      <c r="FXD1" s="1126"/>
      <c r="FXE1" s="1126"/>
      <c r="FXF1" s="1126"/>
      <c r="FXG1" s="1126"/>
      <c r="FXH1" s="1126"/>
      <c r="FXI1" s="1126"/>
      <c r="FXJ1" s="1126"/>
      <c r="FXK1" s="1126"/>
      <c r="FXL1" s="1126"/>
      <c r="FXM1" s="1126"/>
      <c r="FXN1" s="1126"/>
      <c r="FXO1" s="1126"/>
      <c r="FXP1" s="1126"/>
      <c r="FXQ1" s="1126"/>
      <c r="FXR1" s="1126"/>
      <c r="FXS1" s="1126"/>
      <c r="FXT1" s="1126"/>
      <c r="FXU1" s="1126"/>
      <c r="FXV1" s="1126"/>
      <c r="FXW1" s="1126"/>
      <c r="FXX1" s="1126"/>
      <c r="FXY1" s="1126"/>
      <c r="FXZ1" s="1126"/>
      <c r="FYA1" s="1126"/>
      <c r="FYB1" s="1126"/>
      <c r="FYC1" s="1126"/>
      <c r="FYD1" s="1126"/>
      <c r="FYE1" s="1126"/>
      <c r="FYF1" s="1126"/>
      <c r="FYG1" s="1126"/>
      <c r="FYH1" s="1126"/>
      <c r="FYI1" s="1126"/>
      <c r="FYJ1" s="1126"/>
      <c r="FYK1" s="1126"/>
      <c r="FYL1" s="1126"/>
      <c r="FYM1" s="1126"/>
      <c r="FYN1" s="1126"/>
      <c r="FYO1" s="1126"/>
      <c r="FYP1" s="1126"/>
      <c r="FYQ1" s="1126"/>
      <c r="FYR1" s="1126"/>
      <c r="FYS1" s="1126"/>
      <c r="FYT1" s="1126"/>
      <c r="FYU1" s="1126"/>
      <c r="FYV1" s="1126"/>
      <c r="FYW1" s="1126"/>
      <c r="FYX1" s="1126"/>
      <c r="FYY1" s="1126"/>
      <c r="FYZ1" s="1126"/>
      <c r="FZA1" s="1126"/>
      <c r="FZB1" s="1126"/>
      <c r="FZC1" s="1126"/>
      <c r="FZD1" s="1126"/>
      <c r="FZE1" s="1126"/>
      <c r="FZF1" s="1126"/>
      <c r="FZG1" s="1126"/>
      <c r="FZH1" s="1126"/>
      <c r="FZI1" s="1126"/>
      <c r="FZJ1" s="1126"/>
      <c r="FZK1" s="1126"/>
      <c r="FZL1" s="1126"/>
      <c r="FZM1" s="1126"/>
      <c r="FZN1" s="1126"/>
      <c r="FZO1" s="1126"/>
      <c r="FZP1" s="1126"/>
      <c r="FZQ1" s="1126"/>
      <c r="FZR1" s="1126"/>
      <c r="FZS1" s="1126"/>
      <c r="FZT1" s="1126"/>
      <c r="FZU1" s="1126"/>
      <c r="FZV1" s="1126"/>
      <c r="FZW1" s="1126"/>
      <c r="FZX1" s="1126"/>
      <c r="FZY1" s="1126"/>
      <c r="FZZ1" s="1126"/>
      <c r="GAA1" s="1126"/>
      <c r="GAB1" s="1126"/>
      <c r="GAC1" s="1126"/>
      <c r="GAD1" s="1126"/>
      <c r="GAE1" s="1126"/>
      <c r="GAF1" s="1126"/>
      <c r="GAG1" s="1126"/>
      <c r="GAH1" s="1126"/>
      <c r="GAI1" s="1126"/>
      <c r="GAJ1" s="1126"/>
      <c r="GAK1" s="1126"/>
      <c r="GAL1" s="1126"/>
      <c r="GAM1" s="1126"/>
      <c r="GAN1" s="1126"/>
      <c r="GAO1" s="1126"/>
      <c r="GAP1" s="1126"/>
      <c r="GAQ1" s="1126"/>
      <c r="GAR1" s="1126"/>
      <c r="GAS1" s="1126"/>
      <c r="GAT1" s="1126"/>
      <c r="GAU1" s="1126"/>
      <c r="GAV1" s="1126"/>
      <c r="GAW1" s="1126"/>
      <c r="GAX1" s="1126"/>
      <c r="GAY1" s="1126"/>
      <c r="GAZ1" s="1126"/>
      <c r="GBA1" s="1126"/>
      <c r="GBB1" s="1126"/>
      <c r="GBC1" s="1126"/>
      <c r="GBD1" s="1126"/>
      <c r="GBE1" s="1126"/>
      <c r="GBF1" s="1126"/>
      <c r="GBG1" s="1126"/>
      <c r="GBH1" s="1126"/>
      <c r="GBI1" s="1126"/>
      <c r="GBJ1" s="1126"/>
      <c r="GBK1" s="1126"/>
      <c r="GBL1" s="1126"/>
      <c r="GBM1" s="1126"/>
      <c r="GBN1" s="1126"/>
      <c r="GBO1" s="1126"/>
      <c r="GBP1" s="1126"/>
      <c r="GBQ1" s="1126"/>
      <c r="GBR1" s="1126"/>
      <c r="GBS1" s="1126"/>
      <c r="GBT1" s="1126"/>
      <c r="GBU1" s="1126"/>
      <c r="GBV1" s="1126"/>
      <c r="GBW1" s="1126"/>
      <c r="GBX1" s="1126"/>
      <c r="GBY1" s="1126"/>
      <c r="GBZ1" s="1126"/>
      <c r="GCA1" s="1126"/>
      <c r="GCB1" s="1126"/>
      <c r="GCC1" s="1126"/>
      <c r="GCD1" s="1126"/>
      <c r="GCE1" s="1126"/>
      <c r="GCF1" s="1126"/>
      <c r="GCG1" s="1126"/>
      <c r="GCH1" s="1126"/>
      <c r="GCI1" s="1126"/>
      <c r="GCJ1" s="1126"/>
      <c r="GCK1" s="1126"/>
      <c r="GCL1" s="1126"/>
      <c r="GCM1" s="1126"/>
      <c r="GCN1" s="1126"/>
      <c r="GCO1" s="1126"/>
      <c r="GCP1" s="1126"/>
      <c r="GCQ1" s="1126"/>
      <c r="GCR1" s="1126"/>
      <c r="GCS1" s="1126"/>
      <c r="GCT1" s="1126"/>
      <c r="GCU1" s="1126"/>
      <c r="GCV1" s="1126"/>
      <c r="GCW1" s="1126"/>
      <c r="GCX1" s="1126"/>
      <c r="GCY1" s="1126"/>
      <c r="GCZ1" s="1126"/>
      <c r="GDA1" s="1126"/>
      <c r="GDB1" s="1126"/>
      <c r="GDC1" s="1126"/>
      <c r="GDD1" s="1126"/>
      <c r="GDE1" s="1126"/>
      <c r="GDF1" s="1126"/>
      <c r="GDG1" s="1126"/>
      <c r="GDH1" s="1126"/>
      <c r="GDI1" s="1126"/>
      <c r="GDJ1" s="1126"/>
      <c r="GDK1" s="1126"/>
      <c r="GDL1" s="1126"/>
      <c r="GDM1" s="1126"/>
      <c r="GDN1" s="1126"/>
      <c r="GDO1" s="1126"/>
      <c r="GDP1" s="1126"/>
      <c r="GDQ1" s="1126"/>
      <c r="GDR1" s="1126"/>
      <c r="GDS1" s="1126"/>
      <c r="GDT1" s="1126"/>
      <c r="GDU1" s="1126"/>
      <c r="GDV1" s="1126"/>
      <c r="GDW1" s="1126"/>
      <c r="GDX1" s="1126"/>
      <c r="GDY1" s="1126"/>
      <c r="GDZ1" s="1126"/>
      <c r="GEA1" s="1126"/>
      <c r="GEB1" s="1126"/>
      <c r="GEC1" s="1126"/>
      <c r="GED1" s="1126"/>
      <c r="GEE1" s="1126"/>
      <c r="GEF1" s="1126"/>
      <c r="GEG1" s="1126"/>
      <c r="GEH1" s="1126"/>
      <c r="GEI1" s="1126"/>
      <c r="GEJ1" s="1126"/>
      <c r="GEK1" s="1126"/>
      <c r="GEL1" s="1126"/>
      <c r="GEM1" s="1126"/>
      <c r="GEN1" s="1126"/>
      <c r="GEO1" s="1126"/>
      <c r="GEP1" s="1126"/>
      <c r="GEQ1" s="1126"/>
      <c r="GER1" s="1126"/>
      <c r="GES1" s="1126"/>
      <c r="GET1" s="1126"/>
      <c r="GEU1" s="1126"/>
      <c r="GEV1" s="1126"/>
      <c r="GEW1" s="1126"/>
      <c r="GEX1" s="1126"/>
      <c r="GEY1" s="1126"/>
      <c r="GEZ1" s="1126"/>
      <c r="GFA1" s="1126"/>
      <c r="GFB1" s="1126"/>
      <c r="GFC1" s="1126"/>
      <c r="GFD1" s="1126"/>
      <c r="GFE1" s="1126"/>
      <c r="GFF1" s="1126"/>
      <c r="GFG1" s="1126"/>
      <c r="GFH1" s="1126"/>
      <c r="GFI1" s="1126"/>
      <c r="GFJ1" s="1126"/>
      <c r="GFK1" s="1126"/>
      <c r="GFL1" s="1126"/>
      <c r="GFM1" s="1126"/>
      <c r="GFN1" s="1126"/>
      <c r="GFO1" s="1126"/>
      <c r="GFP1" s="1126"/>
      <c r="GFQ1" s="1126"/>
      <c r="GFR1" s="1126"/>
      <c r="GFS1" s="1126"/>
      <c r="GFT1" s="1126"/>
      <c r="GFU1" s="1126"/>
      <c r="GFV1" s="1126"/>
      <c r="GFW1" s="1126"/>
      <c r="GFX1" s="1126"/>
      <c r="GFY1" s="1126"/>
      <c r="GFZ1" s="1126"/>
      <c r="GGA1" s="1126"/>
      <c r="GGB1" s="1126"/>
      <c r="GGC1" s="1126"/>
      <c r="GGD1" s="1126"/>
      <c r="GGE1" s="1126"/>
      <c r="GGF1" s="1126"/>
      <c r="GGG1" s="1126"/>
      <c r="GGH1" s="1126"/>
      <c r="GGI1" s="1126"/>
      <c r="GGJ1" s="1126"/>
      <c r="GGK1" s="1126"/>
      <c r="GGL1" s="1126"/>
      <c r="GGM1" s="1126"/>
      <c r="GGN1" s="1126"/>
      <c r="GGO1" s="1126"/>
      <c r="GGP1" s="1126"/>
      <c r="GGQ1" s="1126"/>
      <c r="GGR1" s="1126"/>
      <c r="GGS1" s="1126"/>
      <c r="GGT1" s="1126"/>
      <c r="GGU1" s="1126"/>
      <c r="GGV1" s="1126"/>
      <c r="GGW1" s="1126"/>
      <c r="GGX1" s="1126"/>
      <c r="GGY1" s="1126"/>
      <c r="GGZ1" s="1126"/>
      <c r="GHA1" s="1126"/>
      <c r="GHB1" s="1126"/>
      <c r="GHC1" s="1126"/>
      <c r="GHD1" s="1126"/>
      <c r="GHE1" s="1126"/>
      <c r="GHF1" s="1126"/>
      <c r="GHG1" s="1126"/>
      <c r="GHH1" s="1126"/>
      <c r="GHI1" s="1126"/>
      <c r="GHJ1" s="1126"/>
      <c r="GHK1" s="1126"/>
      <c r="GHL1" s="1126"/>
      <c r="GHM1" s="1126"/>
      <c r="GHN1" s="1126"/>
      <c r="GHO1" s="1126"/>
      <c r="GHP1" s="1126"/>
      <c r="GHQ1" s="1126"/>
      <c r="GHR1" s="1126"/>
      <c r="GHS1" s="1126"/>
      <c r="GHT1" s="1126"/>
      <c r="GHU1" s="1126"/>
      <c r="GHV1" s="1126"/>
      <c r="GHW1" s="1126"/>
      <c r="GHX1" s="1126"/>
      <c r="GHY1" s="1126"/>
      <c r="GHZ1" s="1126"/>
      <c r="GIA1" s="1126"/>
      <c r="GIB1" s="1126"/>
      <c r="GIC1" s="1126"/>
      <c r="GID1" s="1126"/>
      <c r="GIE1" s="1126"/>
      <c r="GIF1" s="1126"/>
      <c r="GIG1" s="1126"/>
      <c r="GIH1" s="1126"/>
      <c r="GII1" s="1126"/>
      <c r="GIJ1" s="1126"/>
      <c r="GIK1" s="1126"/>
      <c r="GIL1" s="1126"/>
      <c r="GIM1" s="1126"/>
      <c r="GIN1" s="1126"/>
      <c r="GIO1" s="1126"/>
      <c r="GIP1" s="1126"/>
      <c r="GIQ1" s="1126"/>
      <c r="GIR1" s="1126"/>
      <c r="GIS1" s="1126"/>
      <c r="GIT1" s="1126"/>
      <c r="GIU1" s="1126"/>
      <c r="GIV1" s="1126"/>
      <c r="GIW1" s="1126"/>
      <c r="GIX1" s="1126"/>
      <c r="GIY1" s="1126"/>
      <c r="GIZ1" s="1126"/>
      <c r="GJA1" s="1126"/>
      <c r="GJB1" s="1126"/>
      <c r="GJC1" s="1126"/>
      <c r="GJD1" s="1126"/>
      <c r="GJE1" s="1126"/>
      <c r="GJF1" s="1126"/>
      <c r="GJG1" s="1126"/>
      <c r="GJH1" s="1126"/>
      <c r="GJI1" s="1126"/>
      <c r="GJJ1" s="1126"/>
      <c r="GJK1" s="1126"/>
      <c r="GJL1" s="1126"/>
      <c r="GJM1" s="1126"/>
      <c r="GJN1" s="1126"/>
      <c r="GJO1" s="1126"/>
      <c r="GJP1" s="1126"/>
      <c r="GJQ1" s="1126"/>
      <c r="GJR1" s="1126"/>
      <c r="GJS1" s="1126"/>
      <c r="GJT1" s="1126"/>
      <c r="GJU1" s="1126"/>
      <c r="GJV1" s="1126"/>
      <c r="GJW1" s="1126"/>
      <c r="GJX1" s="1126"/>
      <c r="GJY1" s="1126"/>
      <c r="GJZ1" s="1126"/>
      <c r="GKA1" s="1126"/>
      <c r="GKB1" s="1126"/>
      <c r="GKC1" s="1126"/>
      <c r="GKD1" s="1126"/>
      <c r="GKE1" s="1126"/>
      <c r="GKF1" s="1126"/>
      <c r="GKG1" s="1126"/>
      <c r="GKH1" s="1126"/>
      <c r="GKI1" s="1126"/>
      <c r="GKJ1" s="1126"/>
      <c r="GKK1" s="1126"/>
      <c r="GKL1" s="1126"/>
      <c r="GKM1" s="1126"/>
      <c r="GKN1" s="1126"/>
      <c r="GKO1" s="1126"/>
      <c r="GKP1" s="1126"/>
      <c r="GKQ1" s="1126"/>
      <c r="GKR1" s="1126"/>
      <c r="GKS1" s="1126"/>
      <c r="GKT1" s="1126"/>
      <c r="GKU1" s="1126"/>
      <c r="GKV1" s="1126"/>
      <c r="GKW1" s="1126"/>
      <c r="GKX1" s="1126"/>
      <c r="GKY1" s="1126"/>
      <c r="GKZ1" s="1126"/>
      <c r="GLA1" s="1126"/>
      <c r="GLB1" s="1126"/>
      <c r="GLC1" s="1126"/>
      <c r="GLD1" s="1126"/>
      <c r="GLE1" s="1126"/>
      <c r="GLF1" s="1126"/>
      <c r="GLG1" s="1126"/>
      <c r="GLH1" s="1126"/>
      <c r="GLI1" s="1126"/>
      <c r="GLJ1" s="1126"/>
      <c r="GLK1" s="1126"/>
      <c r="GLL1" s="1126"/>
      <c r="GLM1" s="1126"/>
      <c r="GLN1" s="1126"/>
      <c r="GLO1" s="1126"/>
      <c r="GLP1" s="1126"/>
      <c r="GLQ1" s="1126"/>
      <c r="GLR1" s="1126"/>
      <c r="GLS1" s="1126"/>
      <c r="GLT1" s="1126"/>
      <c r="GLU1" s="1126"/>
      <c r="GLV1" s="1126"/>
      <c r="GLW1" s="1126"/>
      <c r="GLX1" s="1126"/>
      <c r="GLY1" s="1126"/>
      <c r="GLZ1" s="1126"/>
      <c r="GMA1" s="1126"/>
      <c r="GMB1" s="1126"/>
      <c r="GMC1" s="1126"/>
      <c r="GMD1" s="1126"/>
      <c r="GME1" s="1126"/>
      <c r="GMF1" s="1126"/>
      <c r="GMG1" s="1126"/>
      <c r="GMH1" s="1126"/>
      <c r="GMI1" s="1126"/>
      <c r="GMJ1" s="1126"/>
      <c r="GMK1" s="1126"/>
      <c r="GML1" s="1126"/>
      <c r="GMM1" s="1126"/>
      <c r="GMN1" s="1126"/>
      <c r="GMO1" s="1126"/>
      <c r="GMP1" s="1126"/>
      <c r="GMQ1" s="1126"/>
      <c r="GMR1" s="1126"/>
      <c r="GMS1" s="1126"/>
      <c r="GMT1" s="1126"/>
      <c r="GMU1" s="1126"/>
      <c r="GMV1" s="1126"/>
      <c r="GMW1" s="1126"/>
      <c r="GMX1" s="1126"/>
      <c r="GMY1" s="1126"/>
      <c r="GMZ1" s="1126"/>
      <c r="GNA1" s="1126"/>
      <c r="GNB1" s="1126"/>
      <c r="GNC1" s="1126"/>
      <c r="GND1" s="1126"/>
      <c r="GNE1" s="1126"/>
      <c r="GNF1" s="1126"/>
      <c r="GNG1" s="1126"/>
      <c r="GNH1" s="1126"/>
      <c r="GNI1" s="1126"/>
      <c r="GNJ1" s="1126"/>
      <c r="GNK1" s="1126"/>
      <c r="GNL1" s="1126"/>
      <c r="GNM1" s="1126"/>
      <c r="GNN1" s="1126"/>
      <c r="GNO1" s="1126"/>
      <c r="GNP1" s="1126"/>
      <c r="GNQ1" s="1126"/>
      <c r="GNR1" s="1126"/>
      <c r="GNS1" s="1126"/>
      <c r="GNT1" s="1126"/>
      <c r="GNU1" s="1126"/>
      <c r="GNV1" s="1126"/>
      <c r="GNW1" s="1126"/>
      <c r="GNX1" s="1126"/>
      <c r="GNY1" s="1126"/>
      <c r="GNZ1" s="1126"/>
      <c r="GOA1" s="1126"/>
      <c r="GOB1" s="1126"/>
      <c r="GOC1" s="1126"/>
      <c r="GOD1" s="1126"/>
      <c r="GOE1" s="1126"/>
      <c r="GOF1" s="1126"/>
      <c r="GOG1" s="1126"/>
      <c r="GOH1" s="1126"/>
      <c r="GOI1" s="1126"/>
      <c r="GOJ1" s="1126"/>
      <c r="GOK1" s="1126"/>
      <c r="GOL1" s="1126"/>
      <c r="GOM1" s="1126"/>
      <c r="GON1" s="1126"/>
      <c r="GOO1" s="1126"/>
      <c r="GOP1" s="1126"/>
      <c r="GOQ1" s="1126"/>
      <c r="GOR1" s="1126"/>
      <c r="GOS1" s="1126"/>
      <c r="GOT1" s="1126"/>
      <c r="GOU1" s="1126"/>
      <c r="GOV1" s="1126"/>
      <c r="GOW1" s="1126"/>
      <c r="GOX1" s="1126"/>
      <c r="GOY1" s="1126"/>
      <c r="GOZ1" s="1126"/>
      <c r="GPA1" s="1126"/>
      <c r="GPB1" s="1126"/>
      <c r="GPC1" s="1126"/>
      <c r="GPD1" s="1126"/>
      <c r="GPE1" s="1126"/>
      <c r="GPF1" s="1126"/>
      <c r="GPG1" s="1126"/>
      <c r="GPH1" s="1126"/>
      <c r="GPI1" s="1126"/>
      <c r="GPJ1" s="1126"/>
      <c r="GPK1" s="1126"/>
      <c r="GPL1" s="1126"/>
      <c r="GPM1" s="1126"/>
      <c r="GPN1" s="1126"/>
      <c r="GPO1" s="1126"/>
      <c r="GPP1" s="1126"/>
      <c r="GPQ1" s="1126"/>
      <c r="GPR1" s="1126"/>
      <c r="GPS1" s="1126"/>
      <c r="GPT1" s="1126"/>
      <c r="GPU1" s="1126"/>
      <c r="GPV1" s="1126"/>
      <c r="GPW1" s="1126"/>
      <c r="GPX1" s="1126"/>
      <c r="GPY1" s="1126"/>
      <c r="GPZ1" s="1126"/>
      <c r="GQA1" s="1126"/>
      <c r="GQB1" s="1126"/>
      <c r="GQC1" s="1126"/>
      <c r="GQD1" s="1126"/>
      <c r="GQE1" s="1126"/>
      <c r="GQF1" s="1126"/>
      <c r="GQG1" s="1126"/>
      <c r="GQH1" s="1126"/>
      <c r="GQI1" s="1126"/>
      <c r="GQJ1" s="1126"/>
      <c r="GQK1" s="1126"/>
      <c r="GQL1" s="1126"/>
      <c r="GQM1" s="1126"/>
      <c r="GQN1" s="1126"/>
      <c r="GQO1" s="1126"/>
      <c r="GQP1" s="1126"/>
      <c r="GQQ1" s="1126"/>
      <c r="GQR1" s="1126"/>
      <c r="GQS1" s="1126"/>
      <c r="GQT1" s="1126"/>
      <c r="GQU1" s="1126"/>
      <c r="GQV1" s="1126"/>
      <c r="GQW1" s="1126"/>
      <c r="GQX1" s="1126"/>
      <c r="GQY1" s="1126"/>
      <c r="GQZ1" s="1126"/>
      <c r="GRA1" s="1126"/>
      <c r="GRB1" s="1126"/>
      <c r="GRC1" s="1126"/>
      <c r="GRD1" s="1126"/>
      <c r="GRE1" s="1126"/>
      <c r="GRF1" s="1126"/>
      <c r="GRG1" s="1126"/>
      <c r="GRH1" s="1126"/>
      <c r="GRI1" s="1126"/>
      <c r="GRJ1" s="1126"/>
      <c r="GRK1" s="1126"/>
      <c r="GRL1" s="1126"/>
      <c r="GRM1" s="1126"/>
      <c r="GRN1" s="1126"/>
      <c r="GRO1" s="1126"/>
      <c r="GRP1" s="1126"/>
      <c r="GRQ1" s="1126"/>
      <c r="GRR1" s="1126"/>
      <c r="GRS1" s="1126"/>
      <c r="GRT1" s="1126"/>
      <c r="GRU1" s="1126"/>
      <c r="GRV1" s="1126"/>
      <c r="GRW1" s="1126"/>
      <c r="GRX1" s="1126"/>
      <c r="GRY1" s="1126"/>
      <c r="GRZ1" s="1126"/>
      <c r="GSA1" s="1126"/>
      <c r="GSB1" s="1126"/>
      <c r="GSC1" s="1126"/>
      <c r="GSD1" s="1126"/>
      <c r="GSE1" s="1126"/>
      <c r="GSF1" s="1126"/>
      <c r="GSG1" s="1126"/>
      <c r="GSH1" s="1126"/>
      <c r="GSI1" s="1126"/>
      <c r="GSJ1" s="1126"/>
      <c r="GSK1" s="1126"/>
      <c r="GSL1" s="1126"/>
      <c r="GSM1" s="1126"/>
      <c r="GSN1" s="1126"/>
      <c r="GSO1" s="1126"/>
      <c r="GSP1" s="1126"/>
      <c r="GSQ1" s="1126"/>
      <c r="GSR1" s="1126"/>
      <c r="GSS1" s="1126"/>
      <c r="GST1" s="1126"/>
      <c r="GSU1" s="1126"/>
      <c r="GSV1" s="1126"/>
      <c r="GSW1" s="1126"/>
      <c r="GSX1" s="1126"/>
      <c r="GSY1" s="1126"/>
      <c r="GSZ1" s="1126"/>
      <c r="GTA1" s="1126"/>
      <c r="GTB1" s="1126"/>
      <c r="GTC1" s="1126"/>
      <c r="GTD1" s="1126"/>
      <c r="GTE1" s="1126"/>
      <c r="GTF1" s="1126"/>
      <c r="GTG1" s="1126"/>
      <c r="GTH1" s="1126"/>
      <c r="GTI1" s="1126"/>
      <c r="GTJ1" s="1126"/>
      <c r="GTK1" s="1126"/>
      <c r="GTL1" s="1126"/>
      <c r="GTM1" s="1126"/>
      <c r="GTN1" s="1126"/>
      <c r="GTO1" s="1126"/>
      <c r="GTP1" s="1126"/>
      <c r="GTQ1" s="1126"/>
      <c r="GTR1" s="1126"/>
      <c r="GTS1" s="1126"/>
      <c r="GTT1" s="1126"/>
      <c r="GTU1" s="1126"/>
      <c r="GTV1" s="1126"/>
      <c r="GTW1" s="1126"/>
      <c r="GTX1" s="1126"/>
      <c r="GTY1" s="1126"/>
      <c r="GTZ1" s="1126"/>
      <c r="GUA1" s="1126"/>
      <c r="GUB1" s="1126"/>
      <c r="GUC1" s="1126"/>
      <c r="GUD1" s="1126"/>
      <c r="GUE1" s="1126"/>
      <c r="GUF1" s="1126"/>
      <c r="GUG1" s="1126"/>
      <c r="GUH1" s="1126"/>
      <c r="GUI1" s="1126"/>
      <c r="GUJ1" s="1126"/>
      <c r="GUK1" s="1126"/>
      <c r="GUL1" s="1126"/>
      <c r="GUM1" s="1126"/>
      <c r="GUN1" s="1126"/>
      <c r="GUO1" s="1126"/>
      <c r="GUP1" s="1126"/>
      <c r="GUQ1" s="1126"/>
      <c r="GUR1" s="1126"/>
      <c r="GUS1" s="1126"/>
      <c r="GUT1" s="1126"/>
      <c r="GUU1" s="1126"/>
      <c r="GUV1" s="1126"/>
      <c r="GUW1" s="1126"/>
      <c r="GUX1" s="1126"/>
      <c r="GUY1" s="1126"/>
      <c r="GUZ1" s="1126"/>
      <c r="GVA1" s="1126"/>
      <c r="GVB1" s="1126"/>
      <c r="GVC1" s="1126"/>
      <c r="GVD1" s="1126"/>
      <c r="GVE1" s="1126"/>
      <c r="GVF1" s="1126"/>
      <c r="GVG1" s="1126"/>
      <c r="GVH1" s="1126"/>
      <c r="GVI1" s="1126"/>
      <c r="GVJ1" s="1126"/>
      <c r="GVK1" s="1126"/>
      <c r="GVL1" s="1126"/>
      <c r="GVM1" s="1126"/>
      <c r="GVN1" s="1126"/>
      <c r="GVO1" s="1126"/>
      <c r="GVP1" s="1126"/>
      <c r="GVQ1" s="1126"/>
      <c r="GVR1" s="1126"/>
      <c r="GVS1" s="1126"/>
      <c r="GVT1" s="1126"/>
      <c r="GVU1" s="1126"/>
      <c r="GVV1" s="1126"/>
      <c r="GVW1" s="1126"/>
      <c r="GVX1" s="1126"/>
      <c r="GVY1" s="1126"/>
      <c r="GVZ1" s="1126"/>
      <c r="GWA1" s="1126"/>
      <c r="GWB1" s="1126"/>
      <c r="GWC1" s="1126"/>
      <c r="GWD1" s="1126"/>
      <c r="GWE1" s="1126"/>
      <c r="GWF1" s="1126"/>
      <c r="GWG1" s="1126"/>
      <c r="GWH1" s="1126"/>
      <c r="GWI1" s="1126"/>
      <c r="GWJ1" s="1126"/>
      <c r="GWK1" s="1126"/>
      <c r="GWL1" s="1126"/>
      <c r="GWM1" s="1126"/>
      <c r="GWN1" s="1126"/>
      <c r="GWO1" s="1126"/>
      <c r="GWP1" s="1126"/>
      <c r="GWQ1" s="1126"/>
      <c r="GWR1" s="1126"/>
      <c r="GWS1" s="1126"/>
      <c r="GWT1" s="1126"/>
      <c r="GWU1" s="1126"/>
      <c r="GWV1" s="1126"/>
      <c r="GWW1" s="1126"/>
      <c r="GWX1" s="1126"/>
      <c r="GWY1" s="1126"/>
      <c r="GWZ1" s="1126"/>
      <c r="GXA1" s="1126"/>
      <c r="GXB1" s="1126"/>
      <c r="GXC1" s="1126"/>
      <c r="GXD1" s="1126"/>
      <c r="GXE1" s="1126"/>
      <c r="GXF1" s="1126"/>
      <c r="GXG1" s="1126"/>
      <c r="GXH1" s="1126"/>
      <c r="GXI1" s="1126"/>
      <c r="GXJ1" s="1126"/>
      <c r="GXK1" s="1126"/>
      <c r="GXL1" s="1126"/>
      <c r="GXM1" s="1126"/>
      <c r="GXN1" s="1126"/>
      <c r="GXO1" s="1126"/>
      <c r="GXP1" s="1126"/>
      <c r="GXQ1" s="1126"/>
      <c r="GXR1" s="1126"/>
      <c r="GXS1" s="1126"/>
      <c r="GXT1" s="1126"/>
      <c r="GXU1" s="1126"/>
      <c r="GXV1" s="1126"/>
      <c r="GXW1" s="1126"/>
      <c r="GXX1" s="1126"/>
      <c r="GXY1" s="1126"/>
      <c r="GXZ1" s="1126"/>
      <c r="GYA1" s="1126"/>
      <c r="GYB1" s="1126"/>
      <c r="GYC1" s="1126"/>
      <c r="GYD1" s="1126"/>
      <c r="GYE1" s="1126"/>
      <c r="GYF1" s="1126"/>
      <c r="GYG1" s="1126"/>
      <c r="GYH1" s="1126"/>
      <c r="GYI1" s="1126"/>
      <c r="GYJ1" s="1126"/>
      <c r="GYK1" s="1126"/>
      <c r="GYL1" s="1126"/>
      <c r="GYM1" s="1126"/>
      <c r="GYN1" s="1126"/>
      <c r="GYO1" s="1126"/>
      <c r="GYP1" s="1126"/>
      <c r="GYQ1" s="1126"/>
      <c r="GYR1" s="1126"/>
      <c r="GYS1" s="1126"/>
      <c r="GYT1" s="1126"/>
      <c r="GYU1" s="1126"/>
      <c r="GYV1" s="1126"/>
      <c r="GYW1" s="1126"/>
      <c r="GYX1" s="1126"/>
      <c r="GYY1" s="1126"/>
      <c r="GYZ1" s="1126"/>
      <c r="GZA1" s="1126"/>
      <c r="GZB1" s="1126"/>
      <c r="GZC1" s="1126"/>
      <c r="GZD1" s="1126"/>
      <c r="GZE1" s="1126"/>
      <c r="GZF1" s="1126"/>
      <c r="GZG1" s="1126"/>
      <c r="GZH1" s="1126"/>
      <c r="GZI1" s="1126"/>
      <c r="GZJ1" s="1126"/>
      <c r="GZK1" s="1126"/>
      <c r="GZL1" s="1126"/>
      <c r="GZM1" s="1126"/>
      <c r="GZN1" s="1126"/>
      <c r="GZO1" s="1126"/>
      <c r="GZP1" s="1126"/>
      <c r="GZQ1" s="1126"/>
      <c r="GZR1" s="1126"/>
      <c r="GZS1" s="1126"/>
      <c r="GZT1" s="1126"/>
      <c r="GZU1" s="1126"/>
      <c r="GZV1" s="1126"/>
      <c r="GZW1" s="1126"/>
      <c r="GZX1" s="1126"/>
      <c r="GZY1" s="1126"/>
      <c r="GZZ1" s="1126"/>
      <c r="HAA1" s="1126"/>
      <c r="HAB1" s="1126"/>
      <c r="HAC1" s="1126"/>
      <c r="HAD1" s="1126"/>
      <c r="HAE1" s="1126"/>
      <c r="HAF1" s="1126"/>
      <c r="HAG1" s="1126"/>
      <c r="HAH1" s="1126"/>
      <c r="HAI1" s="1126"/>
      <c r="HAJ1" s="1126"/>
      <c r="HAK1" s="1126"/>
      <c r="HAL1" s="1126"/>
      <c r="HAM1" s="1126"/>
      <c r="HAN1" s="1126"/>
      <c r="HAO1" s="1126"/>
      <c r="HAP1" s="1126"/>
      <c r="HAQ1" s="1126"/>
      <c r="HAR1" s="1126"/>
      <c r="HAS1" s="1126"/>
      <c r="HAT1" s="1126"/>
      <c r="HAU1" s="1126"/>
      <c r="HAV1" s="1126"/>
      <c r="HAW1" s="1126"/>
      <c r="HAX1" s="1126"/>
      <c r="HAY1" s="1126"/>
      <c r="HAZ1" s="1126"/>
      <c r="HBA1" s="1126"/>
      <c r="HBB1" s="1126"/>
      <c r="HBC1" s="1126"/>
      <c r="HBD1" s="1126"/>
      <c r="HBE1" s="1126"/>
      <c r="HBF1" s="1126"/>
      <c r="HBG1" s="1126"/>
      <c r="HBH1" s="1126"/>
      <c r="HBI1" s="1126"/>
      <c r="HBJ1" s="1126"/>
      <c r="HBK1" s="1126"/>
      <c r="HBL1" s="1126"/>
      <c r="HBM1" s="1126"/>
      <c r="HBN1" s="1126"/>
      <c r="HBO1" s="1126"/>
      <c r="HBP1" s="1126"/>
      <c r="HBQ1" s="1126"/>
      <c r="HBR1" s="1126"/>
      <c r="HBS1" s="1126"/>
      <c r="HBT1" s="1126"/>
      <c r="HBU1" s="1126"/>
      <c r="HBV1" s="1126"/>
      <c r="HBW1" s="1126"/>
      <c r="HBX1" s="1126"/>
      <c r="HBY1" s="1126"/>
      <c r="HBZ1" s="1126"/>
      <c r="HCA1" s="1126"/>
      <c r="HCB1" s="1126"/>
      <c r="HCC1" s="1126"/>
      <c r="HCD1" s="1126"/>
      <c r="HCE1" s="1126"/>
      <c r="HCF1" s="1126"/>
      <c r="HCG1" s="1126"/>
      <c r="HCH1" s="1126"/>
      <c r="HCI1" s="1126"/>
      <c r="HCJ1" s="1126"/>
      <c r="HCK1" s="1126"/>
      <c r="HCL1" s="1126"/>
      <c r="HCM1" s="1126"/>
      <c r="HCN1" s="1126"/>
      <c r="HCO1" s="1126"/>
      <c r="HCP1" s="1126"/>
      <c r="HCQ1" s="1126"/>
      <c r="HCR1" s="1126"/>
      <c r="HCS1" s="1126"/>
      <c r="HCT1" s="1126"/>
      <c r="HCU1" s="1126"/>
      <c r="HCV1" s="1126"/>
      <c r="HCW1" s="1126"/>
      <c r="HCX1" s="1126"/>
      <c r="HCY1" s="1126"/>
      <c r="HCZ1" s="1126"/>
      <c r="HDA1" s="1126"/>
      <c r="HDB1" s="1126"/>
      <c r="HDC1" s="1126"/>
      <c r="HDD1" s="1126"/>
      <c r="HDE1" s="1126"/>
      <c r="HDF1" s="1126"/>
      <c r="HDG1" s="1126"/>
      <c r="HDH1" s="1126"/>
      <c r="HDI1" s="1126"/>
      <c r="HDJ1" s="1126"/>
      <c r="HDK1" s="1126"/>
      <c r="HDL1" s="1126"/>
      <c r="HDM1" s="1126"/>
      <c r="HDN1" s="1126"/>
      <c r="HDO1" s="1126"/>
      <c r="HDP1" s="1126"/>
      <c r="HDQ1" s="1126"/>
      <c r="HDR1" s="1126"/>
      <c r="HDS1" s="1126"/>
      <c r="HDT1" s="1126"/>
      <c r="HDU1" s="1126"/>
      <c r="HDV1" s="1126"/>
      <c r="HDW1" s="1126"/>
      <c r="HDX1" s="1126"/>
      <c r="HDY1" s="1126"/>
      <c r="HDZ1" s="1126"/>
      <c r="HEA1" s="1126"/>
      <c r="HEB1" s="1126"/>
      <c r="HEC1" s="1126"/>
      <c r="HED1" s="1126"/>
      <c r="HEE1" s="1126"/>
      <c r="HEF1" s="1126"/>
      <c r="HEG1" s="1126"/>
      <c r="HEH1" s="1126"/>
      <c r="HEI1" s="1126"/>
      <c r="HEJ1" s="1126"/>
      <c r="HEK1" s="1126"/>
      <c r="HEL1" s="1126"/>
      <c r="HEM1" s="1126"/>
      <c r="HEN1" s="1126"/>
      <c r="HEO1" s="1126"/>
      <c r="HEP1" s="1126"/>
      <c r="HEQ1" s="1126"/>
      <c r="HER1" s="1126"/>
      <c r="HES1" s="1126"/>
      <c r="HET1" s="1126"/>
      <c r="HEU1" s="1126"/>
      <c r="HEV1" s="1126"/>
      <c r="HEW1" s="1126"/>
      <c r="HEX1" s="1126"/>
      <c r="HEY1" s="1126"/>
      <c r="HEZ1" s="1126"/>
      <c r="HFA1" s="1126"/>
      <c r="HFB1" s="1126"/>
      <c r="HFC1" s="1126"/>
      <c r="HFD1" s="1126"/>
      <c r="HFE1" s="1126"/>
      <c r="HFF1" s="1126"/>
      <c r="HFG1" s="1126"/>
      <c r="HFH1" s="1126"/>
      <c r="HFI1" s="1126"/>
      <c r="HFJ1" s="1126"/>
      <c r="HFK1" s="1126"/>
      <c r="HFL1" s="1126"/>
      <c r="HFM1" s="1126"/>
      <c r="HFN1" s="1126"/>
      <c r="HFO1" s="1126"/>
      <c r="HFP1" s="1126"/>
      <c r="HFQ1" s="1126"/>
      <c r="HFR1" s="1126"/>
      <c r="HFS1" s="1126"/>
      <c r="HFT1" s="1126"/>
      <c r="HFU1" s="1126"/>
      <c r="HFV1" s="1126"/>
      <c r="HFW1" s="1126"/>
      <c r="HFX1" s="1126"/>
      <c r="HFY1" s="1126"/>
      <c r="HFZ1" s="1126"/>
      <c r="HGA1" s="1126"/>
      <c r="HGB1" s="1126"/>
      <c r="HGC1" s="1126"/>
      <c r="HGD1" s="1126"/>
      <c r="HGE1" s="1126"/>
      <c r="HGF1" s="1126"/>
      <c r="HGG1" s="1126"/>
      <c r="HGH1" s="1126"/>
      <c r="HGI1" s="1126"/>
      <c r="HGJ1" s="1126"/>
      <c r="HGK1" s="1126"/>
      <c r="HGL1" s="1126"/>
      <c r="HGM1" s="1126"/>
      <c r="HGN1" s="1126"/>
      <c r="HGO1" s="1126"/>
      <c r="HGP1" s="1126"/>
      <c r="HGQ1" s="1126"/>
      <c r="HGR1" s="1126"/>
      <c r="HGS1" s="1126"/>
      <c r="HGT1" s="1126"/>
      <c r="HGU1" s="1126"/>
      <c r="HGV1" s="1126"/>
      <c r="HGW1" s="1126"/>
      <c r="HGX1" s="1126"/>
      <c r="HGY1" s="1126"/>
      <c r="HGZ1" s="1126"/>
      <c r="HHA1" s="1126"/>
      <c r="HHB1" s="1126"/>
      <c r="HHC1" s="1126"/>
      <c r="HHD1" s="1126"/>
      <c r="HHE1" s="1126"/>
      <c r="HHF1" s="1126"/>
      <c r="HHG1" s="1126"/>
      <c r="HHH1" s="1126"/>
      <c r="HHI1" s="1126"/>
      <c r="HHJ1" s="1126"/>
      <c r="HHK1" s="1126"/>
      <c r="HHL1" s="1126"/>
      <c r="HHM1" s="1126"/>
      <c r="HHN1" s="1126"/>
      <c r="HHO1" s="1126"/>
      <c r="HHP1" s="1126"/>
      <c r="HHQ1" s="1126"/>
      <c r="HHR1" s="1126"/>
      <c r="HHS1" s="1126"/>
      <c r="HHT1" s="1126"/>
      <c r="HHU1" s="1126"/>
      <c r="HHV1" s="1126"/>
      <c r="HHW1" s="1126"/>
      <c r="HHX1" s="1126"/>
      <c r="HHY1" s="1126"/>
      <c r="HHZ1" s="1126"/>
      <c r="HIA1" s="1126"/>
      <c r="HIB1" s="1126"/>
      <c r="HIC1" s="1126"/>
      <c r="HID1" s="1126"/>
      <c r="HIE1" s="1126"/>
      <c r="HIF1" s="1126"/>
      <c r="HIG1" s="1126"/>
      <c r="HIH1" s="1126"/>
      <c r="HII1" s="1126"/>
      <c r="HIJ1" s="1126"/>
      <c r="HIK1" s="1126"/>
      <c r="HIL1" s="1126"/>
      <c r="HIM1" s="1126"/>
      <c r="HIN1" s="1126"/>
      <c r="HIO1" s="1126"/>
      <c r="HIP1" s="1126"/>
      <c r="HIQ1" s="1126"/>
      <c r="HIR1" s="1126"/>
      <c r="HIS1" s="1126"/>
      <c r="HIT1" s="1126"/>
      <c r="HIU1" s="1126"/>
      <c r="HIV1" s="1126"/>
      <c r="HIW1" s="1126"/>
      <c r="HIX1" s="1126"/>
      <c r="HIY1" s="1126"/>
      <c r="HIZ1" s="1126"/>
      <c r="HJA1" s="1126"/>
      <c r="HJB1" s="1126"/>
      <c r="HJC1" s="1126"/>
      <c r="HJD1" s="1126"/>
      <c r="HJE1" s="1126"/>
      <c r="HJF1" s="1126"/>
      <c r="HJG1" s="1126"/>
      <c r="HJH1" s="1126"/>
      <c r="HJI1" s="1126"/>
      <c r="HJJ1" s="1126"/>
      <c r="HJK1" s="1126"/>
      <c r="HJL1" s="1126"/>
      <c r="HJM1" s="1126"/>
      <c r="HJN1" s="1126"/>
      <c r="HJO1" s="1126"/>
      <c r="HJP1" s="1126"/>
      <c r="HJQ1" s="1126"/>
      <c r="HJR1" s="1126"/>
      <c r="HJS1" s="1126"/>
      <c r="HJT1" s="1126"/>
      <c r="HJU1" s="1126"/>
      <c r="HJV1" s="1126"/>
      <c r="HJW1" s="1126"/>
      <c r="HJX1" s="1126"/>
      <c r="HJY1" s="1126"/>
      <c r="HJZ1" s="1126"/>
      <c r="HKA1" s="1126"/>
      <c r="HKB1" s="1126"/>
      <c r="HKC1" s="1126"/>
      <c r="HKD1" s="1126"/>
      <c r="HKE1" s="1126"/>
      <c r="HKF1" s="1126"/>
      <c r="HKG1" s="1126"/>
      <c r="HKH1" s="1126"/>
      <c r="HKI1" s="1126"/>
      <c r="HKJ1" s="1126"/>
      <c r="HKK1" s="1126"/>
      <c r="HKL1" s="1126"/>
      <c r="HKM1" s="1126"/>
      <c r="HKN1" s="1126"/>
      <c r="HKO1" s="1126"/>
      <c r="HKP1" s="1126"/>
      <c r="HKQ1" s="1126"/>
      <c r="HKR1" s="1126"/>
      <c r="HKS1" s="1126"/>
      <c r="HKT1" s="1126"/>
      <c r="HKU1" s="1126"/>
      <c r="HKV1" s="1126"/>
      <c r="HKW1" s="1126"/>
      <c r="HKX1" s="1126"/>
      <c r="HKY1" s="1126"/>
      <c r="HKZ1" s="1126"/>
      <c r="HLA1" s="1126"/>
      <c r="HLB1" s="1126"/>
      <c r="HLC1" s="1126"/>
      <c r="HLD1" s="1126"/>
      <c r="HLE1" s="1126"/>
      <c r="HLF1" s="1126"/>
      <c r="HLG1" s="1126"/>
      <c r="HLH1" s="1126"/>
      <c r="HLI1" s="1126"/>
      <c r="HLJ1" s="1126"/>
      <c r="HLK1" s="1126"/>
      <c r="HLL1" s="1126"/>
      <c r="HLM1" s="1126"/>
      <c r="HLN1" s="1126"/>
      <c r="HLO1" s="1126"/>
      <c r="HLP1" s="1126"/>
      <c r="HLQ1" s="1126"/>
      <c r="HLR1" s="1126"/>
      <c r="HLS1" s="1126"/>
      <c r="HLT1" s="1126"/>
      <c r="HLU1" s="1126"/>
      <c r="HLV1" s="1126"/>
      <c r="HLW1" s="1126"/>
      <c r="HLX1" s="1126"/>
      <c r="HLY1" s="1126"/>
      <c r="HLZ1" s="1126"/>
      <c r="HMA1" s="1126"/>
      <c r="HMB1" s="1126"/>
      <c r="HMC1" s="1126"/>
      <c r="HMD1" s="1126"/>
      <c r="HME1" s="1126"/>
      <c r="HMF1" s="1126"/>
      <c r="HMG1" s="1126"/>
      <c r="HMH1" s="1126"/>
      <c r="HMI1" s="1126"/>
      <c r="HMJ1" s="1126"/>
      <c r="HMK1" s="1126"/>
      <c r="HML1" s="1126"/>
      <c r="HMM1" s="1126"/>
      <c r="HMN1" s="1126"/>
      <c r="HMO1" s="1126"/>
      <c r="HMP1" s="1126"/>
      <c r="HMQ1" s="1126"/>
      <c r="HMR1" s="1126"/>
      <c r="HMS1" s="1126"/>
      <c r="HMT1" s="1126"/>
      <c r="HMU1" s="1126"/>
      <c r="HMV1" s="1126"/>
      <c r="HMW1" s="1126"/>
      <c r="HMX1" s="1126"/>
      <c r="HMY1" s="1126"/>
      <c r="HMZ1" s="1126"/>
      <c r="HNA1" s="1126"/>
      <c r="HNB1" s="1126"/>
      <c r="HNC1" s="1126"/>
      <c r="HND1" s="1126"/>
      <c r="HNE1" s="1126"/>
      <c r="HNF1" s="1126"/>
      <c r="HNG1" s="1126"/>
      <c r="HNH1" s="1126"/>
      <c r="HNI1" s="1126"/>
      <c r="HNJ1" s="1126"/>
      <c r="HNK1" s="1126"/>
      <c r="HNL1" s="1126"/>
      <c r="HNM1" s="1126"/>
      <c r="HNN1" s="1126"/>
      <c r="HNO1" s="1126"/>
      <c r="HNP1" s="1126"/>
      <c r="HNQ1" s="1126"/>
      <c r="HNR1" s="1126"/>
      <c r="HNS1" s="1126"/>
      <c r="HNT1" s="1126"/>
      <c r="HNU1" s="1126"/>
      <c r="HNV1" s="1126"/>
      <c r="HNW1" s="1126"/>
      <c r="HNX1" s="1126"/>
      <c r="HNY1" s="1126"/>
      <c r="HNZ1" s="1126"/>
      <c r="HOA1" s="1126"/>
      <c r="HOB1" s="1126"/>
      <c r="HOC1" s="1126"/>
      <c r="HOD1" s="1126"/>
      <c r="HOE1" s="1126"/>
      <c r="HOF1" s="1126"/>
      <c r="HOG1" s="1126"/>
      <c r="HOH1" s="1126"/>
      <c r="HOI1" s="1126"/>
      <c r="HOJ1" s="1126"/>
      <c r="HOK1" s="1126"/>
      <c r="HOL1" s="1126"/>
      <c r="HOM1" s="1126"/>
      <c r="HON1" s="1126"/>
      <c r="HOO1" s="1126"/>
      <c r="HOP1" s="1126"/>
      <c r="HOQ1" s="1126"/>
      <c r="HOR1" s="1126"/>
      <c r="HOS1" s="1126"/>
      <c r="HOT1" s="1126"/>
      <c r="HOU1" s="1126"/>
      <c r="HOV1" s="1126"/>
      <c r="HOW1" s="1126"/>
      <c r="HOX1" s="1126"/>
      <c r="HOY1" s="1126"/>
      <c r="HOZ1" s="1126"/>
      <c r="HPA1" s="1126"/>
      <c r="HPB1" s="1126"/>
      <c r="HPC1" s="1126"/>
      <c r="HPD1" s="1126"/>
      <c r="HPE1" s="1126"/>
      <c r="HPF1" s="1126"/>
      <c r="HPG1" s="1126"/>
      <c r="HPH1" s="1126"/>
      <c r="HPI1" s="1126"/>
      <c r="HPJ1" s="1126"/>
      <c r="HPK1" s="1126"/>
      <c r="HPL1" s="1126"/>
      <c r="HPM1" s="1126"/>
      <c r="HPN1" s="1126"/>
      <c r="HPO1" s="1126"/>
      <c r="HPP1" s="1126"/>
      <c r="HPQ1" s="1126"/>
      <c r="HPR1" s="1126"/>
      <c r="HPS1" s="1126"/>
      <c r="HPT1" s="1126"/>
      <c r="HPU1" s="1126"/>
      <c r="HPV1" s="1126"/>
      <c r="HPW1" s="1126"/>
      <c r="HPX1" s="1126"/>
      <c r="HPY1" s="1126"/>
      <c r="HPZ1" s="1126"/>
      <c r="HQA1" s="1126"/>
      <c r="HQB1" s="1126"/>
      <c r="HQC1" s="1126"/>
      <c r="HQD1" s="1126"/>
      <c r="HQE1" s="1126"/>
      <c r="HQF1" s="1126"/>
      <c r="HQG1" s="1126"/>
      <c r="HQH1" s="1126"/>
      <c r="HQI1" s="1126"/>
      <c r="HQJ1" s="1126"/>
      <c r="HQK1" s="1126"/>
      <c r="HQL1" s="1126"/>
      <c r="HQM1" s="1126"/>
      <c r="HQN1" s="1126"/>
      <c r="HQO1" s="1126"/>
      <c r="HQP1" s="1126"/>
      <c r="HQQ1" s="1126"/>
      <c r="HQR1" s="1126"/>
      <c r="HQS1" s="1126"/>
      <c r="HQT1" s="1126"/>
      <c r="HQU1" s="1126"/>
      <c r="HQV1" s="1126"/>
      <c r="HQW1" s="1126"/>
      <c r="HQX1" s="1126"/>
      <c r="HQY1" s="1126"/>
      <c r="HQZ1" s="1126"/>
      <c r="HRA1" s="1126"/>
      <c r="HRB1" s="1126"/>
      <c r="HRC1" s="1126"/>
      <c r="HRD1" s="1126"/>
      <c r="HRE1" s="1126"/>
      <c r="HRF1" s="1126"/>
      <c r="HRG1" s="1126"/>
      <c r="HRH1" s="1126"/>
      <c r="HRI1" s="1126"/>
      <c r="HRJ1" s="1126"/>
      <c r="HRK1" s="1126"/>
      <c r="HRL1" s="1126"/>
      <c r="HRM1" s="1126"/>
      <c r="HRN1" s="1126"/>
      <c r="HRO1" s="1126"/>
      <c r="HRP1" s="1126"/>
      <c r="HRQ1" s="1126"/>
      <c r="HRR1" s="1126"/>
      <c r="HRS1" s="1126"/>
      <c r="HRT1" s="1126"/>
      <c r="HRU1" s="1126"/>
      <c r="HRV1" s="1126"/>
      <c r="HRW1" s="1126"/>
      <c r="HRX1" s="1126"/>
      <c r="HRY1" s="1126"/>
      <c r="HRZ1" s="1126"/>
      <c r="HSA1" s="1126"/>
      <c r="HSB1" s="1126"/>
      <c r="HSC1" s="1126"/>
      <c r="HSD1" s="1126"/>
      <c r="HSE1" s="1126"/>
      <c r="HSF1" s="1126"/>
      <c r="HSG1" s="1126"/>
      <c r="HSH1" s="1126"/>
      <c r="HSI1" s="1126"/>
      <c r="HSJ1" s="1126"/>
      <c r="HSK1" s="1126"/>
      <c r="HSL1" s="1126"/>
      <c r="HSM1" s="1126"/>
      <c r="HSN1" s="1126"/>
      <c r="HSO1" s="1126"/>
      <c r="HSP1" s="1126"/>
      <c r="HSQ1" s="1126"/>
      <c r="HSR1" s="1126"/>
      <c r="HSS1" s="1126"/>
      <c r="HST1" s="1126"/>
      <c r="HSU1" s="1126"/>
      <c r="HSV1" s="1126"/>
      <c r="HSW1" s="1126"/>
      <c r="HSX1" s="1126"/>
      <c r="HSY1" s="1126"/>
      <c r="HSZ1" s="1126"/>
      <c r="HTA1" s="1126"/>
      <c r="HTB1" s="1126"/>
      <c r="HTC1" s="1126"/>
      <c r="HTD1" s="1126"/>
      <c r="HTE1" s="1126"/>
      <c r="HTF1" s="1126"/>
      <c r="HTG1" s="1126"/>
      <c r="HTH1" s="1126"/>
      <c r="HTI1" s="1126"/>
      <c r="HTJ1" s="1126"/>
      <c r="HTK1" s="1126"/>
      <c r="HTL1" s="1126"/>
      <c r="HTM1" s="1126"/>
      <c r="HTN1" s="1126"/>
      <c r="HTO1" s="1126"/>
      <c r="HTP1" s="1126"/>
      <c r="HTQ1" s="1126"/>
      <c r="HTR1" s="1126"/>
      <c r="HTS1" s="1126"/>
      <c r="HTT1" s="1126"/>
      <c r="HTU1" s="1126"/>
      <c r="HTV1" s="1126"/>
      <c r="HTW1" s="1126"/>
      <c r="HTX1" s="1126"/>
      <c r="HTY1" s="1126"/>
      <c r="HTZ1" s="1126"/>
      <c r="HUA1" s="1126"/>
      <c r="HUB1" s="1126"/>
      <c r="HUC1" s="1126"/>
      <c r="HUD1" s="1126"/>
      <c r="HUE1" s="1126"/>
      <c r="HUF1" s="1126"/>
      <c r="HUG1" s="1126"/>
      <c r="HUH1" s="1126"/>
      <c r="HUI1" s="1126"/>
      <c r="HUJ1" s="1126"/>
      <c r="HUK1" s="1126"/>
      <c r="HUL1" s="1126"/>
      <c r="HUM1" s="1126"/>
      <c r="HUN1" s="1126"/>
      <c r="HUO1" s="1126"/>
      <c r="HUP1" s="1126"/>
      <c r="HUQ1" s="1126"/>
      <c r="HUR1" s="1126"/>
      <c r="HUS1" s="1126"/>
      <c r="HUT1" s="1126"/>
      <c r="HUU1" s="1126"/>
      <c r="HUV1" s="1126"/>
      <c r="HUW1" s="1126"/>
      <c r="HUX1" s="1126"/>
      <c r="HUY1" s="1126"/>
      <c r="HUZ1" s="1126"/>
      <c r="HVA1" s="1126"/>
      <c r="HVB1" s="1126"/>
      <c r="HVC1" s="1126"/>
      <c r="HVD1" s="1126"/>
      <c r="HVE1" s="1126"/>
      <c r="HVF1" s="1126"/>
      <c r="HVG1" s="1126"/>
      <c r="HVH1" s="1126"/>
      <c r="HVI1" s="1126"/>
      <c r="HVJ1" s="1126"/>
      <c r="HVK1" s="1126"/>
      <c r="HVL1" s="1126"/>
      <c r="HVM1" s="1126"/>
      <c r="HVN1" s="1126"/>
      <c r="HVO1" s="1126"/>
      <c r="HVP1" s="1126"/>
      <c r="HVQ1" s="1126"/>
      <c r="HVR1" s="1126"/>
      <c r="HVS1" s="1126"/>
      <c r="HVT1" s="1126"/>
      <c r="HVU1" s="1126"/>
      <c r="HVV1" s="1126"/>
      <c r="HVW1" s="1126"/>
      <c r="HVX1" s="1126"/>
      <c r="HVY1" s="1126"/>
      <c r="HVZ1" s="1126"/>
      <c r="HWA1" s="1126"/>
      <c r="HWB1" s="1126"/>
      <c r="HWC1" s="1126"/>
      <c r="HWD1" s="1126"/>
      <c r="HWE1" s="1126"/>
      <c r="HWF1" s="1126"/>
      <c r="HWG1" s="1126"/>
      <c r="HWH1" s="1126"/>
      <c r="HWI1" s="1126"/>
      <c r="HWJ1" s="1126"/>
      <c r="HWK1" s="1126"/>
      <c r="HWL1" s="1126"/>
      <c r="HWM1" s="1126"/>
      <c r="HWN1" s="1126"/>
      <c r="HWO1" s="1126"/>
      <c r="HWP1" s="1126"/>
      <c r="HWQ1" s="1126"/>
      <c r="HWR1" s="1126"/>
      <c r="HWS1" s="1126"/>
      <c r="HWT1" s="1126"/>
      <c r="HWU1" s="1126"/>
      <c r="HWV1" s="1126"/>
      <c r="HWW1" s="1126"/>
      <c r="HWX1" s="1126"/>
      <c r="HWY1" s="1126"/>
      <c r="HWZ1" s="1126"/>
      <c r="HXA1" s="1126"/>
      <c r="HXB1" s="1126"/>
      <c r="HXC1" s="1126"/>
      <c r="HXD1" s="1126"/>
      <c r="HXE1" s="1126"/>
      <c r="HXF1" s="1126"/>
      <c r="HXG1" s="1126"/>
      <c r="HXH1" s="1126"/>
      <c r="HXI1" s="1126"/>
      <c r="HXJ1" s="1126"/>
      <c r="HXK1" s="1126"/>
      <c r="HXL1" s="1126"/>
      <c r="HXM1" s="1126"/>
      <c r="HXN1" s="1126"/>
      <c r="HXO1" s="1126"/>
      <c r="HXP1" s="1126"/>
      <c r="HXQ1" s="1126"/>
      <c r="HXR1" s="1126"/>
      <c r="HXS1" s="1126"/>
      <c r="HXT1" s="1126"/>
      <c r="HXU1" s="1126"/>
      <c r="HXV1" s="1126"/>
      <c r="HXW1" s="1126"/>
      <c r="HXX1" s="1126"/>
      <c r="HXY1" s="1126"/>
      <c r="HXZ1" s="1126"/>
      <c r="HYA1" s="1126"/>
      <c r="HYB1" s="1126"/>
      <c r="HYC1" s="1126"/>
      <c r="HYD1" s="1126"/>
      <c r="HYE1" s="1126"/>
      <c r="HYF1" s="1126"/>
      <c r="HYG1" s="1126"/>
      <c r="HYH1" s="1126"/>
      <c r="HYI1" s="1126"/>
      <c r="HYJ1" s="1126"/>
      <c r="HYK1" s="1126"/>
      <c r="HYL1" s="1126"/>
      <c r="HYM1" s="1126"/>
      <c r="HYN1" s="1126"/>
      <c r="HYO1" s="1126"/>
      <c r="HYP1" s="1126"/>
      <c r="HYQ1" s="1126"/>
      <c r="HYR1" s="1126"/>
      <c r="HYS1" s="1126"/>
      <c r="HYT1" s="1126"/>
      <c r="HYU1" s="1126"/>
      <c r="HYV1" s="1126"/>
      <c r="HYW1" s="1126"/>
      <c r="HYX1" s="1126"/>
      <c r="HYY1" s="1126"/>
      <c r="HYZ1" s="1126"/>
      <c r="HZA1" s="1126"/>
      <c r="HZB1" s="1126"/>
      <c r="HZC1" s="1126"/>
      <c r="HZD1" s="1126"/>
      <c r="HZE1" s="1126"/>
      <c r="HZF1" s="1126"/>
      <c r="HZG1" s="1126"/>
      <c r="HZH1" s="1126"/>
      <c r="HZI1" s="1126"/>
      <c r="HZJ1" s="1126"/>
      <c r="HZK1" s="1126"/>
      <c r="HZL1" s="1126"/>
      <c r="HZM1" s="1126"/>
      <c r="HZN1" s="1126"/>
      <c r="HZO1" s="1126"/>
      <c r="HZP1" s="1126"/>
      <c r="HZQ1" s="1126"/>
      <c r="HZR1" s="1126"/>
      <c r="HZS1" s="1126"/>
      <c r="HZT1" s="1126"/>
      <c r="HZU1" s="1126"/>
      <c r="HZV1" s="1126"/>
      <c r="HZW1" s="1126"/>
      <c r="HZX1" s="1126"/>
      <c r="HZY1" s="1126"/>
      <c r="HZZ1" s="1126"/>
      <c r="IAA1" s="1126"/>
      <c r="IAB1" s="1126"/>
      <c r="IAC1" s="1126"/>
      <c r="IAD1" s="1126"/>
      <c r="IAE1" s="1126"/>
      <c r="IAF1" s="1126"/>
      <c r="IAG1" s="1126"/>
      <c r="IAH1" s="1126"/>
      <c r="IAI1" s="1126"/>
      <c r="IAJ1" s="1126"/>
      <c r="IAK1" s="1126"/>
      <c r="IAL1" s="1126"/>
      <c r="IAM1" s="1126"/>
      <c r="IAN1" s="1126"/>
      <c r="IAO1" s="1126"/>
      <c r="IAP1" s="1126"/>
      <c r="IAQ1" s="1126"/>
      <c r="IAR1" s="1126"/>
      <c r="IAS1" s="1126"/>
      <c r="IAT1" s="1126"/>
      <c r="IAU1" s="1126"/>
      <c r="IAV1" s="1126"/>
      <c r="IAW1" s="1126"/>
      <c r="IAX1" s="1126"/>
      <c r="IAY1" s="1126"/>
      <c r="IAZ1" s="1126"/>
      <c r="IBA1" s="1126"/>
      <c r="IBB1" s="1126"/>
      <c r="IBC1" s="1126"/>
      <c r="IBD1" s="1126"/>
      <c r="IBE1" s="1126"/>
      <c r="IBF1" s="1126"/>
      <c r="IBG1" s="1126"/>
      <c r="IBH1" s="1126"/>
      <c r="IBI1" s="1126"/>
      <c r="IBJ1" s="1126"/>
      <c r="IBK1" s="1126"/>
      <c r="IBL1" s="1126"/>
      <c r="IBM1" s="1126"/>
      <c r="IBN1" s="1126"/>
      <c r="IBO1" s="1126"/>
      <c r="IBP1" s="1126"/>
      <c r="IBQ1" s="1126"/>
      <c r="IBR1" s="1126"/>
      <c r="IBS1" s="1126"/>
      <c r="IBT1" s="1126"/>
      <c r="IBU1" s="1126"/>
      <c r="IBV1" s="1126"/>
      <c r="IBW1" s="1126"/>
      <c r="IBX1" s="1126"/>
      <c r="IBY1" s="1126"/>
      <c r="IBZ1" s="1126"/>
      <c r="ICA1" s="1126"/>
      <c r="ICB1" s="1126"/>
      <c r="ICC1" s="1126"/>
      <c r="ICD1" s="1126"/>
      <c r="ICE1" s="1126"/>
      <c r="ICF1" s="1126"/>
      <c r="ICG1" s="1126"/>
      <c r="ICH1" s="1126"/>
      <c r="ICI1" s="1126"/>
      <c r="ICJ1" s="1126"/>
      <c r="ICK1" s="1126"/>
      <c r="ICL1" s="1126"/>
      <c r="ICM1" s="1126"/>
      <c r="ICN1" s="1126"/>
      <c r="ICO1" s="1126"/>
      <c r="ICP1" s="1126"/>
      <c r="ICQ1" s="1126"/>
      <c r="ICR1" s="1126"/>
      <c r="ICS1" s="1126"/>
      <c r="ICT1" s="1126"/>
      <c r="ICU1" s="1126"/>
      <c r="ICV1" s="1126"/>
      <c r="ICW1" s="1126"/>
      <c r="ICX1" s="1126"/>
      <c r="ICY1" s="1126"/>
      <c r="ICZ1" s="1126"/>
      <c r="IDA1" s="1126"/>
      <c r="IDB1" s="1126"/>
      <c r="IDC1" s="1126"/>
      <c r="IDD1" s="1126"/>
      <c r="IDE1" s="1126"/>
      <c r="IDF1" s="1126"/>
      <c r="IDG1" s="1126"/>
      <c r="IDH1" s="1126"/>
      <c r="IDI1" s="1126"/>
      <c r="IDJ1" s="1126"/>
      <c r="IDK1" s="1126"/>
      <c r="IDL1" s="1126"/>
      <c r="IDM1" s="1126"/>
      <c r="IDN1" s="1126"/>
      <c r="IDO1" s="1126"/>
      <c r="IDP1" s="1126"/>
      <c r="IDQ1" s="1126"/>
      <c r="IDR1" s="1126"/>
      <c r="IDS1" s="1126"/>
      <c r="IDT1" s="1126"/>
      <c r="IDU1" s="1126"/>
      <c r="IDV1" s="1126"/>
      <c r="IDW1" s="1126"/>
      <c r="IDX1" s="1126"/>
      <c r="IDY1" s="1126"/>
      <c r="IDZ1" s="1126"/>
      <c r="IEA1" s="1126"/>
      <c r="IEB1" s="1126"/>
      <c r="IEC1" s="1126"/>
      <c r="IED1" s="1126"/>
      <c r="IEE1" s="1126"/>
      <c r="IEF1" s="1126"/>
      <c r="IEG1" s="1126"/>
      <c r="IEH1" s="1126"/>
      <c r="IEI1" s="1126"/>
      <c r="IEJ1" s="1126"/>
      <c r="IEK1" s="1126"/>
      <c r="IEL1" s="1126"/>
      <c r="IEM1" s="1126"/>
      <c r="IEN1" s="1126"/>
      <c r="IEO1" s="1126"/>
      <c r="IEP1" s="1126"/>
      <c r="IEQ1" s="1126"/>
      <c r="IER1" s="1126"/>
      <c r="IES1" s="1126"/>
      <c r="IET1" s="1126"/>
      <c r="IEU1" s="1126"/>
      <c r="IEV1" s="1126"/>
      <c r="IEW1" s="1126"/>
      <c r="IEX1" s="1126"/>
      <c r="IEY1" s="1126"/>
      <c r="IEZ1" s="1126"/>
      <c r="IFA1" s="1126"/>
      <c r="IFB1" s="1126"/>
      <c r="IFC1" s="1126"/>
      <c r="IFD1" s="1126"/>
      <c r="IFE1" s="1126"/>
      <c r="IFF1" s="1126"/>
      <c r="IFG1" s="1126"/>
      <c r="IFH1" s="1126"/>
      <c r="IFI1" s="1126"/>
      <c r="IFJ1" s="1126"/>
      <c r="IFK1" s="1126"/>
      <c r="IFL1" s="1126"/>
      <c r="IFM1" s="1126"/>
      <c r="IFN1" s="1126"/>
      <c r="IFO1" s="1126"/>
      <c r="IFP1" s="1126"/>
      <c r="IFQ1" s="1126"/>
      <c r="IFR1" s="1126"/>
      <c r="IFS1" s="1126"/>
      <c r="IFT1" s="1126"/>
      <c r="IFU1" s="1126"/>
      <c r="IFV1" s="1126"/>
      <c r="IFW1" s="1126"/>
      <c r="IFX1" s="1126"/>
      <c r="IFY1" s="1126"/>
      <c r="IFZ1" s="1126"/>
      <c r="IGA1" s="1126"/>
      <c r="IGB1" s="1126"/>
      <c r="IGC1" s="1126"/>
      <c r="IGD1" s="1126"/>
      <c r="IGE1" s="1126"/>
      <c r="IGF1" s="1126"/>
      <c r="IGG1" s="1126"/>
      <c r="IGH1" s="1126"/>
      <c r="IGI1" s="1126"/>
      <c r="IGJ1" s="1126"/>
      <c r="IGK1" s="1126"/>
      <c r="IGL1" s="1126"/>
      <c r="IGM1" s="1126"/>
      <c r="IGN1" s="1126"/>
      <c r="IGO1" s="1126"/>
      <c r="IGP1" s="1126"/>
      <c r="IGQ1" s="1126"/>
      <c r="IGR1" s="1126"/>
      <c r="IGS1" s="1126"/>
      <c r="IGT1" s="1126"/>
      <c r="IGU1" s="1126"/>
      <c r="IGV1" s="1126"/>
      <c r="IGW1" s="1126"/>
      <c r="IGX1" s="1126"/>
      <c r="IGY1" s="1126"/>
      <c r="IGZ1" s="1126"/>
      <c r="IHA1" s="1126"/>
      <c r="IHB1" s="1126"/>
      <c r="IHC1" s="1126"/>
      <c r="IHD1" s="1126"/>
      <c r="IHE1" s="1126"/>
      <c r="IHF1" s="1126"/>
      <c r="IHG1" s="1126"/>
      <c r="IHH1" s="1126"/>
      <c r="IHI1" s="1126"/>
      <c r="IHJ1" s="1126"/>
      <c r="IHK1" s="1126"/>
      <c r="IHL1" s="1126"/>
      <c r="IHM1" s="1126"/>
      <c r="IHN1" s="1126"/>
      <c r="IHO1" s="1126"/>
      <c r="IHP1" s="1126"/>
      <c r="IHQ1" s="1126"/>
      <c r="IHR1" s="1126"/>
      <c r="IHS1" s="1126"/>
      <c r="IHT1" s="1126"/>
      <c r="IHU1" s="1126"/>
      <c r="IHV1" s="1126"/>
      <c r="IHW1" s="1126"/>
      <c r="IHX1" s="1126"/>
      <c r="IHY1" s="1126"/>
      <c r="IHZ1" s="1126"/>
      <c r="IIA1" s="1126"/>
      <c r="IIB1" s="1126"/>
      <c r="IIC1" s="1126"/>
      <c r="IID1" s="1126"/>
      <c r="IIE1" s="1126"/>
      <c r="IIF1" s="1126"/>
      <c r="IIG1" s="1126"/>
      <c r="IIH1" s="1126"/>
      <c r="III1" s="1126"/>
      <c r="IIJ1" s="1126"/>
      <c r="IIK1" s="1126"/>
      <c r="IIL1" s="1126"/>
      <c r="IIM1" s="1126"/>
      <c r="IIN1" s="1126"/>
      <c r="IIO1" s="1126"/>
      <c r="IIP1" s="1126"/>
      <c r="IIQ1" s="1126"/>
      <c r="IIR1" s="1126"/>
      <c r="IIS1" s="1126"/>
      <c r="IIT1" s="1126"/>
      <c r="IIU1" s="1126"/>
      <c r="IIV1" s="1126"/>
      <c r="IIW1" s="1126"/>
      <c r="IIX1" s="1126"/>
      <c r="IIY1" s="1126"/>
      <c r="IIZ1" s="1126"/>
      <c r="IJA1" s="1126"/>
      <c r="IJB1" s="1126"/>
      <c r="IJC1" s="1126"/>
      <c r="IJD1" s="1126"/>
      <c r="IJE1" s="1126"/>
      <c r="IJF1" s="1126"/>
      <c r="IJG1" s="1126"/>
      <c r="IJH1" s="1126"/>
      <c r="IJI1" s="1126"/>
      <c r="IJJ1" s="1126"/>
      <c r="IJK1" s="1126"/>
      <c r="IJL1" s="1126"/>
      <c r="IJM1" s="1126"/>
      <c r="IJN1" s="1126"/>
      <c r="IJO1" s="1126"/>
      <c r="IJP1" s="1126"/>
      <c r="IJQ1" s="1126"/>
      <c r="IJR1" s="1126"/>
      <c r="IJS1" s="1126"/>
      <c r="IJT1" s="1126"/>
      <c r="IJU1" s="1126"/>
      <c r="IJV1" s="1126"/>
      <c r="IJW1" s="1126"/>
      <c r="IJX1" s="1126"/>
      <c r="IJY1" s="1126"/>
      <c r="IJZ1" s="1126"/>
      <c r="IKA1" s="1126"/>
      <c r="IKB1" s="1126"/>
      <c r="IKC1" s="1126"/>
      <c r="IKD1" s="1126"/>
      <c r="IKE1" s="1126"/>
      <c r="IKF1" s="1126"/>
      <c r="IKG1" s="1126"/>
      <c r="IKH1" s="1126"/>
      <c r="IKI1" s="1126"/>
      <c r="IKJ1" s="1126"/>
      <c r="IKK1" s="1126"/>
      <c r="IKL1" s="1126"/>
      <c r="IKM1" s="1126"/>
      <c r="IKN1" s="1126"/>
      <c r="IKO1" s="1126"/>
      <c r="IKP1" s="1126"/>
      <c r="IKQ1" s="1126"/>
      <c r="IKR1" s="1126"/>
      <c r="IKS1" s="1126"/>
      <c r="IKT1" s="1126"/>
      <c r="IKU1" s="1126"/>
      <c r="IKV1" s="1126"/>
      <c r="IKW1" s="1126"/>
      <c r="IKX1" s="1126"/>
      <c r="IKY1" s="1126"/>
      <c r="IKZ1" s="1126"/>
      <c r="ILA1" s="1126"/>
      <c r="ILB1" s="1126"/>
      <c r="ILC1" s="1126"/>
      <c r="ILD1" s="1126"/>
      <c r="ILE1" s="1126"/>
      <c r="ILF1" s="1126"/>
      <c r="ILG1" s="1126"/>
      <c r="ILH1" s="1126"/>
      <c r="ILI1" s="1126"/>
      <c r="ILJ1" s="1126"/>
      <c r="ILK1" s="1126"/>
      <c r="ILL1" s="1126"/>
      <c r="ILM1" s="1126"/>
      <c r="ILN1" s="1126"/>
      <c r="ILO1" s="1126"/>
      <c r="ILP1" s="1126"/>
      <c r="ILQ1" s="1126"/>
      <c r="ILR1" s="1126"/>
      <c r="ILS1" s="1126"/>
      <c r="ILT1" s="1126"/>
      <c r="ILU1" s="1126"/>
      <c r="ILV1" s="1126"/>
      <c r="ILW1" s="1126"/>
      <c r="ILX1" s="1126"/>
      <c r="ILY1" s="1126"/>
      <c r="ILZ1" s="1126"/>
      <c r="IMA1" s="1126"/>
      <c r="IMB1" s="1126"/>
      <c r="IMC1" s="1126"/>
      <c r="IMD1" s="1126"/>
      <c r="IME1" s="1126"/>
      <c r="IMF1" s="1126"/>
      <c r="IMG1" s="1126"/>
      <c r="IMH1" s="1126"/>
      <c r="IMI1" s="1126"/>
      <c r="IMJ1" s="1126"/>
      <c r="IMK1" s="1126"/>
      <c r="IML1" s="1126"/>
      <c r="IMM1" s="1126"/>
      <c r="IMN1" s="1126"/>
      <c r="IMO1" s="1126"/>
      <c r="IMP1" s="1126"/>
      <c r="IMQ1" s="1126"/>
      <c r="IMR1" s="1126"/>
      <c r="IMS1" s="1126"/>
      <c r="IMT1" s="1126"/>
      <c r="IMU1" s="1126"/>
      <c r="IMV1" s="1126"/>
      <c r="IMW1" s="1126"/>
      <c r="IMX1" s="1126"/>
      <c r="IMY1" s="1126"/>
      <c r="IMZ1" s="1126"/>
      <c r="INA1" s="1126"/>
      <c r="INB1" s="1126"/>
      <c r="INC1" s="1126"/>
      <c r="IND1" s="1126"/>
      <c r="INE1" s="1126"/>
      <c r="INF1" s="1126"/>
      <c r="ING1" s="1126"/>
      <c r="INH1" s="1126"/>
      <c r="INI1" s="1126"/>
      <c r="INJ1" s="1126"/>
      <c r="INK1" s="1126"/>
      <c r="INL1" s="1126"/>
      <c r="INM1" s="1126"/>
      <c r="INN1" s="1126"/>
      <c r="INO1" s="1126"/>
      <c r="INP1" s="1126"/>
      <c r="INQ1" s="1126"/>
      <c r="INR1" s="1126"/>
      <c r="INS1" s="1126"/>
      <c r="INT1" s="1126"/>
      <c r="INU1" s="1126"/>
      <c r="INV1" s="1126"/>
      <c r="INW1" s="1126"/>
      <c r="INX1" s="1126"/>
      <c r="INY1" s="1126"/>
      <c r="INZ1" s="1126"/>
      <c r="IOA1" s="1126"/>
      <c r="IOB1" s="1126"/>
      <c r="IOC1" s="1126"/>
      <c r="IOD1" s="1126"/>
      <c r="IOE1" s="1126"/>
      <c r="IOF1" s="1126"/>
      <c r="IOG1" s="1126"/>
      <c r="IOH1" s="1126"/>
      <c r="IOI1" s="1126"/>
      <c r="IOJ1" s="1126"/>
      <c r="IOK1" s="1126"/>
      <c r="IOL1" s="1126"/>
      <c r="IOM1" s="1126"/>
      <c r="ION1" s="1126"/>
      <c r="IOO1" s="1126"/>
      <c r="IOP1" s="1126"/>
      <c r="IOQ1" s="1126"/>
      <c r="IOR1" s="1126"/>
      <c r="IOS1" s="1126"/>
      <c r="IOT1" s="1126"/>
      <c r="IOU1" s="1126"/>
      <c r="IOV1" s="1126"/>
      <c r="IOW1" s="1126"/>
      <c r="IOX1" s="1126"/>
      <c r="IOY1" s="1126"/>
      <c r="IOZ1" s="1126"/>
      <c r="IPA1" s="1126"/>
      <c r="IPB1" s="1126"/>
      <c r="IPC1" s="1126"/>
      <c r="IPD1" s="1126"/>
      <c r="IPE1" s="1126"/>
      <c r="IPF1" s="1126"/>
      <c r="IPG1" s="1126"/>
      <c r="IPH1" s="1126"/>
      <c r="IPI1" s="1126"/>
      <c r="IPJ1" s="1126"/>
      <c r="IPK1" s="1126"/>
      <c r="IPL1" s="1126"/>
      <c r="IPM1" s="1126"/>
      <c r="IPN1" s="1126"/>
      <c r="IPO1" s="1126"/>
      <c r="IPP1" s="1126"/>
      <c r="IPQ1" s="1126"/>
      <c r="IPR1" s="1126"/>
      <c r="IPS1" s="1126"/>
      <c r="IPT1" s="1126"/>
      <c r="IPU1" s="1126"/>
      <c r="IPV1" s="1126"/>
      <c r="IPW1" s="1126"/>
      <c r="IPX1" s="1126"/>
      <c r="IPY1" s="1126"/>
      <c r="IPZ1" s="1126"/>
      <c r="IQA1" s="1126"/>
      <c r="IQB1" s="1126"/>
      <c r="IQC1" s="1126"/>
      <c r="IQD1" s="1126"/>
      <c r="IQE1" s="1126"/>
      <c r="IQF1" s="1126"/>
      <c r="IQG1" s="1126"/>
      <c r="IQH1" s="1126"/>
      <c r="IQI1" s="1126"/>
      <c r="IQJ1" s="1126"/>
      <c r="IQK1" s="1126"/>
      <c r="IQL1" s="1126"/>
      <c r="IQM1" s="1126"/>
      <c r="IQN1" s="1126"/>
      <c r="IQO1" s="1126"/>
      <c r="IQP1" s="1126"/>
      <c r="IQQ1" s="1126"/>
      <c r="IQR1" s="1126"/>
      <c r="IQS1" s="1126"/>
      <c r="IQT1" s="1126"/>
      <c r="IQU1" s="1126"/>
      <c r="IQV1" s="1126"/>
      <c r="IQW1" s="1126"/>
      <c r="IQX1" s="1126"/>
      <c r="IQY1" s="1126"/>
      <c r="IQZ1" s="1126"/>
      <c r="IRA1" s="1126"/>
      <c r="IRB1" s="1126"/>
      <c r="IRC1" s="1126"/>
      <c r="IRD1" s="1126"/>
      <c r="IRE1" s="1126"/>
      <c r="IRF1" s="1126"/>
      <c r="IRG1" s="1126"/>
      <c r="IRH1" s="1126"/>
      <c r="IRI1" s="1126"/>
      <c r="IRJ1" s="1126"/>
      <c r="IRK1" s="1126"/>
      <c r="IRL1" s="1126"/>
      <c r="IRM1" s="1126"/>
      <c r="IRN1" s="1126"/>
      <c r="IRO1" s="1126"/>
      <c r="IRP1" s="1126"/>
      <c r="IRQ1" s="1126"/>
      <c r="IRR1" s="1126"/>
      <c r="IRS1" s="1126"/>
      <c r="IRT1" s="1126"/>
      <c r="IRU1" s="1126"/>
      <c r="IRV1" s="1126"/>
      <c r="IRW1" s="1126"/>
      <c r="IRX1" s="1126"/>
      <c r="IRY1" s="1126"/>
      <c r="IRZ1" s="1126"/>
      <c r="ISA1" s="1126"/>
      <c r="ISB1" s="1126"/>
      <c r="ISC1" s="1126"/>
      <c r="ISD1" s="1126"/>
      <c r="ISE1" s="1126"/>
      <c r="ISF1" s="1126"/>
      <c r="ISG1" s="1126"/>
      <c r="ISH1" s="1126"/>
      <c r="ISI1" s="1126"/>
      <c r="ISJ1" s="1126"/>
      <c r="ISK1" s="1126"/>
      <c r="ISL1" s="1126"/>
      <c r="ISM1" s="1126"/>
      <c r="ISN1" s="1126"/>
      <c r="ISO1" s="1126"/>
      <c r="ISP1" s="1126"/>
      <c r="ISQ1" s="1126"/>
      <c r="ISR1" s="1126"/>
      <c r="ISS1" s="1126"/>
      <c r="IST1" s="1126"/>
      <c r="ISU1" s="1126"/>
      <c r="ISV1" s="1126"/>
      <c r="ISW1" s="1126"/>
      <c r="ISX1" s="1126"/>
      <c r="ISY1" s="1126"/>
      <c r="ISZ1" s="1126"/>
      <c r="ITA1" s="1126"/>
      <c r="ITB1" s="1126"/>
      <c r="ITC1" s="1126"/>
      <c r="ITD1" s="1126"/>
      <c r="ITE1" s="1126"/>
      <c r="ITF1" s="1126"/>
      <c r="ITG1" s="1126"/>
      <c r="ITH1" s="1126"/>
      <c r="ITI1" s="1126"/>
      <c r="ITJ1" s="1126"/>
      <c r="ITK1" s="1126"/>
      <c r="ITL1" s="1126"/>
      <c r="ITM1" s="1126"/>
      <c r="ITN1" s="1126"/>
      <c r="ITO1" s="1126"/>
      <c r="ITP1" s="1126"/>
      <c r="ITQ1" s="1126"/>
      <c r="ITR1" s="1126"/>
      <c r="ITS1" s="1126"/>
      <c r="ITT1" s="1126"/>
      <c r="ITU1" s="1126"/>
      <c r="ITV1" s="1126"/>
      <c r="ITW1" s="1126"/>
      <c r="ITX1" s="1126"/>
      <c r="ITY1" s="1126"/>
      <c r="ITZ1" s="1126"/>
      <c r="IUA1" s="1126"/>
      <c r="IUB1" s="1126"/>
      <c r="IUC1" s="1126"/>
      <c r="IUD1" s="1126"/>
      <c r="IUE1" s="1126"/>
      <c r="IUF1" s="1126"/>
      <c r="IUG1" s="1126"/>
      <c r="IUH1" s="1126"/>
      <c r="IUI1" s="1126"/>
      <c r="IUJ1" s="1126"/>
      <c r="IUK1" s="1126"/>
      <c r="IUL1" s="1126"/>
      <c r="IUM1" s="1126"/>
      <c r="IUN1" s="1126"/>
      <c r="IUO1" s="1126"/>
      <c r="IUP1" s="1126"/>
      <c r="IUQ1" s="1126"/>
      <c r="IUR1" s="1126"/>
      <c r="IUS1" s="1126"/>
      <c r="IUT1" s="1126"/>
      <c r="IUU1" s="1126"/>
      <c r="IUV1" s="1126"/>
      <c r="IUW1" s="1126"/>
      <c r="IUX1" s="1126"/>
      <c r="IUY1" s="1126"/>
      <c r="IUZ1" s="1126"/>
      <c r="IVA1" s="1126"/>
      <c r="IVB1" s="1126"/>
      <c r="IVC1" s="1126"/>
      <c r="IVD1" s="1126"/>
      <c r="IVE1" s="1126"/>
      <c r="IVF1" s="1126"/>
      <c r="IVG1" s="1126"/>
      <c r="IVH1" s="1126"/>
      <c r="IVI1" s="1126"/>
      <c r="IVJ1" s="1126"/>
      <c r="IVK1" s="1126"/>
      <c r="IVL1" s="1126"/>
      <c r="IVM1" s="1126"/>
      <c r="IVN1" s="1126"/>
      <c r="IVO1" s="1126"/>
      <c r="IVP1" s="1126"/>
      <c r="IVQ1" s="1126"/>
      <c r="IVR1" s="1126"/>
      <c r="IVS1" s="1126"/>
      <c r="IVT1" s="1126"/>
      <c r="IVU1" s="1126"/>
      <c r="IVV1" s="1126"/>
      <c r="IVW1" s="1126"/>
      <c r="IVX1" s="1126"/>
      <c r="IVY1" s="1126"/>
      <c r="IVZ1" s="1126"/>
      <c r="IWA1" s="1126"/>
      <c r="IWB1" s="1126"/>
      <c r="IWC1" s="1126"/>
      <c r="IWD1" s="1126"/>
      <c r="IWE1" s="1126"/>
      <c r="IWF1" s="1126"/>
      <c r="IWG1" s="1126"/>
      <c r="IWH1" s="1126"/>
      <c r="IWI1" s="1126"/>
      <c r="IWJ1" s="1126"/>
      <c r="IWK1" s="1126"/>
      <c r="IWL1" s="1126"/>
      <c r="IWM1" s="1126"/>
      <c r="IWN1" s="1126"/>
      <c r="IWO1" s="1126"/>
      <c r="IWP1" s="1126"/>
      <c r="IWQ1" s="1126"/>
      <c r="IWR1" s="1126"/>
      <c r="IWS1" s="1126"/>
      <c r="IWT1" s="1126"/>
      <c r="IWU1" s="1126"/>
      <c r="IWV1" s="1126"/>
      <c r="IWW1" s="1126"/>
      <c r="IWX1" s="1126"/>
      <c r="IWY1" s="1126"/>
      <c r="IWZ1" s="1126"/>
      <c r="IXA1" s="1126"/>
      <c r="IXB1" s="1126"/>
      <c r="IXC1" s="1126"/>
      <c r="IXD1" s="1126"/>
      <c r="IXE1" s="1126"/>
      <c r="IXF1" s="1126"/>
      <c r="IXG1" s="1126"/>
      <c r="IXH1" s="1126"/>
      <c r="IXI1" s="1126"/>
      <c r="IXJ1" s="1126"/>
      <c r="IXK1" s="1126"/>
      <c r="IXL1" s="1126"/>
      <c r="IXM1" s="1126"/>
      <c r="IXN1" s="1126"/>
      <c r="IXO1" s="1126"/>
      <c r="IXP1" s="1126"/>
      <c r="IXQ1" s="1126"/>
      <c r="IXR1" s="1126"/>
      <c r="IXS1" s="1126"/>
      <c r="IXT1" s="1126"/>
      <c r="IXU1" s="1126"/>
      <c r="IXV1" s="1126"/>
      <c r="IXW1" s="1126"/>
      <c r="IXX1" s="1126"/>
      <c r="IXY1" s="1126"/>
      <c r="IXZ1" s="1126"/>
      <c r="IYA1" s="1126"/>
      <c r="IYB1" s="1126"/>
      <c r="IYC1" s="1126"/>
      <c r="IYD1" s="1126"/>
      <c r="IYE1" s="1126"/>
      <c r="IYF1" s="1126"/>
      <c r="IYG1" s="1126"/>
      <c r="IYH1" s="1126"/>
      <c r="IYI1" s="1126"/>
      <c r="IYJ1" s="1126"/>
      <c r="IYK1" s="1126"/>
      <c r="IYL1" s="1126"/>
      <c r="IYM1" s="1126"/>
      <c r="IYN1" s="1126"/>
      <c r="IYO1" s="1126"/>
      <c r="IYP1" s="1126"/>
      <c r="IYQ1" s="1126"/>
      <c r="IYR1" s="1126"/>
      <c r="IYS1" s="1126"/>
      <c r="IYT1" s="1126"/>
      <c r="IYU1" s="1126"/>
      <c r="IYV1" s="1126"/>
      <c r="IYW1" s="1126"/>
      <c r="IYX1" s="1126"/>
      <c r="IYY1" s="1126"/>
      <c r="IYZ1" s="1126"/>
      <c r="IZA1" s="1126"/>
      <c r="IZB1" s="1126"/>
      <c r="IZC1" s="1126"/>
      <c r="IZD1" s="1126"/>
      <c r="IZE1" s="1126"/>
      <c r="IZF1" s="1126"/>
      <c r="IZG1" s="1126"/>
      <c r="IZH1" s="1126"/>
      <c r="IZI1" s="1126"/>
      <c r="IZJ1" s="1126"/>
      <c r="IZK1" s="1126"/>
      <c r="IZL1" s="1126"/>
      <c r="IZM1" s="1126"/>
      <c r="IZN1" s="1126"/>
      <c r="IZO1" s="1126"/>
      <c r="IZP1" s="1126"/>
      <c r="IZQ1" s="1126"/>
      <c r="IZR1" s="1126"/>
      <c r="IZS1" s="1126"/>
      <c r="IZT1" s="1126"/>
      <c r="IZU1" s="1126"/>
      <c r="IZV1" s="1126"/>
      <c r="IZW1" s="1126"/>
      <c r="IZX1" s="1126"/>
      <c r="IZY1" s="1126"/>
      <c r="IZZ1" s="1126"/>
      <c r="JAA1" s="1126"/>
      <c r="JAB1" s="1126"/>
      <c r="JAC1" s="1126"/>
      <c r="JAD1" s="1126"/>
      <c r="JAE1" s="1126"/>
      <c r="JAF1" s="1126"/>
      <c r="JAG1" s="1126"/>
      <c r="JAH1" s="1126"/>
      <c r="JAI1" s="1126"/>
      <c r="JAJ1" s="1126"/>
      <c r="JAK1" s="1126"/>
      <c r="JAL1" s="1126"/>
      <c r="JAM1" s="1126"/>
      <c r="JAN1" s="1126"/>
      <c r="JAO1" s="1126"/>
      <c r="JAP1" s="1126"/>
      <c r="JAQ1" s="1126"/>
      <c r="JAR1" s="1126"/>
      <c r="JAS1" s="1126"/>
      <c r="JAT1" s="1126"/>
      <c r="JAU1" s="1126"/>
      <c r="JAV1" s="1126"/>
      <c r="JAW1" s="1126"/>
      <c r="JAX1" s="1126"/>
      <c r="JAY1" s="1126"/>
      <c r="JAZ1" s="1126"/>
      <c r="JBA1" s="1126"/>
      <c r="JBB1" s="1126"/>
      <c r="JBC1" s="1126"/>
      <c r="JBD1" s="1126"/>
      <c r="JBE1" s="1126"/>
      <c r="JBF1" s="1126"/>
      <c r="JBG1" s="1126"/>
      <c r="JBH1" s="1126"/>
      <c r="JBI1" s="1126"/>
      <c r="JBJ1" s="1126"/>
      <c r="JBK1" s="1126"/>
      <c r="JBL1" s="1126"/>
      <c r="JBM1" s="1126"/>
      <c r="JBN1" s="1126"/>
      <c r="JBO1" s="1126"/>
      <c r="JBP1" s="1126"/>
      <c r="JBQ1" s="1126"/>
      <c r="JBR1" s="1126"/>
      <c r="JBS1" s="1126"/>
      <c r="JBT1" s="1126"/>
      <c r="JBU1" s="1126"/>
      <c r="JBV1" s="1126"/>
      <c r="JBW1" s="1126"/>
      <c r="JBX1" s="1126"/>
      <c r="JBY1" s="1126"/>
      <c r="JBZ1" s="1126"/>
      <c r="JCA1" s="1126"/>
      <c r="JCB1" s="1126"/>
      <c r="JCC1" s="1126"/>
      <c r="JCD1" s="1126"/>
      <c r="JCE1" s="1126"/>
      <c r="JCF1" s="1126"/>
      <c r="JCG1" s="1126"/>
      <c r="JCH1" s="1126"/>
      <c r="JCI1" s="1126"/>
      <c r="JCJ1" s="1126"/>
      <c r="JCK1" s="1126"/>
      <c r="JCL1" s="1126"/>
      <c r="JCM1" s="1126"/>
      <c r="JCN1" s="1126"/>
      <c r="JCO1" s="1126"/>
      <c r="JCP1" s="1126"/>
      <c r="JCQ1" s="1126"/>
      <c r="JCR1" s="1126"/>
      <c r="JCS1" s="1126"/>
      <c r="JCT1" s="1126"/>
      <c r="JCU1" s="1126"/>
      <c r="JCV1" s="1126"/>
      <c r="JCW1" s="1126"/>
      <c r="JCX1" s="1126"/>
      <c r="JCY1" s="1126"/>
      <c r="JCZ1" s="1126"/>
      <c r="JDA1" s="1126"/>
      <c r="JDB1" s="1126"/>
      <c r="JDC1" s="1126"/>
      <c r="JDD1" s="1126"/>
      <c r="JDE1" s="1126"/>
      <c r="JDF1" s="1126"/>
      <c r="JDG1" s="1126"/>
      <c r="JDH1" s="1126"/>
      <c r="JDI1" s="1126"/>
      <c r="JDJ1" s="1126"/>
      <c r="JDK1" s="1126"/>
      <c r="JDL1" s="1126"/>
      <c r="JDM1" s="1126"/>
      <c r="JDN1" s="1126"/>
      <c r="JDO1" s="1126"/>
      <c r="JDP1" s="1126"/>
      <c r="JDQ1" s="1126"/>
      <c r="JDR1" s="1126"/>
      <c r="JDS1" s="1126"/>
      <c r="JDT1" s="1126"/>
      <c r="JDU1" s="1126"/>
      <c r="JDV1" s="1126"/>
      <c r="JDW1" s="1126"/>
      <c r="JDX1" s="1126"/>
      <c r="JDY1" s="1126"/>
      <c r="JDZ1" s="1126"/>
      <c r="JEA1" s="1126"/>
      <c r="JEB1" s="1126"/>
      <c r="JEC1" s="1126"/>
      <c r="JED1" s="1126"/>
      <c r="JEE1" s="1126"/>
      <c r="JEF1" s="1126"/>
      <c r="JEG1" s="1126"/>
      <c r="JEH1" s="1126"/>
      <c r="JEI1" s="1126"/>
      <c r="JEJ1" s="1126"/>
      <c r="JEK1" s="1126"/>
      <c r="JEL1" s="1126"/>
      <c r="JEM1" s="1126"/>
      <c r="JEN1" s="1126"/>
      <c r="JEO1" s="1126"/>
      <c r="JEP1" s="1126"/>
      <c r="JEQ1" s="1126"/>
      <c r="JER1" s="1126"/>
      <c r="JES1" s="1126"/>
      <c r="JET1" s="1126"/>
      <c r="JEU1" s="1126"/>
      <c r="JEV1" s="1126"/>
      <c r="JEW1" s="1126"/>
      <c r="JEX1" s="1126"/>
      <c r="JEY1" s="1126"/>
      <c r="JEZ1" s="1126"/>
      <c r="JFA1" s="1126"/>
      <c r="JFB1" s="1126"/>
      <c r="JFC1" s="1126"/>
      <c r="JFD1" s="1126"/>
      <c r="JFE1" s="1126"/>
      <c r="JFF1" s="1126"/>
      <c r="JFG1" s="1126"/>
      <c r="JFH1" s="1126"/>
      <c r="JFI1" s="1126"/>
      <c r="JFJ1" s="1126"/>
      <c r="JFK1" s="1126"/>
      <c r="JFL1" s="1126"/>
      <c r="JFM1" s="1126"/>
      <c r="JFN1" s="1126"/>
      <c r="JFO1" s="1126"/>
      <c r="JFP1" s="1126"/>
      <c r="JFQ1" s="1126"/>
      <c r="JFR1" s="1126"/>
      <c r="JFS1" s="1126"/>
      <c r="JFT1" s="1126"/>
      <c r="JFU1" s="1126"/>
      <c r="JFV1" s="1126"/>
      <c r="JFW1" s="1126"/>
      <c r="JFX1" s="1126"/>
      <c r="JFY1" s="1126"/>
      <c r="JFZ1" s="1126"/>
      <c r="JGA1" s="1126"/>
      <c r="JGB1" s="1126"/>
      <c r="JGC1" s="1126"/>
      <c r="JGD1" s="1126"/>
      <c r="JGE1" s="1126"/>
      <c r="JGF1" s="1126"/>
      <c r="JGG1" s="1126"/>
      <c r="JGH1" s="1126"/>
      <c r="JGI1" s="1126"/>
      <c r="JGJ1" s="1126"/>
      <c r="JGK1" s="1126"/>
      <c r="JGL1" s="1126"/>
      <c r="JGM1" s="1126"/>
      <c r="JGN1" s="1126"/>
      <c r="JGO1" s="1126"/>
      <c r="JGP1" s="1126"/>
      <c r="JGQ1" s="1126"/>
      <c r="JGR1" s="1126"/>
      <c r="JGS1" s="1126"/>
      <c r="JGT1" s="1126"/>
      <c r="JGU1" s="1126"/>
      <c r="JGV1" s="1126"/>
      <c r="JGW1" s="1126"/>
      <c r="JGX1" s="1126"/>
      <c r="JGY1" s="1126"/>
      <c r="JGZ1" s="1126"/>
      <c r="JHA1" s="1126"/>
      <c r="JHB1" s="1126"/>
      <c r="JHC1" s="1126"/>
      <c r="JHD1" s="1126"/>
      <c r="JHE1" s="1126"/>
      <c r="JHF1" s="1126"/>
      <c r="JHG1" s="1126"/>
      <c r="JHH1" s="1126"/>
      <c r="JHI1" s="1126"/>
      <c r="JHJ1" s="1126"/>
      <c r="JHK1" s="1126"/>
      <c r="JHL1" s="1126"/>
      <c r="JHM1" s="1126"/>
      <c r="JHN1" s="1126"/>
      <c r="JHO1" s="1126"/>
      <c r="JHP1" s="1126"/>
      <c r="JHQ1" s="1126"/>
      <c r="JHR1" s="1126"/>
      <c r="JHS1" s="1126"/>
      <c r="JHT1" s="1126"/>
      <c r="JHU1" s="1126"/>
      <c r="JHV1" s="1126"/>
      <c r="JHW1" s="1126"/>
      <c r="JHX1" s="1126"/>
      <c r="JHY1" s="1126"/>
      <c r="JHZ1" s="1126"/>
      <c r="JIA1" s="1126"/>
      <c r="JIB1" s="1126"/>
      <c r="JIC1" s="1126"/>
      <c r="JID1" s="1126"/>
      <c r="JIE1" s="1126"/>
      <c r="JIF1" s="1126"/>
      <c r="JIG1" s="1126"/>
      <c r="JIH1" s="1126"/>
      <c r="JII1" s="1126"/>
      <c r="JIJ1" s="1126"/>
      <c r="JIK1" s="1126"/>
      <c r="JIL1" s="1126"/>
      <c r="JIM1" s="1126"/>
      <c r="JIN1" s="1126"/>
      <c r="JIO1" s="1126"/>
      <c r="JIP1" s="1126"/>
      <c r="JIQ1" s="1126"/>
      <c r="JIR1" s="1126"/>
      <c r="JIS1" s="1126"/>
      <c r="JIT1" s="1126"/>
      <c r="JIU1" s="1126"/>
      <c r="JIV1" s="1126"/>
      <c r="JIW1" s="1126"/>
      <c r="JIX1" s="1126"/>
      <c r="JIY1" s="1126"/>
      <c r="JIZ1" s="1126"/>
      <c r="JJA1" s="1126"/>
      <c r="JJB1" s="1126"/>
      <c r="JJC1" s="1126"/>
      <c r="JJD1" s="1126"/>
      <c r="JJE1" s="1126"/>
      <c r="JJF1" s="1126"/>
      <c r="JJG1" s="1126"/>
      <c r="JJH1" s="1126"/>
      <c r="JJI1" s="1126"/>
      <c r="JJJ1" s="1126"/>
      <c r="JJK1" s="1126"/>
      <c r="JJL1" s="1126"/>
      <c r="JJM1" s="1126"/>
      <c r="JJN1" s="1126"/>
      <c r="JJO1" s="1126"/>
      <c r="JJP1" s="1126"/>
      <c r="JJQ1" s="1126"/>
      <c r="JJR1" s="1126"/>
      <c r="JJS1" s="1126"/>
      <c r="JJT1" s="1126"/>
      <c r="JJU1" s="1126"/>
      <c r="JJV1" s="1126"/>
      <c r="JJW1" s="1126"/>
      <c r="JJX1" s="1126"/>
      <c r="JJY1" s="1126"/>
      <c r="JJZ1" s="1126"/>
      <c r="JKA1" s="1126"/>
      <c r="JKB1" s="1126"/>
      <c r="JKC1" s="1126"/>
      <c r="JKD1" s="1126"/>
      <c r="JKE1" s="1126"/>
      <c r="JKF1" s="1126"/>
      <c r="JKG1" s="1126"/>
      <c r="JKH1" s="1126"/>
      <c r="JKI1" s="1126"/>
      <c r="JKJ1" s="1126"/>
      <c r="JKK1" s="1126"/>
      <c r="JKL1" s="1126"/>
      <c r="JKM1" s="1126"/>
      <c r="JKN1" s="1126"/>
      <c r="JKO1" s="1126"/>
      <c r="JKP1" s="1126"/>
      <c r="JKQ1" s="1126"/>
      <c r="JKR1" s="1126"/>
      <c r="JKS1" s="1126"/>
      <c r="JKT1" s="1126"/>
      <c r="JKU1" s="1126"/>
      <c r="JKV1" s="1126"/>
      <c r="JKW1" s="1126"/>
      <c r="JKX1" s="1126"/>
      <c r="JKY1" s="1126"/>
      <c r="JKZ1" s="1126"/>
      <c r="JLA1" s="1126"/>
      <c r="JLB1" s="1126"/>
      <c r="JLC1" s="1126"/>
      <c r="JLD1" s="1126"/>
      <c r="JLE1" s="1126"/>
      <c r="JLF1" s="1126"/>
      <c r="JLG1" s="1126"/>
      <c r="JLH1" s="1126"/>
      <c r="JLI1" s="1126"/>
      <c r="JLJ1" s="1126"/>
      <c r="JLK1" s="1126"/>
      <c r="JLL1" s="1126"/>
      <c r="JLM1" s="1126"/>
      <c r="JLN1" s="1126"/>
      <c r="JLO1" s="1126"/>
      <c r="JLP1" s="1126"/>
      <c r="JLQ1" s="1126"/>
      <c r="JLR1" s="1126"/>
      <c r="JLS1" s="1126"/>
      <c r="JLT1" s="1126"/>
      <c r="JLU1" s="1126"/>
      <c r="JLV1" s="1126"/>
      <c r="JLW1" s="1126"/>
      <c r="JLX1" s="1126"/>
      <c r="JLY1" s="1126"/>
      <c r="JLZ1" s="1126"/>
      <c r="JMA1" s="1126"/>
      <c r="JMB1" s="1126"/>
      <c r="JMC1" s="1126"/>
      <c r="JMD1" s="1126"/>
      <c r="JME1" s="1126"/>
      <c r="JMF1" s="1126"/>
      <c r="JMG1" s="1126"/>
      <c r="JMH1" s="1126"/>
      <c r="JMI1" s="1126"/>
      <c r="JMJ1" s="1126"/>
      <c r="JMK1" s="1126"/>
      <c r="JML1" s="1126"/>
      <c r="JMM1" s="1126"/>
      <c r="JMN1" s="1126"/>
      <c r="JMO1" s="1126"/>
      <c r="JMP1" s="1126"/>
      <c r="JMQ1" s="1126"/>
      <c r="JMR1" s="1126"/>
      <c r="JMS1" s="1126"/>
      <c r="JMT1" s="1126"/>
      <c r="JMU1" s="1126"/>
      <c r="JMV1" s="1126"/>
      <c r="JMW1" s="1126"/>
      <c r="JMX1" s="1126"/>
      <c r="JMY1" s="1126"/>
      <c r="JMZ1" s="1126"/>
      <c r="JNA1" s="1126"/>
      <c r="JNB1" s="1126"/>
      <c r="JNC1" s="1126"/>
      <c r="JND1" s="1126"/>
      <c r="JNE1" s="1126"/>
      <c r="JNF1" s="1126"/>
      <c r="JNG1" s="1126"/>
      <c r="JNH1" s="1126"/>
      <c r="JNI1" s="1126"/>
      <c r="JNJ1" s="1126"/>
      <c r="JNK1" s="1126"/>
      <c r="JNL1" s="1126"/>
      <c r="JNM1" s="1126"/>
      <c r="JNN1" s="1126"/>
      <c r="JNO1" s="1126"/>
      <c r="JNP1" s="1126"/>
      <c r="JNQ1" s="1126"/>
      <c r="JNR1" s="1126"/>
      <c r="JNS1" s="1126"/>
      <c r="JNT1" s="1126"/>
      <c r="JNU1" s="1126"/>
      <c r="JNV1" s="1126"/>
      <c r="JNW1" s="1126"/>
      <c r="JNX1" s="1126"/>
      <c r="JNY1" s="1126"/>
      <c r="JNZ1" s="1126"/>
      <c r="JOA1" s="1126"/>
      <c r="JOB1" s="1126"/>
      <c r="JOC1" s="1126"/>
      <c r="JOD1" s="1126"/>
      <c r="JOE1" s="1126"/>
      <c r="JOF1" s="1126"/>
      <c r="JOG1" s="1126"/>
      <c r="JOH1" s="1126"/>
      <c r="JOI1" s="1126"/>
      <c r="JOJ1" s="1126"/>
      <c r="JOK1" s="1126"/>
      <c r="JOL1" s="1126"/>
      <c r="JOM1" s="1126"/>
      <c r="JON1" s="1126"/>
      <c r="JOO1" s="1126"/>
      <c r="JOP1" s="1126"/>
      <c r="JOQ1" s="1126"/>
      <c r="JOR1" s="1126"/>
      <c r="JOS1" s="1126"/>
      <c r="JOT1" s="1126"/>
      <c r="JOU1" s="1126"/>
      <c r="JOV1" s="1126"/>
      <c r="JOW1" s="1126"/>
      <c r="JOX1" s="1126"/>
      <c r="JOY1" s="1126"/>
      <c r="JOZ1" s="1126"/>
      <c r="JPA1" s="1126"/>
      <c r="JPB1" s="1126"/>
      <c r="JPC1" s="1126"/>
      <c r="JPD1" s="1126"/>
      <c r="JPE1" s="1126"/>
      <c r="JPF1" s="1126"/>
      <c r="JPG1" s="1126"/>
      <c r="JPH1" s="1126"/>
      <c r="JPI1" s="1126"/>
      <c r="JPJ1" s="1126"/>
      <c r="JPK1" s="1126"/>
      <c r="JPL1" s="1126"/>
      <c r="JPM1" s="1126"/>
      <c r="JPN1" s="1126"/>
      <c r="JPO1" s="1126"/>
      <c r="JPP1" s="1126"/>
      <c r="JPQ1" s="1126"/>
      <c r="JPR1" s="1126"/>
      <c r="JPS1" s="1126"/>
      <c r="JPT1" s="1126"/>
      <c r="JPU1" s="1126"/>
      <c r="JPV1" s="1126"/>
      <c r="JPW1" s="1126"/>
      <c r="JPX1" s="1126"/>
      <c r="JPY1" s="1126"/>
      <c r="JPZ1" s="1126"/>
      <c r="JQA1" s="1126"/>
      <c r="JQB1" s="1126"/>
      <c r="JQC1" s="1126"/>
      <c r="JQD1" s="1126"/>
      <c r="JQE1" s="1126"/>
      <c r="JQF1" s="1126"/>
      <c r="JQG1" s="1126"/>
      <c r="JQH1" s="1126"/>
      <c r="JQI1" s="1126"/>
      <c r="JQJ1" s="1126"/>
      <c r="JQK1" s="1126"/>
      <c r="JQL1" s="1126"/>
      <c r="JQM1" s="1126"/>
      <c r="JQN1" s="1126"/>
      <c r="JQO1" s="1126"/>
      <c r="JQP1" s="1126"/>
      <c r="JQQ1" s="1126"/>
      <c r="JQR1" s="1126"/>
      <c r="JQS1" s="1126"/>
      <c r="JQT1" s="1126"/>
      <c r="JQU1" s="1126"/>
      <c r="JQV1" s="1126"/>
      <c r="JQW1" s="1126"/>
      <c r="JQX1" s="1126"/>
      <c r="JQY1" s="1126"/>
      <c r="JQZ1" s="1126"/>
      <c r="JRA1" s="1126"/>
      <c r="JRB1" s="1126"/>
      <c r="JRC1" s="1126"/>
      <c r="JRD1" s="1126"/>
      <c r="JRE1" s="1126"/>
      <c r="JRF1" s="1126"/>
      <c r="JRG1" s="1126"/>
      <c r="JRH1" s="1126"/>
      <c r="JRI1" s="1126"/>
      <c r="JRJ1" s="1126"/>
      <c r="JRK1" s="1126"/>
      <c r="JRL1" s="1126"/>
      <c r="JRM1" s="1126"/>
      <c r="JRN1" s="1126"/>
      <c r="JRO1" s="1126"/>
      <c r="JRP1" s="1126"/>
      <c r="JRQ1" s="1126"/>
      <c r="JRR1" s="1126"/>
      <c r="JRS1" s="1126"/>
      <c r="JRT1" s="1126"/>
      <c r="JRU1" s="1126"/>
      <c r="JRV1" s="1126"/>
      <c r="JRW1" s="1126"/>
      <c r="JRX1" s="1126"/>
      <c r="JRY1" s="1126"/>
      <c r="JRZ1" s="1126"/>
      <c r="JSA1" s="1126"/>
      <c r="JSB1" s="1126"/>
      <c r="JSC1" s="1126"/>
      <c r="JSD1" s="1126"/>
      <c r="JSE1" s="1126"/>
      <c r="JSF1" s="1126"/>
      <c r="JSG1" s="1126"/>
      <c r="JSH1" s="1126"/>
      <c r="JSI1" s="1126"/>
      <c r="JSJ1" s="1126"/>
      <c r="JSK1" s="1126"/>
      <c r="JSL1" s="1126"/>
      <c r="JSM1" s="1126"/>
      <c r="JSN1" s="1126"/>
      <c r="JSO1" s="1126"/>
      <c r="JSP1" s="1126"/>
      <c r="JSQ1" s="1126"/>
      <c r="JSR1" s="1126"/>
      <c r="JSS1" s="1126"/>
      <c r="JST1" s="1126"/>
      <c r="JSU1" s="1126"/>
      <c r="JSV1" s="1126"/>
      <c r="JSW1" s="1126"/>
      <c r="JSX1" s="1126"/>
      <c r="JSY1" s="1126"/>
      <c r="JSZ1" s="1126"/>
      <c r="JTA1" s="1126"/>
      <c r="JTB1" s="1126"/>
      <c r="JTC1" s="1126"/>
      <c r="JTD1" s="1126"/>
      <c r="JTE1" s="1126"/>
      <c r="JTF1" s="1126"/>
      <c r="JTG1" s="1126"/>
      <c r="JTH1" s="1126"/>
      <c r="JTI1" s="1126"/>
      <c r="JTJ1" s="1126"/>
      <c r="JTK1" s="1126"/>
      <c r="JTL1" s="1126"/>
      <c r="JTM1" s="1126"/>
      <c r="JTN1" s="1126"/>
      <c r="JTO1" s="1126"/>
      <c r="JTP1" s="1126"/>
      <c r="JTQ1" s="1126"/>
      <c r="JTR1" s="1126"/>
      <c r="JTS1" s="1126"/>
      <c r="JTT1" s="1126"/>
      <c r="JTU1" s="1126"/>
      <c r="JTV1" s="1126"/>
      <c r="JTW1" s="1126"/>
      <c r="JTX1" s="1126"/>
      <c r="JTY1" s="1126"/>
      <c r="JTZ1" s="1126"/>
      <c r="JUA1" s="1126"/>
      <c r="JUB1" s="1126"/>
      <c r="JUC1" s="1126"/>
      <c r="JUD1" s="1126"/>
      <c r="JUE1" s="1126"/>
      <c r="JUF1" s="1126"/>
      <c r="JUG1" s="1126"/>
      <c r="JUH1" s="1126"/>
      <c r="JUI1" s="1126"/>
      <c r="JUJ1" s="1126"/>
      <c r="JUK1" s="1126"/>
      <c r="JUL1" s="1126"/>
      <c r="JUM1" s="1126"/>
      <c r="JUN1" s="1126"/>
      <c r="JUO1" s="1126"/>
      <c r="JUP1" s="1126"/>
      <c r="JUQ1" s="1126"/>
      <c r="JUR1" s="1126"/>
      <c r="JUS1" s="1126"/>
      <c r="JUT1" s="1126"/>
      <c r="JUU1" s="1126"/>
      <c r="JUV1" s="1126"/>
      <c r="JUW1" s="1126"/>
      <c r="JUX1" s="1126"/>
      <c r="JUY1" s="1126"/>
      <c r="JUZ1" s="1126"/>
      <c r="JVA1" s="1126"/>
      <c r="JVB1" s="1126"/>
      <c r="JVC1" s="1126"/>
      <c r="JVD1" s="1126"/>
      <c r="JVE1" s="1126"/>
      <c r="JVF1" s="1126"/>
      <c r="JVG1" s="1126"/>
      <c r="JVH1" s="1126"/>
      <c r="JVI1" s="1126"/>
      <c r="JVJ1" s="1126"/>
      <c r="JVK1" s="1126"/>
      <c r="JVL1" s="1126"/>
      <c r="JVM1" s="1126"/>
      <c r="JVN1" s="1126"/>
      <c r="JVO1" s="1126"/>
      <c r="JVP1" s="1126"/>
      <c r="JVQ1" s="1126"/>
      <c r="JVR1" s="1126"/>
      <c r="JVS1" s="1126"/>
      <c r="JVT1" s="1126"/>
      <c r="JVU1" s="1126"/>
      <c r="JVV1" s="1126"/>
      <c r="JVW1" s="1126"/>
      <c r="JVX1" s="1126"/>
      <c r="JVY1" s="1126"/>
      <c r="JVZ1" s="1126"/>
      <c r="JWA1" s="1126"/>
      <c r="JWB1" s="1126"/>
      <c r="JWC1" s="1126"/>
      <c r="JWD1" s="1126"/>
      <c r="JWE1" s="1126"/>
      <c r="JWF1" s="1126"/>
      <c r="JWG1" s="1126"/>
      <c r="JWH1" s="1126"/>
      <c r="JWI1" s="1126"/>
      <c r="JWJ1" s="1126"/>
      <c r="JWK1" s="1126"/>
      <c r="JWL1" s="1126"/>
      <c r="JWM1" s="1126"/>
      <c r="JWN1" s="1126"/>
      <c r="JWO1" s="1126"/>
      <c r="JWP1" s="1126"/>
      <c r="JWQ1" s="1126"/>
      <c r="JWR1" s="1126"/>
      <c r="JWS1" s="1126"/>
      <c r="JWT1" s="1126"/>
      <c r="JWU1" s="1126"/>
      <c r="JWV1" s="1126"/>
      <c r="JWW1" s="1126"/>
      <c r="JWX1" s="1126"/>
      <c r="JWY1" s="1126"/>
      <c r="JWZ1" s="1126"/>
      <c r="JXA1" s="1126"/>
      <c r="JXB1" s="1126"/>
      <c r="JXC1" s="1126"/>
      <c r="JXD1" s="1126"/>
      <c r="JXE1" s="1126"/>
      <c r="JXF1" s="1126"/>
      <c r="JXG1" s="1126"/>
      <c r="JXH1" s="1126"/>
      <c r="JXI1" s="1126"/>
      <c r="JXJ1" s="1126"/>
      <c r="JXK1" s="1126"/>
      <c r="JXL1" s="1126"/>
      <c r="JXM1" s="1126"/>
      <c r="JXN1" s="1126"/>
      <c r="JXO1" s="1126"/>
      <c r="JXP1" s="1126"/>
      <c r="JXQ1" s="1126"/>
      <c r="JXR1" s="1126"/>
      <c r="JXS1" s="1126"/>
      <c r="JXT1" s="1126"/>
      <c r="JXU1" s="1126"/>
      <c r="JXV1" s="1126"/>
      <c r="JXW1" s="1126"/>
      <c r="JXX1" s="1126"/>
      <c r="JXY1" s="1126"/>
      <c r="JXZ1" s="1126"/>
      <c r="JYA1" s="1126"/>
      <c r="JYB1" s="1126"/>
      <c r="JYC1" s="1126"/>
      <c r="JYD1" s="1126"/>
      <c r="JYE1" s="1126"/>
      <c r="JYF1" s="1126"/>
      <c r="JYG1" s="1126"/>
      <c r="JYH1" s="1126"/>
      <c r="JYI1" s="1126"/>
      <c r="JYJ1" s="1126"/>
      <c r="JYK1" s="1126"/>
      <c r="JYL1" s="1126"/>
      <c r="JYM1" s="1126"/>
      <c r="JYN1" s="1126"/>
      <c r="JYO1" s="1126"/>
      <c r="JYP1" s="1126"/>
      <c r="JYQ1" s="1126"/>
      <c r="JYR1" s="1126"/>
      <c r="JYS1" s="1126"/>
      <c r="JYT1" s="1126"/>
      <c r="JYU1" s="1126"/>
      <c r="JYV1" s="1126"/>
      <c r="JYW1" s="1126"/>
      <c r="JYX1" s="1126"/>
      <c r="JYY1" s="1126"/>
      <c r="JYZ1" s="1126"/>
      <c r="JZA1" s="1126"/>
      <c r="JZB1" s="1126"/>
      <c r="JZC1" s="1126"/>
      <c r="JZD1" s="1126"/>
      <c r="JZE1" s="1126"/>
      <c r="JZF1" s="1126"/>
      <c r="JZG1" s="1126"/>
      <c r="JZH1" s="1126"/>
      <c r="JZI1" s="1126"/>
      <c r="JZJ1" s="1126"/>
      <c r="JZK1" s="1126"/>
      <c r="JZL1" s="1126"/>
      <c r="JZM1" s="1126"/>
      <c r="JZN1" s="1126"/>
      <c r="JZO1" s="1126"/>
      <c r="JZP1" s="1126"/>
      <c r="JZQ1" s="1126"/>
      <c r="JZR1" s="1126"/>
      <c r="JZS1" s="1126"/>
      <c r="JZT1" s="1126"/>
      <c r="JZU1" s="1126"/>
      <c r="JZV1" s="1126"/>
      <c r="JZW1" s="1126"/>
      <c r="JZX1" s="1126"/>
      <c r="JZY1" s="1126"/>
      <c r="JZZ1" s="1126"/>
      <c r="KAA1" s="1126"/>
      <c r="KAB1" s="1126"/>
      <c r="KAC1" s="1126"/>
      <c r="KAD1" s="1126"/>
      <c r="KAE1" s="1126"/>
      <c r="KAF1" s="1126"/>
      <c r="KAG1" s="1126"/>
      <c r="KAH1" s="1126"/>
      <c r="KAI1" s="1126"/>
      <c r="KAJ1" s="1126"/>
      <c r="KAK1" s="1126"/>
      <c r="KAL1" s="1126"/>
      <c r="KAM1" s="1126"/>
      <c r="KAN1" s="1126"/>
      <c r="KAO1" s="1126"/>
      <c r="KAP1" s="1126"/>
      <c r="KAQ1" s="1126"/>
      <c r="KAR1" s="1126"/>
      <c r="KAS1" s="1126"/>
      <c r="KAT1" s="1126"/>
      <c r="KAU1" s="1126"/>
      <c r="KAV1" s="1126"/>
      <c r="KAW1" s="1126"/>
      <c r="KAX1" s="1126"/>
      <c r="KAY1" s="1126"/>
      <c r="KAZ1" s="1126"/>
      <c r="KBA1" s="1126"/>
      <c r="KBB1" s="1126"/>
      <c r="KBC1" s="1126"/>
      <c r="KBD1" s="1126"/>
      <c r="KBE1" s="1126"/>
      <c r="KBF1" s="1126"/>
      <c r="KBG1" s="1126"/>
      <c r="KBH1" s="1126"/>
      <c r="KBI1" s="1126"/>
      <c r="KBJ1" s="1126"/>
      <c r="KBK1" s="1126"/>
      <c r="KBL1" s="1126"/>
      <c r="KBM1" s="1126"/>
      <c r="KBN1" s="1126"/>
      <c r="KBO1" s="1126"/>
      <c r="KBP1" s="1126"/>
      <c r="KBQ1" s="1126"/>
      <c r="KBR1" s="1126"/>
      <c r="KBS1" s="1126"/>
      <c r="KBT1" s="1126"/>
      <c r="KBU1" s="1126"/>
      <c r="KBV1" s="1126"/>
      <c r="KBW1" s="1126"/>
      <c r="KBX1" s="1126"/>
      <c r="KBY1" s="1126"/>
      <c r="KBZ1" s="1126"/>
      <c r="KCA1" s="1126"/>
      <c r="KCB1" s="1126"/>
      <c r="KCC1" s="1126"/>
      <c r="KCD1" s="1126"/>
      <c r="KCE1" s="1126"/>
      <c r="KCF1" s="1126"/>
      <c r="KCG1" s="1126"/>
      <c r="KCH1" s="1126"/>
      <c r="KCI1" s="1126"/>
      <c r="KCJ1" s="1126"/>
      <c r="KCK1" s="1126"/>
      <c r="KCL1" s="1126"/>
      <c r="KCM1" s="1126"/>
      <c r="KCN1" s="1126"/>
      <c r="KCO1" s="1126"/>
      <c r="KCP1" s="1126"/>
      <c r="KCQ1" s="1126"/>
      <c r="KCR1" s="1126"/>
      <c r="KCS1" s="1126"/>
      <c r="KCT1" s="1126"/>
      <c r="KCU1" s="1126"/>
      <c r="KCV1" s="1126"/>
      <c r="KCW1" s="1126"/>
      <c r="KCX1" s="1126"/>
      <c r="KCY1" s="1126"/>
      <c r="KCZ1" s="1126"/>
      <c r="KDA1" s="1126"/>
      <c r="KDB1" s="1126"/>
      <c r="KDC1" s="1126"/>
      <c r="KDD1" s="1126"/>
      <c r="KDE1" s="1126"/>
      <c r="KDF1" s="1126"/>
      <c r="KDG1" s="1126"/>
      <c r="KDH1" s="1126"/>
      <c r="KDI1" s="1126"/>
      <c r="KDJ1" s="1126"/>
      <c r="KDK1" s="1126"/>
      <c r="KDL1" s="1126"/>
      <c r="KDM1" s="1126"/>
      <c r="KDN1" s="1126"/>
      <c r="KDO1" s="1126"/>
      <c r="KDP1" s="1126"/>
      <c r="KDQ1" s="1126"/>
      <c r="KDR1" s="1126"/>
      <c r="KDS1" s="1126"/>
      <c r="KDT1" s="1126"/>
      <c r="KDU1" s="1126"/>
      <c r="KDV1" s="1126"/>
      <c r="KDW1" s="1126"/>
      <c r="KDX1" s="1126"/>
      <c r="KDY1" s="1126"/>
      <c r="KDZ1" s="1126"/>
      <c r="KEA1" s="1126"/>
      <c r="KEB1" s="1126"/>
      <c r="KEC1" s="1126"/>
      <c r="KED1" s="1126"/>
      <c r="KEE1" s="1126"/>
      <c r="KEF1" s="1126"/>
      <c r="KEG1" s="1126"/>
      <c r="KEH1" s="1126"/>
      <c r="KEI1" s="1126"/>
      <c r="KEJ1" s="1126"/>
      <c r="KEK1" s="1126"/>
      <c r="KEL1" s="1126"/>
      <c r="KEM1" s="1126"/>
      <c r="KEN1" s="1126"/>
      <c r="KEO1" s="1126"/>
      <c r="KEP1" s="1126"/>
      <c r="KEQ1" s="1126"/>
      <c r="KER1" s="1126"/>
      <c r="KES1" s="1126"/>
      <c r="KET1" s="1126"/>
      <c r="KEU1" s="1126"/>
      <c r="KEV1" s="1126"/>
      <c r="KEW1" s="1126"/>
      <c r="KEX1" s="1126"/>
      <c r="KEY1" s="1126"/>
      <c r="KEZ1" s="1126"/>
      <c r="KFA1" s="1126"/>
      <c r="KFB1" s="1126"/>
      <c r="KFC1" s="1126"/>
      <c r="KFD1" s="1126"/>
      <c r="KFE1" s="1126"/>
      <c r="KFF1" s="1126"/>
      <c r="KFG1" s="1126"/>
      <c r="KFH1" s="1126"/>
      <c r="KFI1" s="1126"/>
      <c r="KFJ1" s="1126"/>
      <c r="KFK1" s="1126"/>
      <c r="KFL1" s="1126"/>
      <c r="KFM1" s="1126"/>
      <c r="KFN1" s="1126"/>
      <c r="KFO1" s="1126"/>
      <c r="KFP1" s="1126"/>
      <c r="KFQ1" s="1126"/>
      <c r="KFR1" s="1126"/>
      <c r="KFS1" s="1126"/>
      <c r="KFT1" s="1126"/>
      <c r="KFU1" s="1126"/>
      <c r="KFV1" s="1126"/>
      <c r="KFW1" s="1126"/>
      <c r="KFX1" s="1126"/>
      <c r="KFY1" s="1126"/>
      <c r="KFZ1" s="1126"/>
      <c r="KGA1" s="1126"/>
      <c r="KGB1" s="1126"/>
      <c r="KGC1" s="1126"/>
      <c r="KGD1" s="1126"/>
      <c r="KGE1" s="1126"/>
      <c r="KGF1" s="1126"/>
      <c r="KGG1" s="1126"/>
      <c r="KGH1" s="1126"/>
      <c r="KGI1" s="1126"/>
      <c r="KGJ1" s="1126"/>
      <c r="KGK1" s="1126"/>
      <c r="KGL1" s="1126"/>
      <c r="KGM1" s="1126"/>
      <c r="KGN1" s="1126"/>
      <c r="KGO1" s="1126"/>
      <c r="KGP1" s="1126"/>
      <c r="KGQ1" s="1126"/>
      <c r="KGR1" s="1126"/>
      <c r="KGS1" s="1126"/>
      <c r="KGT1" s="1126"/>
      <c r="KGU1" s="1126"/>
      <c r="KGV1" s="1126"/>
      <c r="KGW1" s="1126"/>
      <c r="KGX1" s="1126"/>
      <c r="KGY1" s="1126"/>
      <c r="KGZ1" s="1126"/>
      <c r="KHA1" s="1126"/>
      <c r="KHB1" s="1126"/>
      <c r="KHC1" s="1126"/>
      <c r="KHD1" s="1126"/>
      <c r="KHE1" s="1126"/>
      <c r="KHF1" s="1126"/>
      <c r="KHG1" s="1126"/>
      <c r="KHH1" s="1126"/>
      <c r="KHI1" s="1126"/>
      <c r="KHJ1" s="1126"/>
      <c r="KHK1" s="1126"/>
      <c r="KHL1" s="1126"/>
      <c r="KHM1" s="1126"/>
      <c r="KHN1" s="1126"/>
      <c r="KHO1" s="1126"/>
      <c r="KHP1" s="1126"/>
      <c r="KHQ1" s="1126"/>
      <c r="KHR1" s="1126"/>
      <c r="KHS1" s="1126"/>
      <c r="KHT1" s="1126"/>
      <c r="KHU1" s="1126"/>
      <c r="KHV1" s="1126"/>
      <c r="KHW1" s="1126"/>
      <c r="KHX1" s="1126"/>
      <c r="KHY1" s="1126"/>
      <c r="KHZ1" s="1126"/>
      <c r="KIA1" s="1126"/>
      <c r="KIB1" s="1126"/>
      <c r="KIC1" s="1126"/>
      <c r="KID1" s="1126"/>
      <c r="KIE1" s="1126"/>
      <c r="KIF1" s="1126"/>
      <c r="KIG1" s="1126"/>
      <c r="KIH1" s="1126"/>
      <c r="KII1" s="1126"/>
      <c r="KIJ1" s="1126"/>
      <c r="KIK1" s="1126"/>
      <c r="KIL1" s="1126"/>
      <c r="KIM1" s="1126"/>
      <c r="KIN1" s="1126"/>
      <c r="KIO1" s="1126"/>
      <c r="KIP1" s="1126"/>
      <c r="KIQ1" s="1126"/>
      <c r="KIR1" s="1126"/>
      <c r="KIS1" s="1126"/>
      <c r="KIT1" s="1126"/>
      <c r="KIU1" s="1126"/>
      <c r="KIV1" s="1126"/>
      <c r="KIW1" s="1126"/>
      <c r="KIX1" s="1126"/>
      <c r="KIY1" s="1126"/>
      <c r="KIZ1" s="1126"/>
      <c r="KJA1" s="1126"/>
      <c r="KJB1" s="1126"/>
      <c r="KJC1" s="1126"/>
      <c r="KJD1" s="1126"/>
      <c r="KJE1" s="1126"/>
      <c r="KJF1" s="1126"/>
      <c r="KJG1" s="1126"/>
      <c r="KJH1" s="1126"/>
      <c r="KJI1" s="1126"/>
      <c r="KJJ1" s="1126"/>
      <c r="KJK1" s="1126"/>
      <c r="KJL1" s="1126"/>
      <c r="KJM1" s="1126"/>
      <c r="KJN1" s="1126"/>
      <c r="KJO1" s="1126"/>
      <c r="KJP1" s="1126"/>
      <c r="KJQ1" s="1126"/>
      <c r="KJR1" s="1126"/>
      <c r="KJS1" s="1126"/>
      <c r="KJT1" s="1126"/>
      <c r="KJU1" s="1126"/>
      <c r="KJV1" s="1126"/>
      <c r="KJW1" s="1126"/>
      <c r="KJX1" s="1126"/>
      <c r="KJY1" s="1126"/>
      <c r="KJZ1" s="1126"/>
      <c r="KKA1" s="1126"/>
      <c r="KKB1" s="1126"/>
      <c r="KKC1" s="1126"/>
      <c r="KKD1" s="1126"/>
      <c r="KKE1" s="1126"/>
      <c r="KKF1" s="1126"/>
      <c r="KKG1" s="1126"/>
      <c r="KKH1" s="1126"/>
      <c r="KKI1" s="1126"/>
      <c r="KKJ1" s="1126"/>
      <c r="KKK1" s="1126"/>
      <c r="KKL1" s="1126"/>
      <c r="KKM1" s="1126"/>
      <c r="KKN1" s="1126"/>
      <c r="KKO1" s="1126"/>
      <c r="KKP1" s="1126"/>
      <c r="KKQ1" s="1126"/>
      <c r="KKR1" s="1126"/>
      <c r="KKS1" s="1126"/>
      <c r="KKT1" s="1126"/>
      <c r="KKU1" s="1126"/>
      <c r="KKV1" s="1126"/>
      <c r="KKW1" s="1126"/>
      <c r="KKX1" s="1126"/>
      <c r="KKY1" s="1126"/>
      <c r="KKZ1" s="1126"/>
      <c r="KLA1" s="1126"/>
      <c r="KLB1" s="1126"/>
      <c r="KLC1" s="1126"/>
      <c r="KLD1" s="1126"/>
      <c r="KLE1" s="1126"/>
      <c r="KLF1" s="1126"/>
      <c r="KLG1" s="1126"/>
      <c r="KLH1" s="1126"/>
      <c r="KLI1" s="1126"/>
      <c r="KLJ1" s="1126"/>
      <c r="KLK1" s="1126"/>
      <c r="KLL1" s="1126"/>
      <c r="KLM1" s="1126"/>
      <c r="KLN1" s="1126"/>
      <c r="KLO1" s="1126"/>
      <c r="KLP1" s="1126"/>
      <c r="KLQ1" s="1126"/>
      <c r="KLR1" s="1126"/>
      <c r="KLS1" s="1126"/>
      <c r="KLT1" s="1126"/>
      <c r="KLU1" s="1126"/>
      <c r="KLV1" s="1126"/>
      <c r="KLW1" s="1126"/>
      <c r="KLX1" s="1126"/>
      <c r="KLY1" s="1126"/>
      <c r="KLZ1" s="1126"/>
      <c r="KMA1" s="1126"/>
      <c r="KMB1" s="1126"/>
      <c r="KMC1" s="1126"/>
      <c r="KMD1" s="1126"/>
      <c r="KME1" s="1126"/>
      <c r="KMF1" s="1126"/>
      <c r="KMG1" s="1126"/>
      <c r="KMH1" s="1126"/>
      <c r="KMI1" s="1126"/>
      <c r="KMJ1" s="1126"/>
      <c r="KMK1" s="1126"/>
      <c r="KML1" s="1126"/>
      <c r="KMM1" s="1126"/>
      <c r="KMN1" s="1126"/>
      <c r="KMO1" s="1126"/>
      <c r="KMP1" s="1126"/>
      <c r="KMQ1" s="1126"/>
      <c r="KMR1" s="1126"/>
      <c r="KMS1" s="1126"/>
      <c r="KMT1" s="1126"/>
      <c r="KMU1" s="1126"/>
      <c r="KMV1" s="1126"/>
      <c r="KMW1" s="1126"/>
      <c r="KMX1" s="1126"/>
      <c r="KMY1" s="1126"/>
      <c r="KMZ1" s="1126"/>
      <c r="KNA1" s="1126"/>
      <c r="KNB1" s="1126"/>
      <c r="KNC1" s="1126"/>
      <c r="KND1" s="1126"/>
      <c r="KNE1" s="1126"/>
      <c r="KNF1" s="1126"/>
      <c r="KNG1" s="1126"/>
      <c r="KNH1" s="1126"/>
      <c r="KNI1" s="1126"/>
      <c r="KNJ1" s="1126"/>
      <c r="KNK1" s="1126"/>
      <c r="KNL1" s="1126"/>
      <c r="KNM1" s="1126"/>
      <c r="KNN1" s="1126"/>
      <c r="KNO1" s="1126"/>
      <c r="KNP1" s="1126"/>
      <c r="KNQ1" s="1126"/>
      <c r="KNR1" s="1126"/>
      <c r="KNS1" s="1126"/>
      <c r="KNT1" s="1126"/>
      <c r="KNU1" s="1126"/>
      <c r="KNV1" s="1126"/>
      <c r="KNW1" s="1126"/>
      <c r="KNX1" s="1126"/>
      <c r="KNY1" s="1126"/>
      <c r="KNZ1" s="1126"/>
      <c r="KOA1" s="1126"/>
      <c r="KOB1" s="1126"/>
      <c r="KOC1" s="1126"/>
      <c r="KOD1" s="1126"/>
      <c r="KOE1" s="1126"/>
      <c r="KOF1" s="1126"/>
      <c r="KOG1" s="1126"/>
      <c r="KOH1" s="1126"/>
      <c r="KOI1" s="1126"/>
      <c r="KOJ1" s="1126"/>
      <c r="KOK1" s="1126"/>
      <c r="KOL1" s="1126"/>
      <c r="KOM1" s="1126"/>
      <c r="KON1" s="1126"/>
      <c r="KOO1" s="1126"/>
      <c r="KOP1" s="1126"/>
      <c r="KOQ1" s="1126"/>
      <c r="KOR1" s="1126"/>
      <c r="KOS1" s="1126"/>
      <c r="KOT1" s="1126"/>
      <c r="KOU1" s="1126"/>
      <c r="KOV1" s="1126"/>
      <c r="KOW1" s="1126"/>
      <c r="KOX1" s="1126"/>
      <c r="KOY1" s="1126"/>
      <c r="KOZ1" s="1126"/>
      <c r="KPA1" s="1126"/>
      <c r="KPB1" s="1126"/>
      <c r="KPC1" s="1126"/>
      <c r="KPD1" s="1126"/>
      <c r="KPE1" s="1126"/>
      <c r="KPF1" s="1126"/>
      <c r="KPG1" s="1126"/>
      <c r="KPH1" s="1126"/>
      <c r="KPI1" s="1126"/>
      <c r="KPJ1" s="1126"/>
      <c r="KPK1" s="1126"/>
      <c r="KPL1" s="1126"/>
      <c r="KPM1" s="1126"/>
      <c r="KPN1" s="1126"/>
      <c r="KPO1" s="1126"/>
      <c r="KPP1" s="1126"/>
      <c r="KPQ1" s="1126"/>
      <c r="KPR1" s="1126"/>
      <c r="KPS1" s="1126"/>
      <c r="KPT1" s="1126"/>
      <c r="KPU1" s="1126"/>
      <c r="KPV1" s="1126"/>
      <c r="KPW1" s="1126"/>
      <c r="KPX1" s="1126"/>
      <c r="KPY1" s="1126"/>
      <c r="KPZ1" s="1126"/>
      <c r="KQA1" s="1126"/>
      <c r="KQB1" s="1126"/>
      <c r="KQC1" s="1126"/>
      <c r="KQD1" s="1126"/>
      <c r="KQE1" s="1126"/>
      <c r="KQF1" s="1126"/>
      <c r="KQG1" s="1126"/>
      <c r="KQH1" s="1126"/>
      <c r="KQI1" s="1126"/>
      <c r="KQJ1" s="1126"/>
      <c r="KQK1" s="1126"/>
      <c r="KQL1" s="1126"/>
      <c r="KQM1" s="1126"/>
      <c r="KQN1" s="1126"/>
      <c r="KQO1" s="1126"/>
      <c r="KQP1" s="1126"/>
      <c r="KQQ1" s="1126"/>
      <c r="KQR1" s="1126"/>
      <c r="KQS1" s="1126"/>
      <c r="KQT1" s="1126"/>
      <c r="KQU1" s="1126"/>
      <c r="KQV1" s="1126"/>
      <c r="KQW1" s="1126"/>
      <c r="KQX1" s="1126"/>
      <c r="KQY1" s="1126"/>
      <c r="KQZ1" s="1126"/>
      <c r="KRA1" s="1126"/>
      <c r="KRB1" s="1126"/>
      <c r="KRC1" s="1126"/>
      <c r="KRD1" s="1126"/>
      <c r="KRE1" s="1126"/>
      <c r="KRF1" s="1126"/>
      <c r="KRG1" s="1126"/>
      <c r="KRH1" s="1126"/>
      <c r="KRI1" s="1126"/>
      <c r="KRJ1" s="1126"/>
      <c r="KRK1" s="1126"/>
      <c r="KRL1" s="1126"/>
      <c r="KRM1" s="1126"/>
      <c r="KRN1" s="1126"/>
      <c r="KRO1" s="1126"/>
      <c r="KRP1" s="1126"/>
      <c r="KRQ1" s="1126"/>
      <c r="KRR1" s="1126"/>
      <c r="KRS1" s="1126"/>
      <c r="KRT1" s="1126"/>
      <c r="KRU1" s="1126"/>
      <c r="KRV1" s="1126"/>
      <c r="KRW1" s="1126"/>
      <c r="KRX1" s="1126"/>
      <c r="KRY1" s="1126"/>
      <c r="KRZ1" s="1126"/>
      <c r="KSA1" s="1126"/>
      <c r="KSB1" s="1126"/>
      <c r="KSC1" s="1126"/>
      <c r="KSD1" s="1126"/>
      <c r="KSE1" s="1126"/>
      <c r="KSF1" s="1126"/>
      <c r="KSG1" s="1126"/>
      <c r="KSH1" s="1126"/>
      <c r="KSI1" s="1126"/>
      <c r="KSJ1" s="1126"/>
      <c r="KSK1" s="1126"/>
      <c r="KSL1" s="1126"/>
      <c r="KSM1" s="1126"/>
      <c r="KSN1" s="1126"/>
      <c r="KSO1" s="1126"/>
      <c r="KSP1" s="1126"/>
      <c r="KSQ1" s="1126"/>
      <c r="KSR1" s="1126"/>
      <c r="KSS1" s="1126"/>
      <c r="KST1" s="1126"/>
      <c r="KSU1" s="1126"/>
      <c r="KSV1" s="1126"/>
      <c r="KSW1" s="1126"/>
      <c r="KSX1" s="1126"/>
      <c r="KSY1" s="1126"/>
      <c r="KSZ1" s="1126"/>
      <c r="KTA1" s="1126"/>
      <c r="KTB1" s="1126"/>
      <c r="KTC1" s="1126"/>
      <c r="KTD1" s="1126"/>
      <c r="KTE1" s="1126"/>
      <c r="KTF1" s="1126"/>
      <c r="KTG1" s="1126"/>
      <c r="KTH1" s="1126"/>
      <c r="KTI1" s="1126"/>
      <c r="KTJ1" s="1126"/>
      <c r="KTK1" s="1126"/>
      <c r="KTL1" s="1126"/>
      <c r="KTM1" s="1126"/>
      <c r="KTN1" s="1126"/>
      <c r="KTO1" s="1126"/>
      <c r="KTP1" s="1126"/>
      <c r="KTQ1" s="1126"/>
      <c r="KTR1" s="1126"/>
      <c r="KTS1" s="1126"/>
      <c r="KTT1" s="1126"/>
      <c r="KTU1" s="1126"/>
      <c r="KTV1" s="1126"/>
      <c r="KTW1" s="1126"/>
      <c r="KTX1" s="1126"/>
      <c r="KTY1" s="1126"/>
      <c r="KTZ1" s="1126"/>
      <c r="KUA1" s="1126"/>
      <c r="KUB1" s="1126"/>
      <c r="KUC1" s="1126"/>
      <c r="KUD1" s="1126"/>
      <c r="KUE1" s="1126"/>
      <c r="KUF1" s="1126"/>
      <c r="KUG1" s="1126"/>
      <c r="KUH1" s="1126"/>
      <c r="KUI1" s="1126"/>
      <c r="KUJ1" s="1126"/>
      <c r="KUK1" s="1126"/>
      <c r="KUL1" s="1126"/>
      <c r="KUM1" s="1126"/>
      <c r="KUN1" s="1126"/>
      <c r="KUO1" s="1126"/>
      <c r="KUP1" s="1126"/>
      <c r="KUQ1" s="1126"/>
      <c r="KUR1" s="1126"/>
      <c r="KUS1" s="1126"/>
      <c r="KUT1" s="1126"/>
      <c r="KUU1" s="1126"/>
      <c r="KUV1" s="1126"/>
      <c r="KUW1" s="1126"/>
      <c r="KUX1" s="1126"/>
      <c r="KUY1" s="1126"/>
      <c r="KUZ1" s="1126"/>
      <c r="KVA1" s="1126"/>
      <c r="KVB1" s="1126"/>
      <c r="KVC1" s="1126"/>
      <c r="KVD1" s="1126"/>
      <c r="KVE1" s="1126"/>
      <c r="KVF1" s="1126"/>
      <c r="KVG1" s="1126"/>
      <c r="KVH1" s="1126"/>
      <c r="KVI1" s="1126"/>
      <c r="KVJ1" s="1126"/>
      <c r="KVK1" s="1126"/>
      <c r="KVL1" s="1126"/>
      <c r="KVM1" s="1126"/>
      <c r="KVN1" s="1126"/>
      <c r="KVO1" s="1126"/>
      <c r="KVP1" s="1126"/>
      <c r="KVQ1" s="1126"/>
      <c r="KVR1" s="1126"/>
      <c r="KVS1" s="1126"/>
      <c r="KVT1" s="1126"/>
      <c r="KVU1" s="1126"/>
      <c r="KVV1" s="1126"/>
      <c r="KVW1" s="1126"/>
      <c r="KVX1" s="1126"/>
      <c r="KVY1" s="1126"/>
      <c r="KVZ1" s="1126"/>
      <c r="KWA1" s="1126"/>
      <c r="KWB1" s="1126"/>
      <c r="KWC1" s="1126"/>
      <c r="KWD1" s="1126"/>
      <c r="KWE1" s="1126"/>
      <c r="KWF1" s="1126"/>
      <c r="KWG1" s="1126"/>
      <c r="KWH1" s="1126"/>
      <c r="KWI1" s="1126"/>
      <c r="KWJ1" s="1126"/>
      <c r="KWK1" s="1126"/>
      <c r="KWL1" s="1126"/>
      <c r="KWM1" s="1126"/>
      <c r="KWN1" s="1126"/>
      <c r="KWO1" s="1126"/>
      <c r="KWP1" s="1126"/>
      <c r="KWQ1" s="1126"/>
      <c r="KWR1" s="1126"/>
      <c r="KWS1" s="1126"/>
      <c r="KWT1" s="1126"/>
      <c r="KWU1" s="1126"/>
      <c r="KWV1" s="1126"/>
      <c r="KWW1" s="1126"/>
      <c r="KWX1" s="1126"/>
      <c r="KWY1" s="1126"/>
      <c r="KWZ1" s="1126"/>
      <c r="KXA1" s="1126"/>
      <c r="KXB1" s="1126"/>
      <c r="KXC1" s="1126"/>
      <c r="KXD1" s="1126"/>
      <c r="KXE1" s="1126"/>
      <c r="KXF1" s="1126"/>
      <c r="KXG1" s="1126"/>
      <c r="KXH1" s="1126"/>
      <c r="KXI1" s="1126"/>
      <c r="KXJ1" s="1126"/>
      <c r="KXK1" s="1126"/>
      <c r="KXL1" s="1126"/>
      <c r="KXM1" s="1126"/>
      <c r="KXN1" s="1126"/>
      <c r="KXO1" s="1126"/>
      <c r="KXP1" s="1126"/>
      <c r="KXQ1" s="1126"/>
      <c r="KXR1" s="1126"/>
      <c r="KXS1" s="1126"/>
      <c r="KXT1" s="1126"/>
      <c r="KXU1" s="1126"/>
      <c r="KXV1" s="1126"/>
      <c r="KXW1" s="1126"/>
      <c r="KXX1" s="1126"/>
      <c r="KXY1" s="1126"/>
      <c r="KXZ1" s="1126"/>
      <c r="KYA1" s="1126"/>
      <c r="KYB1" s="1126"/>
      <c r="KYC1" s="1126"/>
      <c r="KYD1" s="1126"/>
      <c r="KYE1" s="1126"/>
      <c r="KYF1" s="1126"/>
      <c r="KYG1" s="1126"/>
      <c r="KYH1" s="1126"/>
      <c r="KYI1" s="1126"/>
      <c r="KYJ1" s="1126"/>
      <c r="KYK1" s="1126"/>
      <c r="KYL1" s="1126"/>
      <c r="KYM1" s="1126"/>
      <c r="KYN1" s="1126"/>
      <c r="KYO1" s="1126"/>
      <c r="KYP1" s="1126"/>
      <c r="KYQ1" s="1126"/>
      <c r="KYR1" s="1126"/>
      <c r="KYS1" s="1126"/>
      <c r="KYT1" s="1126"/>
      <c r="KYU1" s="1126"/>
      <c r="KYV1" s="1126"/>
      <c r="KYW1" s="1126"/>
      <c r="KYX1" s="1126"/>
      <c r="KYY1" s="1126"/>
      <c r="KYZ1" s="1126"/>
      <c r="KZA1" s="1126"/>
      <c r="KZB1" s="1126"/>
      <c r="KZC1" s="1126"/>
      <c r="KZD1" s="1126"/>
      <c r="KZE1" s="1126"/>
      <c r="KZF1" s="1126"/>
      <c r="KZG1" s="1126"/>
      <c r="KZH1" s="1126"/>
      <c r="KZI1" s="1126"/>
      <c r="KZJ1" s="1126"/>
      <c r="KZK1" s="1126"/>
      <c r="KZL1" s="1126"/>
      <c r="KZM1" s="1126"/>
      <c r="KZN1" s="1126"/>
      <c r="KZO1" s="1126"/>
      <c r="KZP1" s="1126"/>
      <c r="KZQ1" s="1126"/>
      <c r="KZR1" s="1126"/>
      <c r="KZS1" s="1126"/>
      <c r="KZT1" s="1126"/>
      <c r="KZU1" s="1126"/>
      <c r="KZV1" s="1126"/>
      <c r="KZW1" s="1126"/>
      <c r="KZX1" s="1126"/>
      <c r="KZY1" s="1126"/>
      <c r="KZZ1" s="1126"/>
      <c r="LAA1" s="1126"/>
      <c r="LAB1" s="1126"/>
      <c r="LAC1" s="1126"/>
      <c r="LAD1" s="1126"/>
      <c r="LAE1" s="1126"/>
      <c r="LAF1" s="1126"/>
      <c r="LAG1" s="1126"/>
      <c r="LAH1" s="1126"/>
      <c r="LAI1" s="1126"/>
      <c r="LAJ1" s="1126"/>
      <c r="LAK1" s="1126"/>
      <c r="LAL1" s="1126"/>
      <c r="LAM1" s="1126"/>
      <c r="LAN1" s="1126"/>
      <c r="LAO1" s="1126"/>
      <c r="LAP1" s="1126"/>
      <c r="LAQ1" s="1126"/>
      <c r="LAR1" s="1126"/>
      <c r="LAS1" s="1126"/>
      <c r="LAT1" s="1126"/>
      <c r="LAU1" s="1126"/>
      <c r="LAV1" s="1126"/>
      <c r="LAW1" s="1126"/>
      <c r="LAX1" s="1126"/>
      <c r="LAY1" s="1126"/>
      <c r="LAZ1" s="1126"/>
      <c r="LBA1" s="1126"/>
      <c r="LBB1" s="1126"/>
      <c r="LBC1" s="1126"/>
      <c r="LBD1" s="1126"/>
      <c r="LBE1" s="1126"/>
      <c r="LBF1" s="1126"/>
      <c r="LBG1" s="1126"/>
      <c r="LBH1" s="1126"/>
      <c r="LBI1" s="1126"/>
      <c r="LBJ1" s="1126"/>
      <c r="LBK1" s="1126"/>
      <c r="LBL1" s="1126"/>
      <c r="LBM1" s="1126"/>
      <c r="LBN1" s="1126"/>
      <c r="LBO1" s="1126"/>
      <c r="LBP1" s="1126"/>
      <c r="LBQ1" s="1126"/>
      <c r="LBR1" s="1126"/>
      <c r="LBS1" s="1126"/>
      <c r="LBT1" s="1126"/>
      <c r="LBU1" s="1126"/>
      <c r="LBV1" s="1126"/>
      <c r="LBW1" s="1126"/>
      <c r="LBX1" s="1126"/>
      <c r="LBY1" s="1126"/>
      <c r="LBZ1" s="1126"/>
      <c r="LCA1" s="1126"/>
      <c r="LCB1" s="1126"/>
      <c r="LCC1" s="1126"/>
      <c r="LCD1" s="1126"/>
      <c r="LCE1" s="1126"/>
      <c r="LCF1" s="1126"/>
      <c r="LCG1" s="1126"/>
      <c r="LCH1" s="1126"/>
      <c r="LCI1" s="1126"/>
      <c r="LCJ1" s="1126"/>
      <c r="LCK1" s="1126"/>
      <c r="LCL1" s="1126"/>
      <c r="LCM1" s="1126"/>
      <c r="LCN1" s="1126"/>
      <c r="LCO1" s="1126"/>
      <c r="LCP1" s="1126"/>
      <c r="LCQ1" s="1126"/>
      <c r="LCR1" s="1126"/>
      <c r="LCS1" s="1126"/>
      <c r="LCT1" s="1126"/>
      <c r="LCU1" s="1126"/>
      <c r="LCV1" s="1126"/>
      <c r="LCW1" s="1126"/>
      <c r="LCX1" s="1126"/>
      <c r="LCY1" s="1126"/>
      <c r="LCZ1" s="1126"/>
      <c r="LDA1" s="1126"/>
      <c r="LDB1" s="1126"/>
      <c r="LDC1" s="1126"/>
      <c r="LDD1" s="1126"/>
      <c r="LDE1" s="1126"/>
      <c r="LDF1" s="1126"/>
      <c r="LDG1" s="1126"/>
      <c r="LDH1" s="1126"/>
      <c r="LDI1" s="1126"/>
      <c r="LDJ1" s="1126"/>
      <c r="LDK1" s="1126"/>
      <c r="LDL1" s="1126"/>
      <c r="LDM1" s="1126"/>
      <c r="LDN1" s="1126"/>
      <c r="LDO1" s="1126"/>
      <c r="LDP1" s="1126"/>
      <c r="LDQ1" s="1126"/>
      <c r="LDR1" s="1126"/>
      <c r="LDS1" s="1126"/>
      <c r="LDT1" s="1126"/>
      <c r="LDU1" s="1126"/>
      <c r="LDV1" s="1126"/>
      <c r="LDW1" s="1126"/>
      <c r="LDX1" s="1126"/>
      <c r="LDY1" s="1126"/>
      <c r="LDZ1" s="1126"/>
      <c r="LEA1" s="1126"/>
      <c r="LEB1" s="1126"/>
      <c r="LEC1" s="1126"/>
      <c r="LED1" s="1126"/>
      <c r="LEE1" s="1126"/>
      <c r="LEF1" s="1126"/>
      <c r="LEG1" s="1126"/>
      <c r="LEH1" s="1126"/>
      <c r="LEI1" s="1126"/>
      <c r="LEJ1" s="1126"/>
      <c r="LEK1" s="1126"/>
      <c r="LEL1" s="1126"/>
      <c r="LEM1" s="1126"/>
      <c r="LEN1" s="1126"/>
      <c r="LEO1" s="1126"/>
      <c r="LEP1" s="1126"/>
      <c r="LEQ1" s="1126"/>
      <c r="LER1" s="1126"/>
      <c r="LES1" s="1126"/>
      <c r="LET1" s="1126"/>
      <c r="LEU1" s="1126"/>
      <c r="LEV1" s="1126"/>
      <c r="LEW1" s="1126"/>
      <c r="LEX1" s="1126"/>
      <c r="LEY1" s="1126"/>
      <c r="LEZ1" s="1126"/>
      <c r="LFA1" s="1126"/>
      <c r="LFB1" s="1126"/>
      <c r="LFC1" s="1126"/>
      <c r="LFD1" s="1126"/>
      <c r="LFE1" s="1126"/>
      <c r="LFF1" s="1126"/>
      <c r="LFG1" s="1126"/>
      <c r="LFH1" s="1126"/>
      <c r="LFI1" s="1126"/>
      <c r="LFJ1" s="1126"/>
      <c r="LFK1" s="1126"/>
      <c r="LFL1" s="1126"/>
      <c r="LFM1" s="1126"/>
      <c r="LFN1" s="1126"/>
      <c r="LFO1" s="1126"/>
      <c r="LFP1" s="1126"/>
      <c r="LFQ1" s="1126"/>
      <c r="LFR1" s="1126"/>
      <c r="LFS1" s="1126"/>
      <c r="LFT1" s="1126"/>
      <c r="LFU1" s="1126"/>
      <c r="LFV1" s="1126"/>
      <c r="LFW1" s="1126"/>
      <c r="LFX1" s="1126"/>
      <c r="LFY1" s="1126"/>
      <c r="LFZ1" s="1126"/>
      <c r="LGA1" s="1126"/>
      <c r="LGB1" s="1126"/>
      <c r="LGC1" s="1126"/>
      <c r="LGD1" s="1126"/>
      <c r="LGE1" s="1126"/>
      <c r="LGF1" s="1126"/>
      <c r="LGG1" s="1126"/>
      <c r="LGH1" s="1126"/>
      <c r="LGI1" s="1126"/>
      <c r="LGJ1" s="1126"/>
      <c r="LGK1" s="1126"/>
      <c r="LGL1" s="1126"/>
      <c r="LGM1" s="1126"/>
      <c r="LGN1" s="1126"/>
      <c r="LGO1" s="1126"/>
      <c r="LGP1" s="1126"/>
      <c r="LGQ1" s="1126"/>
      <c r="LGR1" s="1126"/>
      <c r="LGS1" s="1126"/>
      <c r="LGT1" s="1126"/>
      <c r="LGU1" s="1126"/>
      <c r="LGV1" s="1126"/>
      <c r="LGW1" s="1126"/>
      <c r="LGX1" s="1126"/>
      <c r="LGY1" s="1126"/>
      <c r="LGZ1" s="1126"/>
      <c r="LHA1" s="1126"/>
      <c r="LHB1" s="1126"/>
      <c r="LHC1" s="1126"/>
      <c r="LHD1" s="1126"/>
      <c r="LHE1" s="1126"/>
      <c r="LHF1" s="1126"/>
      <c r="LHG1" s="1126"/>
      <c r="LHH1" s="1126"/>
      <c r="LHI1" s="1126"/>
      <c r="LHJ1" s="1126"/>
      <c r="LHK1" s="1126"/>
      <c r="LHL1" s="1126"/>
      <c r="LHM1" s="1126"/>
      <c r="LHN1" s="1126"/>
      <c r="LHO1" s="1126"/>
      <c r="LHP1" s="1126"/>
      <c r="LHQ1" s="1126"/>
      <c r="LHR1" s="1126"/>
      <c r="LHS1" s="1126"/>
      <c r="LHT1" s="1126"/>
      <c r="LHU1" s="1126"/>
      <c r="LHV1" s="1126"/>
      <c r="LHW1" s="1126"/>
      <c r="LHX1" s="1126"/>
      <c r="LHY1" s="1126"/>
      <c r="LHZ1" s="1126"/>
      <c r="LIA1" s="1126"/>
      <c r="LIB1" s="1126"/>
      <c r="LIC1" s="1126"/>
      <c r="LID1" s="1126"/>
      <c r="LIE1" s="1126"/>
      <c r="LIF1" s="1126"/>
      <c r="LIG1" s="1126"/>
      <c r="LIH1" s="1126"/>
      <c r="LII1" s="1126"/>
      <c r="LIJ1" s="1126"/>
      <c r="LIK1" s="1126"/>
      <c r="LIL1" s="1126"/>
      <c r="LIM1" s="1126"/>
      <c r="LIN1" s="1126"/>
      <c r="LIO1" s="1126"/>
      <c r="LIP1" s="1126"/>
      <c r="LIQ1" s="1126"/>
      <c r="LIR1" s="1126"/>
      <c r="LIS1" s="1126"/>
      <c r="LIT1" s="1126"/>
      <c r="LIU1" s="1126"/>
      <c r="LIV1" s="1126"/>
      <c r="LIW1" s="1126"/>
      <c r="LIX1" s="1126"/>
      <c r="LIY1" s="1126"/>
      <c r="LIZ1" s="1126"/>
      <c r="LJA1" s="1126"/>
      <c r="LJB1" s="1126"/>
      <c r="LJC1" s="1126"/>
      <c r="LJD1" s="1126"/>
      <c r="LJE1" s="1126"/>
      <c r="LJF1" s="1126"/>
      <c r="LJG1" s="1126"/>
      <c r="LJH1" s="1126"/>
      <c r="LJI1" s="1126"/>
      <c r="LJJ1" s="1126"/>
      <c r="LJK1" s="1126"/>
      <c r="LJL1" s="1126"/>
      <c r="LJM1" s="1126"/>
      <c r="LJN1" s="1126"/>
      <c r="LJO1" s="1126"/>
      <c r="LJP1" s="1126"/>
      <c r="LJQ1" s="1126"/>
      <c r="LJR1" s="1126"/>
      <c r="LJS1" s="1126"/>
      <c r="LJT1" s="1126"/>
      <c r="LJU1" s="1126"/>
      <c r="LJV1" s="1126"/>
      <c r="LJW1" s="1126"/>
      <c r="LJX1" s="1126"/>
      <c r="LJY1" s="1126"/>
      <c r="LJZ1" s="1126"/>
      <c r="LKA1" s="1126"/>
      <c r="LKB1" s="1126"/>
      <c r="LKC1" s="1126"/>
      <c r="LKD1" s="1126"/>
      <c r="LKE1" s="1126"/>
      <c r="LKF1" s="1126"/>
      <c r="LKG1" s="1126"/>
      <c r="LKH1" s="1126"/>
      <c r="LKI1" s="1126"/>
      <c r="LKJ1" s="1126"/>
      <c r="LKK1" s="1126"/>
      <c r="LKL1" s="1126"/>
      <c r="LKM1" s="1126"/>
      <c r="LKN1" s="1126"/>
      <c r="LKO1" s="1126"/>
      <c r="LKP1" s="1126"/>
      <c r="LKQ1" s="1126"/>
      <c r="LKR1" s="1126"/>
      <c r="LKS1" s="1126"/>
      <c r="LKT1" s="1126"/>
      <c r="LKU1" s="1126"/>
      <c r="LKV1" s="1126"/>
      <c r="LKW1" s="1126"/>
      <c r="LKX1" s="1126"/>
      <c r="LKY1" s="1126"/>
      <c r="LKZ1" s="1126"/>
      <c r="LLA1" s="1126"/>
      <c r="LLB1" s="1126"/>
      <c r="LLC1" s="1126"/>
      <c r="LLD1" s="1126"/>
      <c r="LLE1" s="1126"/>
      <c r="LLF1" s="1126"/>
      <c r="LLG1" s="1126"/>
      <c r="LLH1" s="1126"/>
      <c r="LLI1" s="1126"/>
      <c r="LLJ1" s="1126"/>
      <c r="LLK1" s="1126"/>
      <c r="LLL1" s="1126"/>
      <c r="LLM1" s="1126"/>
      <c r="LLN1" s="1126"/>
      <c r="LLO1" s="1126"/>
      <c r="LLP1" s="1126"/>
      <c r="LLQ1" s="1126"/>
      <c r="LLR1" s="1126"/>
      <c r="LLS1" s="1126"/>
      <c r="LLT1" s="1126"/>
      <c r="LLU1" s="1126"/>
      <c r="LLV1" s="1126"/>
      <c r="LLW1" s="1126"/>
      <c r="LLX1" s="1126"/>
      <c r="LLY1" s="1126"/>
      <c r="LLZ1" s="1126"/>
      <c r="LMA1" s="1126"/>
      <c r="LMB1" s="1126"/>
      <c r="LMC1" s="1126"/>
      <c r="LMD1" s="1126"/>
      <c r="LME1" s="1126"/>
      <c r="LMF1" s="1126"/>
      <c r="LMG1" s="1126"/>
      <c r="LMH1" s="1126"/>
      <c r="LMI1" s="1126"/>
      <c r="LMJ1" s="1126"/>
      <c r="LMK1" s="1126"/>
      <c r="LML1" s="1126"/>
      <c r="LMM1" s="1126"/>
      <c r="LMN1" s="1126"/>
      <c r="LMO1" s="1126"/>
      <c r="LMP1" s="1126"/>
      <c r="LMQ1" s="1126"/>
      <c r="LMR1" s="1126"/>
      <c r="LMS1" s="1126"/>
      <c r="LMT1" s="1126"/>
      <c r="LMU1" s="1126"/>
      <c r="LMV1" s="1126"/>
      <c r="LMW1" s="1126"/>
      <c r="LMX1" s="1126"/>
      <c r="LMY1" s="1126"/>
      <c r="LMZ1" s="1126"/>
      <c r="LNA1" s="1126"/>
      <c r="LNB1" s="1126"/>
      <c r="LNC1" s="1126"/>
      <c r="LND1" s="1126"/>
      <c r="LNE1" s="1126"/>
      <c r="LNF1" s="1126"/>
      <c r="LNG1" s="1126"/>
      <c r="LNH1" s="1126"/>
      <c r="LNI1" s="1126"/>
      <c r="LNJ1" s="1126"/>
      <c r="LNK1" s="1126"/>
      <c r="LNL1" s="1126"/>
      <c r="LNM1" s="1126"/>
      <c r="LNN1" s="1126"/>
      <c r="LNO1" s="1126"/>
      <c r="LNP1" s="1126"/>
      <c r="LNQ1" s="1126"/>
      <c r="LNR1" s="1126"/>
      <c r="LNS1" s="1126"/>
      <c r="LNT1" s="1126"/>
      <c r="LNU1" s="1126"/>
      <c r="LNV1" s="1126"/>
      <c r="LNW1" s="1126"/>
      <c r="LNX1" s="1126"/>
      <c r="LNY1" s="1126"/>
      <c r="LNZ1" s="1126"/>
      <c r="LOA1" s="1126"/>
      <c r="LOB1" s="1126"/>
      <c r="LOC1" s="1126"/>
      <c r="LOD1" s="1126"/>
      <c r="LOE1" s="1126"/>
      <c r="LOF1" s="1126"/>
      <c r="LOG1" s="1126"/>
      <c r="LOH1" s="1126"/>
      <c r="LOI1" s="1126"/>
      <c r="LOJ1" s="1126"/>
      <c r="LOK1" s="1126"/>
      <c r="LOL1" s="1126"/>
      <c r="LOM1" s="1126"/>
      <c r="LON1" s="1126"/>
      <c r="LOO1" s="1126"/>
      <c r="LOP1" s="1126"/>
      <c r="LOQ1" s="1126"/>
      <c r="LOR1" s="1126"/>
      <c r="LOS1" s="1126"/>
      <c r="LOT1" s="1126"/>
      <c r="LOU1" s="1126"/>
      <c r="LOV1" s="1126"/>
      <c r="LOW1" s="1126"/>
      <c r="LOX1" s="1126"/>
      <c r="LOY1" s="1126"/>
      <c r="LOZ1" s="1126"/>
      <c r="LPA1" s="1126"/>
      <c r="LPB1" s="1126"/>
      <c r="LPC1" s="1126"/>
      <c r="LPD1" s="1126"/>
      <c r="LPE1" s="1126"/>
      <c r="LPF1" s="1126"/>
      <c r="LPG1" s="1126"/>
      <c r="LPH1" s="1126"/>
      <c r="LPI1" s="1126"/>
      <c r="LPJ1" s="1126"/>
      <c r="LPK1" s="1126"/>
      <c r="LPL1" s="1126"/>
      <c r="LPM1" s="1126"/>
      <c r="LPN1" s="1126"/>
      <c r="LPO1" s="1126"/>
      <c r="LPP1" s="1126"/>
      <c r="LPQ1" s="1126"/>
      <c r="LPR1" s="1126"/>
      <c r="LPS1" s="1126"/>
      <c r="LPT1" s="1126"/>
      <c r="LPU1" s="1126"/>
      <c r="LPV1" s="1126"/>
      <c r="LPW1" s="1126"/>
      <c r="LPX1" s="1126"/>
      <c r="LPY1" s="1126"/>
      <c r="LPZ1" s="1126"/>
      <c r="LQA1" s="1126"/>
      <c r="LQB1" s="1126"/>
      <c r="LQC1" s="1126"/>
      <c r="LQD1" s="1126"/>
      <c r="LQE1" s="1126"/>
      <c r="LQF1" s="1126"/>
      <c r="LQG1" s="1126"/>
      <c r="LQH1" s="1126"/>
      <c r="LQI1" s="1126"/>
      <c r="LQJ1" s="1126"/>
      <c r="LQK1" s="1126"/>
      <c r="LQL1" s="1126"/>
      <c r="LQM1" s="1126"/>
      <c r="LQN1" s="1126"/>
      <c r="LQO1" s="1126"/>
      <c r="LQP1" s="1126"/>
      <c r="LQQ1" s="1126"/>
      <c r="LQR1" s="1126"/>
      <c r="LQS1" s="1126"/>
      <c r="LQT1" s="1126"/>
      <c r="LQU1" s="1126"/>
      <c r="LQV1" s="1126"/>
      <c r="LQW1" s="1126"/>
      <c r="LQX1" s="1126"/>
      <c r="LQY1" s="1126"/>
      <c r="LQZ1" s="1126"/>
      <c r="LRA1" s="1126"/>
      <c r="LRB1" s="1126"/>
      <c r="LRC1" s="1126"/>
      <c r="LRD1" s="1126"/>
      <c r="LRE1" s="1126"/>
      <c r="LRF1" s="1126"/>
      <c r="LRG1" s="1126"/>
      <c r="LRH1" s="1126"/>
      <c r="LRI1" s="1126"/>
      <c r="LRJ1" s="1126"/>
      <c r="LRK1" s="1126"/>
      <c r="LRL1" s="1126"/>
      <c r="LRM1" s="1126"/>
      <c r="LRN1" s="1126"/>
      <c r="LRO1" s="1126"/>
      <c r="LRP1" s="1126"/>
      <c r="LRQ1" s="1126"/>
      <c r="LRR1" s="1126"/>
      <c r="LRS1" s="1126"/>
      <c r="LRT1" s="1126"/>
      <c r="LRU1" s="1126"/>
      <c r="LRV1" s="1126"/>
      <c r="LRW1" s="1126"/>
      <c r="LRX1" s="1126"/>
      <c r="LRY1" s="1126"/>
      <c r="LRZ1" s="1126"/>
      <c r="LSA1" s="1126"/>
      <c r="LSB1" s="1126"/>
      <c r="LSC1" s="1126"/>
      <c r="LSD1" s="1126"/>
      <c r="LSE1" s="1126"/>
      <c r="LSF1" s="1126"/>
      <c r="LSG1" s="1126"/>
      <c r="LSH1" s="1126"/>
      <c r="LSI1" s="1126"/>
      <c r="LSJ1" s="1126"/>
      <c r="LSK1" s="1126"/>
      <c r="LSL1" s="1126"/>
      <c r="LSM1" s="1126"/>
      <c r="LSN1" s="1126"/>
      <c r="LSO1" s="1126"/>
      <c r="LSP1" s="1126"/>
      <c r="LSQ1" s="1126"/>
      <c r="LSR1" s="1126"/>
      <c r="LSS1" s="1126"/>
      <c r="LST1" s="1126"/>
      <c r="LSU1" s="1126"/>
      <c r="LSV1" s="1126"/>
      <c r="LSW1" s="1126"/>
      <c r="LSX1" s="1126"/>
      <c r="LSY1" s="1126"/>
      <c r="LSZ1" s="1126"/>
      <c r="LTA1" s="1126"/>
      <c r="LTB1" s="1126"/>
      <c r="LTC1" s="1126"/>
      <c r="LTD1" s="1126"/>
      <c r="LTE1" s="1126"/>
      <c r="LTF1" s="1126"/>
      <c r="LTG1" s="1126"/>
      <c r="LTH1" s="1126"/>
      <c r="LTI1" s="1126"/>
      <c r="LTJ1" s="1126"/>
      <c r="LTK1" s="1126"/>
      <c r="LTL1" s="1126"/>
      <c r="LTM1" s="1126"/>
      <c r="LTN1" s="1126"/>
      <c r="LTO1" s="1126"/>
      <c r="LTP1" s="1126"/>
      <c r="LTQ1" s="1126"/>
      <c r="LTR1" s="1126"/>
      <c r="LTS1" s="1126"/>
      <c r="LTT1" s="1126"/>
      <c r="LTU1" s="1126"/>
      <c r="LTV1" s="1126"/>
      <c r="LTW1" s="1126"/>
      <c r="LTX1" s="1126"/>
      <c r="LTY1" s="1126"/>
      <c r="LTZ1" s="1126"/>
      <c r="LUA1" s="1126"/>
      <c r="LUB1" s="1126"/>
      <c r="LUC1" s="1126"/>
      <c r="LUD1" s="1126"/>
      <c r="LUE1" s="1126"/>
      <c r="LUF1" s="1126"/>
      <c r="LUG1" s="1126"/>
      <c r="LUH1" s="1126"/>
      <c r="LUI1" s="1126"/>
      <c r="LUJ1" s="1126"/>
      <c r="LUK1" s="1126"/>
      <c r="LUL1" s="1126"/>
      <c r="LUM1" s="1126"/>
      <c r="LUN1" s="1126"/>
      <c r="LUO1" s="1126"/>
      <c r="LUP1" s="1126"/>
      <c r="LUQ1" s="1126"/>
      <c r="LUR1" s="1126"/>
      <c r="LUS1" s="1126"/>
      <c r="LUT1" s="1126"/>
      <c r="LUU1" s="1126"/>
      <c r="LUV1" s="1126"/>
      <c r="LUW1" s="1126"/>
      <c r="LUX1" s="1126"/>
      <c r="LUY1" s="1126"/>
      <c r="LUZ1" s="1126"/>
      <c r="LVA1" s="1126"/>
      <c r="LVB1" s="1126"/>
      <c r="LVC1" s="1126"/>
      <c r="LVD1" s="1126"/>
      <c r="LVE1" s="1126"/>
      <c r="LVF1" s="1126"/>
      <c r="LVG1" s="1126"/>
      <c r="LVH1" s="1126"/>
      <c r="LVI1" s="1126"/>
      <c r="LVJ1" s="1126"/>
      <c r="LVK1" s="1126"/>
      <c r="LVL1" s="1126"/>
      <c r="LVM1" s="1126"/>
      <c r="LVN1" s="1126"/>
      <c r="LVO1" s="1126"/>
      <c r="LVP1" s="1126"/>
      <c r="LVQ1" s="1126"/>
      <c r="LVR1" s="1126"/>
      <c r="LVS1" s="1126"/>
      <c r="LVT1" s="1126"/>
      <c r="LVU1" s="1126"/>
      <c r="LVV1" s="1126"/>
      <c r="LVW1" s="1126"/>
      <c r="LVX1" s="1126"/>
      <c r="LVY1" s="1126"/>
      <c r="LVZ1" s="1126"/>
      <c r="LWA1" s="1126"/>
      <c r="LWB1" s="1126"/>
      <c r="LWC1" s="1126"/>
      <c r="LWD1" s="1126"/>
      <c r="LWE1" s="1126"/>
      <c r="LWF1" s="1126"/>
      <c r="LWG1" s="1126"/>
      <c r="LWH1" s="1126"/>
      <c r="LWI1" s="1126"/>
      <c r="LWJ1" s="1126"/>
      <c r="LWK1" s="1126"/>
      <c r="LWL1" s="1126"/>
      <c r="LWM1" s="1126"/>
      <c r="LWN1" s="1126"/>
      <c r="LWO1" s="1126"/>
      <c r="LWP1" s="1126"/>
      <c r="LWQ1" s="1126"/>
      <c r="LWR1" s="1126"/>
      <c r="LWS1" s="1126"/>
      <c r="LWT1" s="1126"/>
      <c r="LWU1" s="1126"/>
      <c r="LWV1" s="1126"/>
      <c r="LWW1" s="1126"/>
      <c r="LWX1" s="1126"/>
      <c r="LWY1" s="1126"/>
      <c r="LWZ1" s="1126"/>
      <c r="LXA1" s="1126"/>
      <c r="LXB1" s="1126"/>
      <c r="LXC1" s="1126"/>
      <c r="LXD1" s="1126"/>
      <c r="LXE1" s="1126"/>
      <c r="LXF1" s="1126"/>
      <c r="LXG1" s="1126"/>
      <c r="LXH1" s="1126"/>
      <c r="LXI1" s="1126"/>
      <c r="LXJ1" s="1126"/>
      <c r="LXK1" s="1126"/>
      <c r="LXL1" s="1126"/>
      <c r="LXM1" s="1126"/>
      <c r="LXN1" s="1126"/>
      <c r="LXO1" s="1126"/>
      <c r="LXP1" s="1126"/>
      <c r="LXQ1" s="1126"/>
      <c r="LXR1" s="1126"/>
      <c r="LXS1" s="1126"/>
      <c r="LXT1" s="1126"/>
      <c r="LXU1" s="1126"/>
      <c r="LXV1" s="1126"/>
      <c r="LXW1" s="1126"/>
      <c r="LXX1" s="1126"/>
      <c r="LXY1" s="1126"/>
      <c r="LXZ1" s="1126"/>
      <c r="LYA1" s="1126"/>
      <c r="LYB1" s="1126"/>
      <c r="LYC1" s="1126"/>
      <c r="LYD1" s="1126"/>
      <c r="LYE1" s="1126"/>
      <c r="LYF1" s="1126"/>
      <c r="LYG1" s="1126"/>
      <c r="LYH1" s="1126"/>
      <c r="LYI1" s="1126"/>
      <c r="LYJ1" s="1126"/>
      <c r="LYK1" s="1126"/>
      <c r="LYL1" s="1126"/>
      <c r="LYM1" s="1126"/>
      <c r="LYN1" s="1126"/>
      <c r="LYO1" s="1126"/>
      <c r="LYP1" s="1126"/>
      <c r="LYQ1" s="1126"/>
      <c r="LYR1" s="1126"/>
      <c r="LYS1" s="1126"/>
      <c r="LYT1" s="1126"/>
      <c r="LYU1" s="1126"/>
      <c r="LYV1" s="1126"/>
      <c r="LYW1" s="1126"/>
      <c r="LYX1" s="1126"/>
      <c r="LYY1" s="1126"/>
      <c r="LYZ1" s="1126"/>
      <c r="LZA1" s="1126"/>
      <c r="LZB1" s="1126"/>
      <c r="LZC1" s="1126"/>
      <c r="LZD1" s="1126"/>
      <c r="LZE1" s="1126"/>
      <c r="LZF1" s="1126"/>
      <c r="LZG1" s="1126"/>
      <c r="LZH1" s="1126"/>
      <c r="LZI1" s="1126"/>
      <c r="LZJ1" s="1126"/>
      <c r="LZK1" s="1126"/>
      <c r="LZL1" s="1126"/>
      <c r="LZM1" s="1126"/>
      <c r="LZN1" s="1126"/>
      <c r="LZO1" s="1126"/>
      <c r="LZP1" s="1126"/>
      <c r="LZQ1" s="1126"/>
      <c r="LZR1" s="1126"/>
      <c r="LZS1" s="1126"/>
      <c r="LZT1" s="1126"/>
      <c r="LZU1" s="1126"/>
      <c r="LZV1" s="1126"/>
      <c r="LZW1" s="1126"/>
      <c r="LZX1" s="1126"/>
      <c r="LZY1" s="1126"/>
      <c r="LZZ1" s="1126"/>
      <c r="MAA1" s="1126"/>
      <c r="MAB1" s="1126"/>
      <c r="MAC1" s="1126"/>
      <c r="MAD1" s="1126"/>
      <c r="MAE1" s="1126"/>
      <c r="MAF1" s="1126"/>
      <c r="MAG1" s="1126"/>
      <c r="MAH1" s="1126"/>
      <c r="MAI1" s="1126"/>
      <c r="MAJ1" s="1126"/>
      <c r="MAK1" s="1126"/>
      <c r="MAL1" s="1126"/>
      <c r="MAM1" s="1126"/>
      <c r="MAN1" s="1126"/>
      <c r="MAO1" s="1126"/>
      <c r="MAP1" s="1126"/>
      <c r="MAQ1" s="1126"/>
      <c r="MAR1" s="1126"/>
      <c r="MAS1" s="1126"/>
      <c r="MAT1" s="1126"/>
      <c r="MAU1" s="1126"/>
      <c r="MAV1" s="1126"/>
      <c r="MAW1" s="1126"/>
      <c r="MAX1" s="1126"/>
      <c r="MAY1" s="1126"/>
      <c r="MAZ1" s="1126"/>
      <c r="MBA1" s="1126"/>
      <c r="MBB1" s="1126"/>
      <c r="MBC1" s="1126"/>
      <c r="MBD1" s="1126"/>
      <c r="MBE1" s="1126"/>
      <c r="MBF1" s="1126"/>
      <c r="MBG1" s="1126"/>
      <c r="MBH1" s="1126"/>
      <c r="MBI1" s="1126"/>
      <c r="MBJ1" s="1126"/>
      <c r="MBK1" s="1126"/>
      <c r="MBL1" s="1126"/>
      <c r="MBM1" s="1126"/>
      <c r="MBN1" s="1126"/>
      <c r="MBO1" s="1126"/>
      <c r="MBP1" s="1126"/>
      <c r="MBQ1" s="1126"/>
      <c r="MBR1" s="1126"/>
      <c r="MBS1" s="1126"/>
      <c r="MBT1" s="1126"/>
      <c r="MBU1" s="1126"/>
      <c r="MBV1" s="1126"/>
      <c r="MBW1" s="1126"/>
      <c r="MBX1" s="1126"/>
      <c r="MBY1" s="1126"/>
      <c r="MBZ1" s="1126"/>
      <c r="MCA1" s="1126"/>
      <c r="MCB1" s="1126"/>
      <c r="MCC1" s="1126"/>
      <c r="MCD1" s="1126"/>
      <c r="MCE1" s="1126"/>
      <c r="MCF1" s="1126"/>
      <c r="MCG1" s="1126"/>
      <c r="MCH1" s="1126"/>
      <c r="MCI1" s="1126"/>
      <c r="MCJ1" s="1126"/>
      <c r="MCK1" s="1126"/>
      <c r="MCL1" s="1126"/>
      <c r="MCM1" s="1126"/>
      <c r="MCN1" s="1126"/>
      <c r="MCO1" s="1126"/>
      <c r="MCP1" s="1126"/>
      <c r="MCQ1" s="1126"/>
      <c r="MCR1" s="1126"/>
      <c r="MCS1" s="1126"/>
      <c r="MCT1" s="1126"/>
      <c r="MCU1" s="1126"/>
      <c r="MCV1" s="1126"/>
      <c r="MCW1" s="1126"/>
      <c r="MCX1" s="1126"/>
      <c r="MCY1" s="1126"/>
      <c r="MCZ1" s="1126"/>
      <c r="MDA1" s="1126"/>
      <c r="MDB1" s="1126"/>
      <c r="MDC1" s="1126"/>
      <c r="MDD1" s="1126"/>
      <c r="MDE1" s="1126"/>
      <c r="MDF1" s="1126"/>
      <c r="MDG1" s="1126"/>
      <c r="MDH1" s="1126"/>
      <c r="MDI1" s="1126"/>
      <c r="MDJ1" s="1126"/>
      <c r="MDK1" s="1126"/>
      <c r="MDL1" s="1126"/>
      <c r="MDM1" s="1126"/>
      <c r="MDN1" s="1126"/>
      <c r="MDO1" s="1126"/>
      <c r="MDP1" s="1126"/>
      <c r="MDQ1" s="1126"/>
      <c r="MDR1" s="1126"/>
      <c r="MDS1" s="1126"/>
      <c r="MDT1" s="1126"/>
      <c r="MDU1" s="1126"/>
      <c r="MDV1" s="1126"/>
      <c r="MDW1" s="1126"/>
      <c r="MDX1" s="1126"/>
      <c r="MDY1" s="1126"/>
      <c r="MDZ1" s="1126"/>
      <c r="MEA1" s="1126"/>
      <c r="MEB1" s="1126"/>
      <c r="MEC1" s="1126"/>
      <c r="MED1" s="1126"/>
      <c r="MEE1" s="1126"/>
      <c r="MEF1" s="1126"/>
      <c r="MEG1" s="1126"/>
      <c r="MEH1" s="1126"/>
      <c r="MEI1" s="1126"/>
      <c r="MEJ1" s="1126"/>
      <c r="MEK1" s="1126"/>
      <c r="MEL1" s="1126"/>
      <c r="MEM1" s="1126"/>
      <c r="MEN1" s="1126"/>
      <c r="MEO1" s="1126"/>
      <c r="MEP1" s="1126"/>
      <c r="MEQ1" s="1126"/>
      <c r="MER1" s="1126"/>
      <c r="MES1" s="1126"/>
      <c r="MET1" s="1126"/>
      <c r="MEU1" s="1126"/>
      <c r="MEV1" s="1126"/>
      <c r="MEW1" s="1126"/>
      <c r="MEX1" s="1126"/>
      <c r="MEY1" s="1126"/>
      <c r="MEZ1" s="1126"/>
      <c r="MFA1" s="1126"/>
      <c r="MFB1" s="1126"/>
      <c r="MFC1" s="1126"/>
      <c r="MFD1" s="1126"/>
      <c r="MFE1" s="1126"/>
      <c r="MFF1" s="1126"/>
      <c r="MFG1" s="1126"/>
      <c r="MFH1" s="1126"/>
      <c r="MFI1" s="1126"/>
      <c r="MFJ1" s="1126"/>
      <c r="MFK1" s="1126"/>
      <c r="MFL1" s="1126"/>
      <c r="MFM1" s="1126"/>
      <c r="MFN1" s="1126"/>
      <c r="MFO1" s="1126"/>
      <c r="MFP1" s="1126"/>
      <c r="MFQ1" s="1126"/>
      <c r="MFR1" s="1126"/>
      <c r="MFS1" s="1126"/>
      <c r="MFT1" s="1126"/>
      <c r="MFU1" s="1126"/>
      <c r="MFV1" s="1126"/>
      <c r="MFW1" s="1126"/>
      <c r="MFX1" s="1126"/>
      <c r="MFY1" s="1126"/>
      <c r="MFZ1" s="1126"/>
      <c r="MGA1" s="1126"/>
      <c r="MGB1" s="1126"/>
      <c r="MGC1" s="1126"/>
      <c r="MGD1" s="1126"/>
      <c r="MGE1" s="1126"/>
      <c r="MGF1" s="1126"/>
      <c r="MGG1" s="1126"/>
      <c r="MGH1" s="1126"/>
      <c r="MGI1" s="1126"/>
      <c r="MGJ1" s="1126"/>
      <c r="MGK1" s="1126"/>
      <c r="MGL1" s="1126"/>
      <c r="MGM1" s="1126"/>
      <c r="MGN1" s="1126"/>
      <c r="MGO1" s="1126"/>
      <c r="MGP1" s="1126"/>
      <c r="MGQ1" s="1126"/>
      <c r="MGR1" s="1126"/>
      <c r="MGS1" s="1126"/>
      <c r="MGT1" s="1126"/>
      <c r="MGU1" s="1126"/>
      <c r="MGV1" s="1126"/>
      <c r="MGW1" s="1126"/>
      <c r="MGX1" s="1126"/>
      <c r="MGY1" s="1126"/>
      <c r="MGZ1" s="1126"/>
      <c r="MHA1" s="1126"/>
      <c r="MHB1" s="1126"/>
      <c r="MHC1" s="1126"/>
      <c r="MHD1" s="1126"/>
      <c r="MHE1" s="1126"/>
      <c r="MHF1" s="1126"/>
      <c r="MHG1" s="1126"/>
      <c r="MHH1" s="1126"/>
      <c r="MHI1" s="1126"/>
      <c r="MHJ1" s="1126"/>
      <c r="MHK1" s="1126"/>
      <c r="MHL1" s="1126"/>
      <c r="MHM1" s="1126"/>
      <c r="MHN1" s="1126"/>
      <c r="MHO1" s="1126"/>
      <c r="MHP1" s="1126"/>
      <c r="MHQ1" s="1126"/>
      <c r="MHR1" s="1126"/>
      <c r="MHS1" s="1126"/>
      <c r="MHT1" s="1126"/>
      <c r="MHU1" s="1126"/>
      <c r="MHV1" s="1126"/>
      <c r="MHW1" s="1126"/>
      <c r="MHX1" s="1126"/>
      <c r="MHY1" s="1126"/>
      <c r="MHZ1" s="1126"/>
      <c r="MIA1" s="1126"/>
      <c r="MIB1" s="1126"/>
      <c r="MIC1" s="1126"/>
      <c r="MID1" s="1126"/>
      <c r="MIE1" s="1126"/>
      <c r="MIF1" s="1126"/>
      <c r="MIG1" s="1126"/>
      <c r="MIH1" s="1126"/>
      <c r="MII1" s="1126"/>
      <c r="MIJ1" s="1126"/>
      <c r="MIK1" s="1126"/>
      <c r="MIL1" s="1126"/>
      <c r="MIM1" s="1126"/>
      <c r="MIN1" s="1126"/>
      <c r="MIO1" s="1126"/>
      <c r="MIP1" s="1126"/>
      <c r="MIQ1" s="1126"/>
      <c r="MIR1" s="1126"/>
      <c r="MIS1" s="1126"/>
      <c r="MIT1" s="1126"/>
      <c r="MIU1" s="1126"/>
      <c r="MIV1" s="1126"/>
      <c r="MIW1" s="1126"/>
      <c r="MIX1" s="1126"/>
      <c r="MIY1" s="1126"/>
      <c r="MIZ1" s="1126"/>
      <c r="MJA1" s="1126"/>
      <c r="MJB1" s="1126"/>
      <c r="MJC1" s="1126"/>
      <c r="MJD1" s="1126"/>
      <c r="MJE1" s="1126"/>
      <c r="MJF1" s="1126"/>
      <c r="MJG1" s="1126"/>
      <c r="MJH1" s="1126"/>
      <c r="MJI1" s="1126"/>
      <c r="MJJ1" s="1126"/>
      <c r="MJK1" s="1126"/>
      <c r="MJL1" s="1126"/>
      <c r="MJM1" s="1126"/>
      <c r="MJN1" s="1126"/>
      <c r="MJO1" s="1126"/>
      <c r="MJP1" s="1126"/>
      <c r="MJQ1" s="1126"/>
      <c r="MJR1" s="1126"/>
      <c r="MJS1" s="1126"/>
      <c r="MJT1" s="1126"/>
      <c r="MJU1" s="1126"/>
      <c r="MJV1" s="1126"/>
      <c r="MJW1" s="1126"/>
      <c r="MJX1" s="1126"/>
      <c r="MJY1" s="1126"/>
      <c r="MJZ1" s="1126"/>
      <c r="MKA1" s="1126"/>
      <c r="MKB1" s="1126"/>
      <c r="MKC1" s="1126"/>
      <c r="MKD1" s="1126"/>
      <c r="MKE1" s="1126"/>
      <c r="MKF1" s="1126"/>
      <c r="MKG1" s="1126"/>
      <c r="MKH1" s="1126"/>
      <c r="MKI1" s="1126"/>
      <c r="MKJ1" s="1126"/>
      <c r="MKK1" s="1126"/>
      <c r="MKL1" s="1126"/>
      <c r="MKM1" s="1126"/>
      <c r="MKN1" s="1126"/>
      <c r="MKO1" s="1126"/>
      <c r="MKP1" s="1126"/>
      <c r="MKQ1" s="1126"/>
      <c r="MKR1" s="1126"/>
      <c r="MKS1" s="1126"/>
      <c r="MKT1" s="1126"/>
      <c r="MKU1" s="1126"/>
      <c r="MKV1" s="1126"/>
      <c r="MKW1" s="1126"/>
      <c r="MKX1" s="1126"/>
      <c r="MKY1" s="1126"/>
      <c r="MKZ1" s="1126"/>
      <c r="MLA1" s="1126"/>
      <c r="MLB1" s="1126"/>
      <c r="MLC1" s="1126"/>
      <c r="MLD1" s="1126"/>
      <c r="MLE1" s="1126"/>
      <c r="MLF1" s="1126"/>
      <c r="MLG1" s="1126"/>
      <c r="MLH1" s="1126"/>
      <c r="MLI1" s="1126"/>
      <c r="MLJ1" s="1126"/>
      <c r="MLK1" s="1126"/>
      <c r="MLL1" s="1126"/>
      <c r="MLM1" s="1126"/>
      <c r="MLN1" s="1126"/>
      <c r="MLO1" s="1126"/>
      <c r="MLP1" s="1126"/>
      <c r="MLQ1" s="1126"/>
      <c r="MLR1" s="1126"/>
      <c r="MLS1" s="1126"/>
      <c r="MLT1" s="1126"/>
      <c r="MLU1" s="1126"/>
      <c r="MLV1" s="1126"/>
      <c r="MLW1" s="1126"/>
      <c r="MLX1" s="1126"/>
      <c r="MLY1" s="1126"/>
      <c r="MLZ1" s="1126"/>
      <c r="MMA1" s="1126"/>
      <c r="MMB1" s="1126"/>
      <c r="MMC1" s="1126"/>
      <c r="MMD1" s="1126"/>
      <c r="MME1" s="1126"/>
      <c r="MMF1" s="1126"/>
      <c r="MMG1" s="1126"/>
      <c r="MMH1" s="1126"/>
      <c r="MMI1" s="1126"/>
      <c r="MMJ1" s="1126"/>
      <c r="MMK1" s="1126"/>
      <c r="MML1" s="1126"/>
      <c r="MMM1" s="1126"/>
      <c r="MMN1" s="1126"/>
      <c r="MMO1" s="1126"/>
      <c r="MMP1" s="1126"/>
      <c r="MMQ1" s="1126"/>
      <c r="MMR1" s="1126"/>
      <c r="MMS1" s="1126"/>
      <c r="MMT1" s="1126"/>
      <c r="MMU1" s="1126"/>
      <c r="MMV1" s="1126"/>
      <c r="MMW1" s="1126"/>
      <c r="MMX1" s="1126"/>
      <c r="MMY1" s="1126"/>
      <c r="MMZ1" s="1126"/>
      <c r="MNA1" s="1126"/>
      <c r="MNB1" s="1126"/>
      <c r="MNC1" s="1126"/>
      <c r="MND1" s="1126"/>
      <c r="MNE1" s="1126"/>
      <c r="MNF1" s="1126"/>
      <c r="MNG1" s="1126"/>
      <c r="MNH1" s="1126"/>
      <c r="MNI1" s="1126"/>
      <c r="MNJ1" s="1126"/>
      <c r="MNK1" s="1126"/>
      <c r="MNL1" s="1126"/>
      <c r="MNM1" s="1126"/>
      <c r="MNN1" s="1126"/>
      <c r="MNO1" s="1126"/>
      <c r="MNP1" s="1126"/>
      <c r="MNQ1" s="1126"/>
      <c r="MNR1" s="1126"/>
      <c r="MNS1" s="1126"/>
      <c r="MNT1" s="1126"/>
      <c r="MNU1" s="1126"/>
      <c r="MNV1" s="1126"/>
      <c r="MNW1" s="1126"/>
      <c r="MNX1" s="1126"/>
      <c r="MNY1" s="1126"/>
      <c r="MNZ1" s="1126"/>
      <c r="MOA1" s="1126"/>
      <c r="MOB1" s="1126"/>
      <c r="MOC1" s="1126"/>
      <c r="MOD1" s="1126"/>
      <c r="MOE1" s="1126"/>
      <c r="MOF1" s="1126"/>
      <c r="MOG1" s="1126"/>
      <c r="MOH1" s="1126"/>
      <c r="MOI1" s="1126"/>
      <c r="MOJ1" s="1126"/>
      <c r="MOK1" s="1126"/>
      <c r="MOL1" s="1126"/>
      <c r="MOM1" s="1126"/>
      <c r="MON1" s="1126"/>
      <c r="MOO1" s="1126"/>
      <c r="MOP1" s="1126"/>
      <c r="MOQ1" s="1126"/>
      <c r="MOR1" s="1126"/>
      <c r="MOS1" s="1126"/>
      <c r="MOT1" s="1126"/>
      <c r="MOU1" s="1126"/>
      <c r="MOV1" s="1126"/>
      <c r="MOW1" s="1126"/>
      <c r="MOX1" s="1126"/>
      <c r="MOY1" s="1126"/>
      <c r="MOZ1" s="1126"/>
      <c r="MPA1" s="1126"/>
      <c r="MPB1" s="1126"/>
      <c r="MPC1" s="1126"/>
      <c r="MPD1" s="1126"/>
      <c r="MPE1" s="1126"/>
      <c r="MPF1" s="1126"/>
      <c r="MPG1" s="1126"/>
      <c r="MPH1" s="1126"/>
      <c r="MPI1" s="1126"/>
      <c r="MPJ1" s="1126"/>
      <c r="MPK1" s="1126"/>
      <c r="MPL1" s="1126"/>
      <c r="MPM1" s="1126"/>
      <c r="MPN1" s="1126"/>
      <c r="MPO1" s="1126"/>
      <c r="MPP1" s="1126"/>
      <c r="MPQ1" s="1126"/>
      <c r="MPR1" s="1126"/>
      <c r="MPS1" s="1126"/>
      <c r="MPT1" s="1126"/>
      <c r="MPU1" s="1126"/>
      <c r="MPV1" s="1126"/>
      <c r="MPW1" s="1126"/>
      <c r="MPX1" s="1126"/>
      <c r="MPY1" s="1126"/>
      <c r="MPZ1" s="1126"/>
      <c r="MQA1" s="1126"/>
      <c r="MQB1" s="1126"/>
      <c r="MQC1" s="1126"/>
      <c r="MQD1" s="1126"/>
      <c r="MQE1" s="1126"/>
      <c r="MQF1" s="1126"/>
      <c r="MQG1" s="1126"/>
      <c r="MQH1" s="1126"/>
      <c r="MQI1" s="1126"/>
      <c r="MQJ1" s="1126"/>
      <c r="MQK1" s="1126"/>
      <c r="MQL1" s="1126"/>
      <c r="MQM1" s="1126"/>
      <c r="MQN1" s="1126"/>
      <c r="MQO1" s="1126"/>
      <c r="MQP1" s="1126"/>
      <c r="MQQ1" s="1126"/>
      <c r="MQR1" s="1126"/>
      <c r="MQS1" s="1126"/>
      <c r="MQT1" s="1126"/>
      <c r="MQU1" s="1126"/>
      <c r="MQV1" s="1126"/>
      <c r="MQW1" s="1126"/>
      <c r="MQX1" s="1126"/>
      <c r="MQY1" s="1126"/>
      <c r="MQZ1" s="1126"/>
      <c r="MRA1" s="1126"/>
      <c r="MRB1" s="1126"/>
      <c r="MRC1" s="1126"/>
      <c r="MRD1" s="1126"/>
      <c r="MRE1" s="1126"/>
      <c r="MRF1" s="1126"/>
      <c r="MRG1" s="1126"/>
      <c r="MRH1" s="1126"/>
      <c r="MRI1" s="1126"/>
      <c r="MRJ1" s="1126"/>
      <c r="MRK1" s="1126"/>
      <c r="MRL1" s="1126"/>
      <c r="MRM1" s="1126"/>
      <c r="MRN1" s="1126"/>
      <c r="MRO1" s="1126"/>
      <c r="MRP1" s="1126"/>
      <c r="MRQ1" s="1126"/>
      <c r="MRR1" s="1126"/>
      <c r="MRS1" s="1126"/>
      <c r="MRT1" s="1126"/>
      <c r="MRU1" s="1126"/>
      <c r="MRV1" s="1126"/>
      <c r="MRW1" s="1126"/>
      <c r="MRX1" s="1126"/>
      <c r="MRY1" s="1126"/>
      <c r="MRZ1" s="1126"/>
      <c r="MSA1" s="1126"/>
      <c r="MSB1" s="1126"/>
      <c r="MSC1" s="1126"/>
      <c r="MSD1" s="1126"/>
      <c r="MSE1" s="1126"/>
      <c r="MSF1" s="1126"/>
      <c r="MSG1" s="1126"/>
      <c r="MSH1" s="1126"/>
      <c r="MSI1" s="1126"/>
      <c r="MSJ1" s="1126"/>
      <c r="MSK1" s="1126"/>
      <c r="MSL1" s="1126"/>
      <c r="MSM1" s="1126"/>
      <c r="MSN1" s="1126"/>
      <c r="MSO1" s="1126"/>
      <c r="MSP1" s="1126"/>
      <c r="MSQ1" s="1126"/>
      <c r="MSR1" s="1126"/>
      <c r="MSS1" s="1126"/>
      <c r="MST1" s="1126"/>
      <c r="MSU1" s="1126"/>
      <c r="MSV1" s="1126"/>
      <c r="MSW1" s="1126"/>
      <c r="MSX1" s="1126"/>
      <c r="MSY1" s="1126"/>
      <c r="MSZ1" s="1126"/>
      <c r="MTA1" s="1126"/>
      <c r="MTB1" s="1126"/>
      <c r="MTC1" s="1126"/>
      <c r="MTD1" s="1126"/>
      <c r="MTE1" s="1126"/>
      <c r="MTF1" s="1126"/>
      <c r="MTG1" s="1126"/>
      <c r="MTH1" s="1126"/>
      <c r="MTI1" s="1126"/>
      <c r="MTJ1" s="1126"/>
      <c r="MTK1" s="1126"/>
      <c r="MTL1" s="1126"/>
      <c r="MTM1" s="1126"/>
      <c r="MTN1" s="1126"/>
      <c r="MTO1" s="1126"/>
      <c r="MTP1" s="1126"/>
      <c r="MTQ1" s="1126"/>
      <c r="MTR1" s="1126"/>
      <c r="MTS1" s="1126"/>
      <c r="MTT1" s="1126"/>
      <c r="MTU1" s="1126"/>
      <c r="MTV1" s="1126"/>
      <c r="MTW1" s="1126"/>
      <c r="MTX1" s="1126"/>
      <c r="MTY1" s="1126"/>
      <c r="MTZ1" s="1126"/>
      <c r="MUA1" s="1126"/>
      <c r="MUB1" s="1126"/>
      <c r="MUC1" s="1126"/>
      <c r="MUD1" s="1126"/>
      <c r="MUE1" s="1126"/>
      <c r="MUF1" s="1126"/>
      <c r="MUG1" s="1126"/>
      <c r="MUH1" s="1126"/>
      <c r="MUI1" s="1126"/>
      <c r="MUJ1" s="1126"/>
      <c r="MUK1" s="1126"/>
      <c r="MUL1" s="1126"/>
      <c r="MUM1" s="1126"/>
      <c r="MUN1" s="1126"/>
      <c r="MUO1" s="1126"/>
      <c r="MUP1" s="1126"/>
      <c r="MUQ1" s="1126"/>
      <c r="MUR1" s="1126"/>
      <c r="MUS1" s="1126"/>
      <c r="MUT1" s="1126"/>
      <c r="MUU1" s="1126"/>
      <c r="MUV1" s="1126"/>
      <c r="MUW1" s="1126"/>
      <c r="MUX1" s="1126"/>
      <c r="MUY1" s="1126"/>
      <c r="MUZ1" s="1126"/>
      <c r="MVA1" s="1126"/>
      <c r="MVB1" s="1126"/>
      <c r="MVC1" s="1126"/>
      <c r="MVD1" s="1126"/>
      <c r="MVE1" s="1126"/>
      <c r="MVF1" s="1126"/>
      <c r="MVG1" s="1126"/>
      <c r="MVH1" s="1126"/>
      <c r="MVI1" s="1126"/>
      <c r="MVJ1" s="1126"/>
      <c r="MVK1" s="1126"/>
      <c r="MVL1" s="1126"/>
      <c r="MVM1" s="1126"/>
      <c r="MVN1" s="1126"/>
      <c r="MVO1" s="1126"/>
      <c r="MVP1" s="1126"/>
      <c r="MVQ1" s="1126"/>
      <c r="MVR1" s="1126"/>
      <c r="MVS1" s="1126"/>
      <c r="MVT1" s="1126"/>
      <c r="MVU1" s="1126"/>
      <c r="MVV1" s="1126"/>
      <c r="MVW1" s="1126"/>
      <c r="MVX1" s="1126"/>
      <c r="MVY1" s="1126"/>
      <c r="MVZ1" s="1126"/>
      <c r="MWA1" s="1126"/>
      <c r="MWB1" s="1126"/>
      <c r="MWC1" s="1126"/>
      <c r="MWD1" s="1126"/>
      <c r="MWE1" s="1126"/>
      <c r="MWF1" s="1126"/>
      <c r="MWG1" s="1126"/>
      <c r="MWH1" s="1126"/>
      <c r="MWI1" s="1126"/>
      <c r="MWJ1" s="1126"/>
      <c r="MWK1" s="1126"/>
      <c r="MWL1" s="1126"/>
      <c r="MWM1" s="1126"/>
      <c r="MWN1" s="1126"/>
      <c r="MWO1" s="1126"/>
      <c r="MWP1" s="1126"/>
      <c r="MWQ1" s="1126"/>
      <c r="MWR1" s="1126"/>
      <c r="MWS1" s="1126"/>
      <c r="MWT1" s="1126"/>
      <c r="MWU1" s="1126"/>
      <c r="MWV1" s="1126"/>
      <c r="MWW1" s="1126"/>
      <c r="MWX1" s="1126"/>
      <c r="MWY1" s="1126"/>
      <c r="MWZ1" s="1126"/>
      <c r="MXA1" s="1126"/>
      <c r="MXB1" s="1126"/>
      <c r="MXC1" s="1126"/>
      <c r="MXD1" s="1126"/>
      <c r="MXE1" s="1126"/>
      <c r="MXF1" s="1126"/>
      <c r="MXG1" s="1126"/>
      <c r="MXH1" s="1126"/>
      <c r="MXI1" s="1126"/>
      <c r="MXJ1" s="1126"/>
      <c r="MXK1" s="1126"/>
      <c r="MXL1" s="1126"/>
      <c r="MXM1" s="1126"/>
      <c r="MXN1" s="1126"/>
      <c r="MXO1" s="1126"/>
      <c r="MXP1" s="1126"/>
      <c r="MXQ1" s="1126"/>
      <c r="MXR1" s="1126"/>
      <c r="MXS1" s="1126"/>
      <c r="MXT1" s="1126"/>
      <c r="MXU1" s="1126"/>
      <c r="MXV1" s="1126"/>
      <c r="MXW1" s="1126"/>
      <c r="MXX1" s="1126"/>
      <c r="MXY1" s="1126"/>
      <c r="MXZ1" s="1126"/>
      <c r="MYA1" s="1126"/>
      <c r="MYB1" s="1126"/>
      <c r="MYC1" s="1126"/>
      <c r="MYD1" s="1126"/>
      <c r="MYE1" s="1126"/>
      <c r="MYF1" s="1126"/>
      <c r="MYG1" s="1126"/>
      <c r="MYH1" s="1126"/>
      <c r="MYI1" s="1126"/>
      <c r="MYJ1" s="1126"/>
      <c r="MYK1" s="1126"/>
      <c r="MYL1" s="1126"/>
      <c r="MYM1" s="1126"/>
      <c r="MYN1" s="1126"/>
      <c r="MYO1" s="1126"/>
      <c r="MYP1" s="1126"/>
      <c r="MYQ1" s="1126"/>
      <c r="MYR1" s="1126"/>
      <c r="MYS1" s="1126"/>
      <c r="MYT1" s="1126"/>
      <c r="MYU1" s="1126"/>
      <c r="MYV1" s="1126"/>
      <c r="MYW1" s="1126"/>
      <c r="MYX1" s="1126"/>
      <c r="MYY1" s="1126"/>
      <c r="MYZ1" s="1126"/>
      <c r="MZA1" s="1126"/>
      <c r="MZB1" s="1126"/>
      <c r="MZC1" s="1126"/>
      <c r="MZD1" s="1126"/>
      <c r="MZE1" s="1126"/>
      <c r="MZF1" s="1126"/>
      <c r="MZG1" s="1126"/>
      <c r="MZH1" s="1126"/>
      <c r="MZI1" s="1126"/>
      <c r="MZJ1" s="1126"/>
      <c r="MZK1" s="1126"/>
      <c r="MZL1" s="1126"/>
      <c r="MZM1" s="1126"/>
      <c r="MZN1" s="1126"/>
      <c r="MZO1" s="1126"/>
      <c r="MZP1" s="1126"/>
      <c r="MZQ1" s="1126"/>
      <c r="MZR1" s="1126"/>
      <c r="MZS1" s="1126"/>
      <c r="MZT1" s="1126"/>
      <c r="MZU1" s="1126"/>
      <c r="MZV1" s="1126"/>
      <c r="MZW1" s="1126"/>
      <c r="MZX1" s="1126"/>
      <c r="MZY1" s="1126"/>
      <c r="MZZ1" s="1126"/>
      <c r="NAA1" s="1126"/>
      <c r="NAB1" s="1126"/>
      <c r="NAC1" s="1126"/>
      <c r="NAD1" s="1126"/>
      <c r="NAE1" s="1126"/>
      <c r="NAF1" s="1126"/>
      <c r="NAG1" s="1126"/>
      <c r="NAH1" s="1126"/>
      <c r="NAI1" s="1126"/>
      <c r="NAJ1" s="1126"/>
      <c r="NAK1" s="1126"/>
      <c r="NAL1" s="1126"/>
      <c r="NAM1" s="1126"/>
      <c r="NAN1" s="1126"/>
      <c r="NAO1" s="1126"/>
      <c r="NAP1" s="1126"/>
      <c r="NAQ1" s="1126"/>
      <c r="NAR1" s="1126"/>
      <c r="NAS1" s="1126"/>
      <c r="NAT1" s="1126"/>
      <c r="NAU1" s="1126"/>
      <c r="NAV1" s="1126"/>
      <c r="NAW1" s="1126"/>
      <c r="NAX1" s="1126"/>
      <c r="NAY1" s="1126"/>
      <c r="NAZ1" s="1126"/>
      <c r="NBA1" s="1126"/>
      <c r="NBB1" s="1126"/>
      <c r="NBC1" s="1126"/>
      <c r="NBD1" s="1126"/>
      <c r="NBE1" s="1126"/>
      <c r="NBF1" s="1126"/>
      <c r="NBG1" s="1126"/>
      <c r="NBH1" s="1126"/>
      <c r="NBI1" s="1126"/>
      <c r="NBJ1" s="1126"/>
      <c r="NBK1" s="1126"/>
      <c r="NBL1" s="1126"/>
      <c r="NBM1" s="1126"/>
      <c r="NBN1" s="1126"/>
      <c r="NBO1" s="1126"/>
      <c r="NBP1" s="1126"/>
      <c r="NBQ1" s="1126"/>
      <c r="NBR1" s="1126"/>
      <c r="NBS1" s="1126"/>
      <c r="NBT1" s="1126"/>
      <c r="NBU1" s="1126"/>
      <c r="NBV1" s="1126"/>
      <c r="NBW1" s="1126"/>
      <c r="NBX1" s="1126"/>
      <c r="NBY1" s="1126"/>
      <c r="NBZ1" s="1126"/>
      <c r="NCA1" s="1126"/>
      <c r="NCB1" s="1126"/>
      <c r="NCC1" s="1126"/>
      <c r="NCD1" s="1126"/>
      <c r="NCE1" s="1126"/>
      <c r="NCF1" s="1126"/>
      <c r="NCG1" s="1126"/>
      <c r="NCH1" s="1126"/>
      <c r="NCI1" s="1126"/>
      <c r="NCJ1" s="1126"/>
      <c r="NCK1" s="1126"/>
      <c r="NCL1" s="1126"/>
      <c r="NCM1" s="1126"/>
      <c r="NCN1" s="1126"/>
      <c r="NCO1" s="1126"/>
      <c r="NCP1" s="1126"/>
      <c r="NCQ1" s="1126"/>
      <c r="NCR1" s="1126"/>
      <c r="NCS1" s="1126"/>
      <c r="NCT1" s="1126"/>
      <c r="NCU1" s="1126"/>
      <c r="NCV1" s="1126"/>
      <c r="NCW1" s="1126"/>
      <c r="NCX1" s="1126"/>
      <c r="NCY1" s="1126"/>
      <c r="NCZ1" s="1126"/>
      <c r="NDA1" s="1126"/>
      <c r="NDB1" s="1126"/>
      <c r="NDC1" s="1126"/>
      <c r="NDD1" s="1126"/>
      <c r="NDE1" s="1126"/>
      <c r="NDF1" s="1126"/>
      <c r="NDG1" s="1126"/>
      <c r="NDH1" s="1126"/>
      <c r="NDI1" s="1126"/>
      <c r="NDJ1" s="1126"/>
      <c r="NDK1" s="1126"/>
      <c r="NDL1" s="1126"/>
      <c r="NDM1" s="1126"/>
      <c r="NDN1" s="1126"/>
      <c r="NDO1" s="1126"/>
      <c r="NDP1" s="1126"/>
      <c r="NDQ1" s="1126"/>
      <c r="NDR1" s="1126"/>
      <c r="NDS1" s="1126"/>
      <c r="NDT1" s="1126"/>
      <c r="NDU1" s="1126"/>
      <c r="NDV1" s="1126"/>
      <c r="NDW1" s="1126"/>
      <c r="NDX1" s="1126"/>
      <c r="NDY1" s="1126"/>
      <c r="NDZ1" s="1126"/>
      <c r="NEA1" s="1126"/>
      <c r="NEB1" s="1126"/>
      <c r="NEC1" s="1126"/>
      <c r="NED1" s="1126"/>
      <c r="NEE1" s="1126"/>
      <c r="NEF1" s="1126"/>
      <c r="NEG1" s="1126"/>
      <c r="NEH1" s="1126"/>
      <c r="NEI1" s="1126"/>
      <c r="NEJ1" s="1126"/>
      <c r="NEK1" s="1126"/>
      <c r="NEL1" s="1126"/>
      <c r="NEM1" s="1126"/>
      <c r="NEN1" s="1126"/>
      <c r="NEO1" s="1126"/>
      <c r="NEP1" s="1126"/>
      <c r="NEQ1" s="1126"/>
      <c r="NER1" s="1126"/>
      <c r="NES1" s="1126"/>
      <c r="NET1" s="1126"/>
      <c r="NEU1" s="1126"/>
      <c r="NEV1" s="1126"/>
      <c r="NEW1" s="1126"/>
      <c r="NEX1" s="1126"/>
      <c r="NEY1" s="1126"/>
      <c r="NEZ1" s="1126"/>
      <c r="NFA1" s="1126"/>
      <c r="NFB1" s="1126"/>
      <c r="NFC1" s="1126"/>
      <c r="NFD1" s="1126"/>
      <c r="NFE1" s="1126"/>
      <c r="NFF1" s="1126"/>
      <c r="NFG1" s="1126"/>
      <c r="NFH1" s="1126"/>
      <c r="NFI1" s="1126"/>
      <c r="NFJ1" s="1126"/>
      <c r="NFK1" s="1126"/>
      <c r="NFL1" s="1126"/>
      <c r="NFM1" s="1126"/>
      <c r="NFN1" s="1126"/>
      <c r="NFO1" s="1126"/>
      <c r="NFP1" s="1126"/>
      <c r="NFQ1" s="1126"/>
      <c r="NFR1" s="1126"/>
      <c r="NFS1" s="1126"/>
      <c r="NFT1" s="1126"/>
      <c r="NFU1" s="1126"/>
      <c r="NFV1" s="1126"/>
      <c r="NFW1" s="1126"/>
      <c r="NFX1" s="1126"/>
      <c r="NFY1" s="1126"/>
      <c r="NFZ1" s="1126"/>
      <c r="NGA1" s="1126"/>
      <c r="NGB1" s="1126"/>
      <c r="NGC1" s="1126"/>
      <c r="NGD1" s="1126"/>
      <c r="NGE1" s="1126"/>
      <c r="NGF1" s="1126"/>
      <c r="NGG1" s="1126"/>
      <c r="NGH1" s="1126"/>
      <c r="NGI1" s="1126"/>
      <c r="NGJ1" s="1126"/>
      <c r="NGK1" s="1126"/>
      <c r="NGL1" s="1126"/>
      <c r="NGM1" s="1126"/>
      <c r="NGN1" s="1126"/>
      <c r="NGO1" s="1126"/>
      <c r="NGP1" s="1126"/>
      <c r="NGQ1" s="1126"/>
      <c r="NGR1" s="1126"/>
      <c r="NGS1" s="1126"/>
      <c r="NGT1" s="1126"/>
      <c r="NGU1" s="1126"/>
      <c r="NGV1" s="1126"/>
      <c r="NGW1" s="1126"/>
      <c r="NGX1" s="1126"/>
      <c r="NGY1" s="1126"/>
      <c r="NGZ1" s="1126"/>
      <c r="NHA1" s="1126"/>
      <c r="NHB1" s="1126"/>
      <c r="NHC1" s="1126"/>
      <c r="NHD1" s="1126"/>
      <c r="NHE1" s="1126"/>
      <c r="NHF1" s="1126"/>
      <c r="NHG1" s="1126"/>
      <c r="NHH1" s="1126"/>
      <c r="NHI1" s="1126"/>
      <c r="NHJ1" s="1126"/>
      <c r="NHK1" s="1126"/>
      <c r="NHL1" s="1126"/>
      <c r="NHM1" s="1126"/>
      <c r="NHN1" s="1126"/>
      <c r="NHO1" s="1126"/>
      <c r="NHP1" s="1126"/>
      <c r="NHQ1" s="1126"/>
      <c r="NHR1" s="1126"/>
      <c r="NHS1" s="1126"/>
      <c r="NHT1" s="1126"/>
      <c r="NHU1" s="1126"/>
      <c r="NHV1" s="1126"/>
      <c r="NHW1" s="1126"/>
      <c r="NHX1" s="1126"/>
      <c r="NHY1" s="1126"/>
      <c r="NHZ1" s="1126"/>
      <c r="NIA1" s="1126"/>
      <c r="NIB1" s="1126"/>
      <c r="NIC1" s="1126"/>
      <c r="NID1" s="1126"/>
      <c r="NIE1" s="1126"/>
      <c r="NIF1" s="1126"/>
      <c r="NIG1" s="1126"/>
      <c r="NIH1" s="1126"/>
      <c r="NII1" s="1126"/>
      <c r="NIJ1" s="1126"/>
      <c r="NIK1" s="1126"/>
      <c r="NIL1" s="1126"/>
      <c r="NIM1" s="1126"/>
      <c r="NIN1" s="1126"/>
      <c r="NIO1" s="1126"/>
      <c r="NIP1" s="1126"/>
      <c r="NIQ1" s="1126"/>
      <c r="NIR1" s="1126"/>
      <c r="NIS1" s="1126"/>
      <c r="NIT1" s="1126"/>
      <c r="NIU1" s="1126"/>
      <c r="NIV1" s="1126"/>
      <c r="NIW1" s="1126"/>
      <c r="NIX1" s="1126"/>
      <c r="NIY1" s="1126"/>
      <c r="NIZ1" s="1126"/>
      <c r="NJA1" s="1126"/>
      <c r="NJB1" s="1126"/>
      <c r="NJC1" s="1126"/>
      <c r="NJD1" s="1126"/>
      <c r="NJE1" s="1126"/>
      <c r="NJF1" s="1126"/>
      <c r="NJG1" s="1126"/>
      <c r="NJH1" s="1126"/>
      <c r="NJI1" s="1126"/>
      <c r="NJJ1" s="1126"/>
      <c r="NJK1" s="1126"/>
      <c r="NJL1" s="1126"/>
      <c r="NJM1" s="1126"/>
      <c r="NJN1" s="1126"/>
      <c r="NJO1" s="1126"/>
      <c r="NJP1" s="1126"/>
      <c r="NJQ1" s="1126"/>
      <c r="NJR1" s="1126"/>
      <c r="NJS1" s="1126"/>
      <c r="NJT1" s="1126"/>
      <c r="NJU1" s="1126"/>
      <c r="NJV1" s="1126"/>
      <c r="NJW1" s="1126"/>
      <c r="NJX1" s="1126"/>
      <c r="NJY1" s="1126"/>
      <c r="NJZ1" s="1126"/>
      <c r="NKA1" s="1126"/>
      <c r="NKB1" s="1126"/>
      <c r="NKC1" s="1126"/>
      <c r="NKD1" s="1126"/>
      <c r="NKE1" s="1126"/>
      <c r="NKF1" s="1126"/>
      <c r="NKG1" s="1126"/>
      <c r="NKH1" s="1126"/>
      <c r="NKI1" s="1126"/>
      <c r="NKJ1" s="1126"/>
      <c r="NKK1" s="1126"/>
      <c r="NKL1" s="1126"/>
      <c r="NKM1" s="1126"/>
      <c r="NKN1" s="1126"/>
      <c r="NKO1" s="1126"/>
      <c r="NKP1" s="1126"/>
      <c r="NKQ1" s="1126"/>
      <c r="NKR1" s="1126"/>
      <c r="NKS1" s="1126"/>
      <c r="NKT1" s="1126"/>
      <c r="NKU1" s="1126"/>
      <c r="NKV1" s="1126"/>
      <c r="NKW1" s="1126"/>
      <c r="NKX1" s="1126"/>
      <c r="NKY1" s="1126"/>
      <c r="NKZ1" s="1126"/>
      <c r="NLA1" s="1126"/>
      <c r="NLB1" s="1126"/>
      <c r="NLC1" s="1126"/>
      <c r="NLD1" s="1126"/>
      <c r="NLE1" s="1126"/>
      <c r="NLF1" s="1126"/>
      <c r="NLG1" s="1126"/>
      <c r="NLH1" s="1126"/>
      <c r="NLI1" s="1126"/>
      <c r="NLJ1" s="1126"/>
      <c r="NLK1" s="1126"/>
      <c r="NLL1" s="1126"/>
      <c r="NLM1" s="1126"/>
      <c r="NLN1" s="1126"/>
      <c r="NLO1" s="1126"/>
      <c r="NLP1" s="1126"/>
      <c r="NLQ1" s="1126"/>
      <c r="NLR1" s="1126"/>
      <c r="NLS1" s="1126"/>
      <c r="NLT1" s="1126"/>
      <c r="NLU1" s="1126"/>
      <c r="NLV1" s="1126"/>
      <c r="NLW1" s="1126"/>
      <c r="NLX1" s="1126"/>
      <c r="NLY1" s="1126"/>
      <c r="NLZ1" s="1126"/>
      <c r="NMA1" s="1126"/>
      <c r="NMB1" s="1126"/>
      <c r="NMC1" s="1126"/>
      <c r="NMD1" s="1126"/>
      <c r="NME1" s="1126"/>
      <c r="NMF1" s="1126"/>
      <c r="NMG1" s="1126"/>
      <c r="NMH1" s="1126"/>
      <c r="NMI1" s="1126"/>
      <c r="NMJ1" s="1126"/>
      <c r="NMK1" s="1126"/>
      <c r="NML1" s="1126"/>
      <c r="NMM1" s="1126"/>
      <c r="NMN1" s="1126"/>
      <c r="NMO1" s="1126"/>
      <c r="NMP1" s="1126"/>
      <c r="NMQ1" s="1126"/>
      <c r="NMR1" s="1126"/>
      <c r="NMS1" s="1126"/>
      <c r="NMT1" s="1126"/>
      <c r="NMU1" s="1126"/>
      <c r="NMV1" s="1126"/>
      <c r="NMW1" s="1126"/>
      <c r="NMX1" s="1126"/>
      <c r="NMY1" s="1126"/>
      <c r="NMZ1" s="1126"/>
      <c r="NNA1" s="1126"/>
      <c r="NNB1" s="1126"/>
      <c r="NNC1" s="1126"/>
      <c r="NND1" s="1126"/>
      <c r="NNE1" s="1126"/>
      <c r="NNF1" s="1126"/>
      <c r="NNG1" s="1126"/>
      <c r="NNH1" s="1126"/>
      <c r="NNI1" s="1126"/>
      <c r="NNJ1" s="1126"/>
      <c r="NNK1" s="1126"/>
      <c r="NNL1" s="1126"/>
      <c r="NNM1" s="1126"/>
      <c r="NNN1" s="1126"/>
      <c r="NNO1" s="1126"/>
      <c r="NNP1" s="1126"/>
      <c r="NNQ1" s="1126"/>
      <c r="NNR1" s="1126"/>
      <c r="NNS1" s="1126"/>
      <c r="NNT1" s="1126"/>
      <c r="NNU1" s="1126"/>
      <c r="NNV1" s="1126"/>
      <c r="NNW1" s="1126"/>
      <c r="NNX1" s="1126"/>
      <c r="NNY1" s="1126"/>
      <c r="NNZ1" s="1126"/>
      <c r="NOA1" s="1126"/>
      <c r="NOB1" s="1126"/>
      <c r="NOC1" s="1126"/>
      <c r="NOD1" s="1126"/>
      <c r="NOE1" s="1126"/>
      <c r="NOF1" s="1126"/>
      <c r="NOG1" s="1126"/>
      <c r="NOH1" s="1126"/>
      <c r="NOI1" s="1126"/>
      <c r="NOJ1" s="1126"/>
      <c r="NOK1" s="1126"/>
      <c r="NOL1" s="1126"/>
      <c r="NOM1" s="1126"/>
      <c r="NON1" s="1126"/>
      <c r="NOO1" s="1126"/>
      <c r="NOP1" s="1126"/>
      <c r="NOQ1" s="1126"/>
      <c r="NOR1" s="1126"/>
      <c r="NOS1" s="1126"/>
      <c r="NOT1" s="1126"/>
      <c r="NOU1" s="1126"/>
      <c r="NOV1" s="1126"/>
      <c r="NOW1" s="1126"/>
      <c r="NOX1" s="1126"/>
      <c r="NOY1" s="1126"/>
      <c r="NOZ1" s="1126"/>
      <c r="NPA1" s="1126"/>
      <c r="NPB1" s="1126"/>
      <c r="NPC1" s="1126"/>
      <c r="NPD1" s="1126"/>
      <c r="NPE1" s="1126"/>
      <c r="NPF1" s="1126"/>
      <c r="NPG1" s="1126"/>
      <c r="NPH1" s="1126"/>
      <c r="NPI1" s="1126"/>
      <c r="NPJ1" s="1126"/>
      <c r="NPK1" s="1126"/>
      <c r="NPL1" s="1126"/>
      <c r="NPM1" s="1126"/>
      <c r="NPN1" s="1126"/>
      <c r="NPO1" s="1126"/>
      <c r="NPP1" s="1126"/>
      <c r="NPQ1" s="1126"/>
      <c r="NPR1" s="1126"/>
      <c r="NPS1" s="1126"/>
      <c r="NPT1" s="1126"/>
      <c r="NPU1" s="1126"/>
      <c r="NPV1" s="1126"/>
      <c r="NPW1" s="1126"/>
      <c r="NPX1" s="1126"/>
      <c r="NPY1" s="1126"/>
      <c r="NPZ1" s="1126"/>
      <c r="NQA1" s="1126"/>
      <c r="NQB1" s="1126"/>
      <c r="NQC1" s="1126"/>
      <c r="NQD1" s="1126"/>
      <c r="NQE1" s="1126"/>
      <c r="NQF1" s="1126"/>
      <c r="NQG1" s="1126"/>
      <c r="NQH1" s="1126"/>
      <c r="NQI1" s="1126"/>
      <c r="NQJ1" s="1126"/>
      <c r="NQK1" s="1126"/>
      <c r="NQL1" s="1126"/>
      <c r="NQM1" s="1126"/>
      <c r="NQN1" s="1126"/>
      <c r="NQO1" s="1126"/>
      <c r="NQP1" s="1126"/>
      <c r="NQQ1" s="1126"/>
      <c r="NQR1" s="1126"/>
      <c r="NQS1" s="1126"/>
      <c r="NQT1" s="1126"/>
      <c r="NQU1" s="1126"/>
      <c r="NQV1" s="1126"/>
      <c r="NQW1" s="1126"/>
      <c r="NQX1" s="1126"/>
      <c r="NQY1" s="1126"/>
      <c r="NQZ1" s="1126"/>
      <c r="NRA1" s="1126"/>
      <c r="NRB1" s="1126"/>
      <c r="NRC1" s="1126"/>
      <c r="NRD1" s="1126"/>
      <c r="NRE1" s="1126"/>
      <c r="NRF1" s="1126"/>
      <c r="NRG1" s="1126"/>
      <c r="NRH1" s="1126"/>
      <c r="NRI1" s="1126"/>
      <c r="NRJ1" s="1126"/>
      <c r="NRK1" s="1126"/>
      <c r="NRL1" s="1126"/>
      <c r="NRM1" s="1126"/>
      <c r="NRN1" s="1126"/>
      <c r="NRO1" s="1126"/>
      <c r="NRP1" s="1126"/>
      <c r="NRQ1" s="1126"/>
      <c r="NRR1" s="1126"/>
      <c r="NRS1" s="1126"/>
      <c r="NRT1" s="1126"/>
      <c r="NRU1" s="1126"/>
      <c r="NRV1" s="1126"/>
      <c r="NRW1" s="1126"/>
      <c r="NRX1" s="1126"/>
      <c r="NRY1" s="1126"/>
      <c r="NRZ1" s="1126"/>
      <c r="NSA1" s="1126"/>
      <c r="NSB1" s="1126"/>
      <c r="NSC1" s="1126"/>
      <c r="NSD1" s="1126"/>
      <c r="NSE1" s="1126"/>
      <c r="NSF1" s="1126"/>
      <c r="NSG1" s="1126"/>
      <c r="NSH1" s="1126"/>
      <c r="NSI1" s="1126"/>
      <c r="NSJ1" s="1126"/>
      <c r="NSK1" s="1126"/>
      <c r="NSL1" s="1126"/>
      <c r="NSM1" s="1126"/>
      <c r="NSN1" s="1126"/>
      <c r="NSO1" s="1126"/>
      <c r="NSP1" s="1126"/>
      <c r="NSQ1" s="1126"/>
      <c r="NSR1" s="1126"/>
      <c r="NSS1" s="1126"/>
      <c r="NST1" s="1126"/>
      <c r="NSU1" s="1126"/>
      <c r="NSV1" s="1126"/>
      <c r="NSW1" s="1126"/>
      <c r="NSX1" s="1126"/>
      <c r="NSY1" s="1126"/>
      <c r="NSZ1" s="1126"/>
      <c r="NTA1" s="1126"/>
      <c r="NTB1" s="1126"/>
      <c r="NTC1" s="1126"/>
      <c r="NTD1" s="1126"/>
      <c r="NTE1" s="1126"/>
      <c r="NTF1" s="1126"/>
      <c r="NTG1" s="1126"/>
      <c r="NTH1" s="1126"/>
      <c r="NTI1" s="1126"/>
      <c r="NTJ1" s="1126"/>
      <c r="NTK1" s="1126"/>
      <c r="NTL1" s="1126"/>
      <c r="NTM1" s="1126"/>
      <c r="NTN1" s="1126"/>
      <c r="NTO1" s="1126"/>
      <c r="NTP1" s="1126"/>
      <c r="NTQ1" s="1126"/>
      <c r="NTR1" s="1126"/>
      <c r="NTS1" s="1126"/>
      <c r="NTT1" s="1126"/>
      <c r="NTU1" s="1126"/>
      <c r="NTV1" s="1126"/>
      <c r="NTW1" s="1126"/>
      <c r="NTX1" s="1126"/>
      <c r="NTY1" s="1126"/>
      <c r="NTZ1" s="1126"/>
      <c r="NUA1" s="1126"/>
      <c r="NUB1" s="1126"/>
      <c r="NUC1" s="1126"/>
      <c r="NUD1" s="1126"/>
      <c r="NUE1" s="1126"/>
      <c r="NUF1" s="1126"/>
      <c r="NUG1" s="1126"/>
      <c r="NUH1" s="1126"/>
      <c r="NUI1" s="1126"/>
      <c r="NUJ1" s="1126"/>
      <c r="NUK1" s="1126"/>
      <c r="NUL1" s="1126"/>
      <c r="NUM1" s="1126"/>
      <c r="NUN1" s="1126"/>
      <c r="NUO1" s="1126"/>
      <c r="NUP1" s="1126"/>
      <c r="NUQ1" s="1126"/>
      <c r="NUR1" s="1126"/>
      <c r="NUS1" s="1126"/>
      <c r="NUT1" s="1126"/>
      <c r="NUU1" s="1126"/>
      <c r="NUV1" s="1126"/>
      <c r="NUW1" s="1126"/>
      <c r="NUX1" s="1126"/>
      <c r="NUY1" s="1126"/>
      <c r="NUZ1" s="1126"/>
      <c r="NVA1" s="1126"/>
      <c r="NVB1" s="1126"/>
      <c r="NVC1" s="1126"/>
      <c r="NVD1" s="1126"/>
      <c r="NVE1" s="1126"/>
      <c r="NVF1" s="1126"/>
      <c r="NVG1" s="1126"/>
      <c r="NVH1" s="1126"/>
      <c r="NVI1" s="1126"/>
      <c r="NVJ1" s="1126"/>
      <c r="NVK1" s="1126"/>
      <c r="NVL1" s="1126"/>
      <c r="NVM1" s="1126"/>
      <c r="NVN1" s="1126"/>
      <c r="NVO1" s="1126"/>
      <c r="NVP1" s="1126"/>
      <c r="NVQ1" s="1126"/>
      <c r="NVR1" s="1126"/>
      <c r="NVS1" s="1126"/>
      <c r="NVT1" s="1126"/>
      <c r="NVU1" s="1126"/>
      <c r="NVV1" s="1126"/>
      <c r="NVW1" s="1126"/>
      <c r="NVX1" s="1126"/>
      <c r="NVY1" s="1126"/>
      <c r="NVZ1" s="1126"/>
      <c r="NWA1" s="1126"/>
      <c r="NWB1" s="1126"/>
      <c r="NWC1" s="1126"/>
      <c r="NWD1" s="1126"/>
      <c r="NWE1" s="1126"/>
      <c r="NWF1" s="1126"/>
      <c r="NWG1" s="1126"/>
      <c r="NWH1" s="1126"/>
      <c r="NWI1" s="1126"/>
      <c r="NWJ1" s="1126"/>
      <c r="NWK1" s="1126"/>
      <c r="NWL1" s="1126"/>
      <c r="NWM1" s="1126"/>
      <c r="NWN1" s="1126"/>
      <c r="NWO1" s="1126"/>
      <c r="NWP1" s="1126"/>
      <c r="NWQ1" s="1126"/>
      <c r="NWR1" s="1126"/>
      <c r="NWS1" s="1126"/>
      <c r="NWT1" s="1126"/>
      <c r="NWU1" s="1126"/>
      <c r="NWV1" s="1126"/>
      <c r="NWW1" s="1126"/>
      <c r="NWX1" s="1126"/>
      <c r="NWY1" s="1126"/>
      <c r="NWZ1" s="1126"/>
      <c r="NXA1" s="1126"/>
      <c r="NXB1" s="1126"/>
      <c r="NXC1" s="1126"/>
      <c r="NXD1" s="1126"/>
      <c r="NXE1" s="1126"/>
      <c r="NXF1" s="1126"/>
      <c r="NXG1" s="1126"/>
      <c r="NXH1" s="1126"/>
      <c r="NXI1" s="1126"/>
      <c r="NXJ1" s="1126"/>
      <c r="NXK1" s="1126"/>
      <c r="NXL1" s="1126"/>
      <c r="NXM1" s="1126"/>
      <c r="NXN1" s="1126"/>
      <c r="NXO1" s="1126"/>
      <c r="NXP1" s="1126"/>
      <c r="NXQ1" s="1126"/>
      <c r="NXR1" s="1126"/>
      <c r="NXS1" s="1126"/>
      <c r="NXT1" s="1126"/>
      <c r="NXU1" s="1126"/>
      <c r="NXV1" s="1126"/>
      <c r="NXW1" s="1126"/>
      <c r="NXX1" s="1126"/>
      <c r="NXY1" s="1126"/>
      <c r="NXZ1" s="1126"/>
      <c r="NYA1" s="1126"/>
      <c r="NYB1" s="1126"/>
      <c r="NYC1" s="1126"/>
      <c r="NYD1" s="1126"/>
      <c r="NYE1" s="1126"/>
      <c r="NYF1" s="1126"/>
      <c r="NYG1" s="1126"/>
      <c r="NYH1" s="1126"/>
      <c r="NYI1" s="1126"/>
      <c r="NYJ1" s="1126"/>
      <c r="NYK1" s="1126"/>
      <c r="NYL1" s="1126"/>
      <c r="NYM1" s="1126"/>
      <c r="NYN1" s="1126"/>
      <c r="NYO1" s="1126"/>
      <c r="NYP1" s="1126"/>
      <c r="NYQ1" s="1126"/>
      <c r="NYR1" s="1126"/>
      <c r="NYS1" s="1126"/>
      <c r="NYT1" s="1126"/>
      <c r="NYU1" s="1126"/>
      <c r="NYV1" s="1126"/>
      <c r="NYW1" s="1126"/>
      <c r="NYX1" s="1126"/>
      <c r="NYY1" s="1126"/>
      <c r="NYZ1" s="1126"/>
      <c r="NZA1" s="1126"/>
      <c r="NZB1" s="1126"/>
      <c r="NZC1" s="1126"/>
      <c r="NZD1" s="1126"/>
      <c r="NZE1" s="1126"/>
      <c r="NZF1" s="1126"/>
      <c r="NZG1" s="1126"/>
      <c r="NZH1" s="1126"/>
      <c r="NZI1" s="1126"/>
      <c r="NZJ1" s="1126"/>
      <c r="NZK1" s="1126"/>
      <c r="NZL1" s="1126"/>
      <c r="NZM1" s="1126"/>
      <c r="NZN1" s="1126"/>
      <c r="NZO1" s="1126"/>
      <c r="NZP1" s="1126"/>
      <c r="NZQ1" s="1126"/>
      <c r="NZR1" s="1126"/>
      <c r="NZS1" s="1126"/>
      <c r="NZT1" s="1126"/>
      <c r="NZU1" s="1126"/>
      <c r="NZV1" s="1126"/>
      <c r="NZW1" s="1126"/>
      <c r="NZX1" s="1126"/>
      <c r="NZY1" s="1126"/>
      <c r="NZZ1" s="1126"/>
      <c r="OAA1" s="1126"/>
      <c r="OAB1" s="1126"/>
      <c r="OAC1" s="1126"/>
      <c r="OAD1" s="1126"/>
      <c r="OAE1" s="1126"/>
      <c r="OAF1" s="1126"/>
      <c r="OAG1" s="1126"/>
      <c r="OAH1" s="1126"/>
      <c r="OAI1" s="1126"/>
      <c r="OAJ1" s="1126"/>
      <c r="OAK1" s="1126"/>
      <c r="OAL1" s="1126"/>
      <c r="OAM1" s="1126"/>
      <c r="OAN1" s="1126"/>
      <c r="OAO1" s="1126"/>
      <c r="OAP1" s="1126"/>
      <c r="OAQ1" s="1126"/>
      <c r="OAR1" s="1126"/>
      <c r="OAS1" s="1126"/>
      <c r="OAT1" s="1126"/>
      <c r="OAU1" s="1126"/>
      <c r="OAV1" s="1126"/>
      <c r="OAW1" s="1126"/>
      <c r="OAX1" s="1126"/>
      <c r="OAY1" s="1126"/>
      <c r="OAZ1" s="1126"/>
      <c r="OBA1" s="1126"/>
      <c r="OBB1" s="1126"/>
      <c r="OBC1" s="1126"/>
      <c r="OBD1" s="1126"/>
      <c r="OBE1" s="1126"/>
      <c r="OBF1" s="1126"/>
      <c r="OBG1" s="1126"/>
      <c r="OBH1" s="1126"/>
      <c r="OBI1" s="1126"/>
      <c r="OBJ1" s="1126"/>
      <c r="OBK1" s="1126"/>
      <c r="OBL1" s="1126"/>
      <c r="OBM1" s="1126"/>
      <c r="OBN1" s="1126"/>
      <c r="OBO1" s="1126"/>
      <c r="OBP1" s="1126"/>
      <c r="OBQ1" s="1126"/>
      <c r="OBR1" s="1126"/>
      <c r="OBS1" s="1126"/>
      <c r="OBT1" s="1126"/>
      <c r="OBU1" s="1126"/>
      <c r="OBV1" s="1126"/>
      <c r="OBW1" s="1126"/>
      <c r="OBX1" s="1126"/>
      <c r="OBY1" s="1126"/>
      <c r="OBZ1" s="1126"/>
      <c r="OCA1" s="1126"/>
      <c r="OCB1" s="1126"/>
      <c r="OCC1" s="1126"/>
      <c r="OCD1" s="1126"/>
      <c r="OCE1" s="1126"/>
      <c r="OCF1" s="1126"/>
      <c r="OCG1" s="1126"/>
      <c r="OCH1" s="1126"/>
      <c r="OCI1" s="1126"/>
      <c r="OCJ1" s="1126"/>
      <c r="OCK1" s="1126"/>
      <c r="OCL1" s="1126"/>
      <c r="OCM1" s="1126"/>
      <c r="OCN1" s="1126"/>
      <c r="OCO1" s="1126"/>
      <c r="OCP1" s="1126"/>
      <c r="OCQ1" s="1126"/>
      <c r="OCR1" s="1126"/>
      <c r="OCS1" s="1126"/>
      <c r="OCT1" s="1126"/>
      <c r="OCU1" s="1126"/>
      <c r="OCV1" s="1126"/>
      <c r="OCW1" s="1126"/>
      <c r="OCX1" s="1126"/>
      <c r="OCY1" s="1126"/>
      <c r="OCZ1" s="1126"/>
      <c r="ODA1" s="1126"/>
      <c r="ODB1" s="1126"/>
      <c r="ODC1" s="1126"/>
      <c r="ODD1" s="1126"/>
      <c r="ODE1" s="1126"/>
      <c r="ODF1" s="1126"/>
      <c r="ODG1" s="1126"/>
      <c r="ODH1" s="1126"/>
      <c r="ODI1" s="1126"/>
      <c r="ODJ1" s="1126"/>
      <c r="ODK1" s="1126"/>
      <c r="ODL1" s="1126"/>
      <c r="ODM1" s="1126"/>
      <c r="ODN1" s="1126"/>
      <c r="ODO1" s="1126"/>
      <c r="ODP1" s="1126"/>
      <c r="ODQ1" s="1126"/>
      <c r="ODR1" s="1126"/>
      <c r="ODS1" s="1126"/>
      <c r="ODT1" s="1126"/>
      <c r="ODU1" s="1126"/>
      <c r="ODV1" s="1126"/>
      <c r="ODW1" s="1126"/>
      <c r="ODX1" s="1126"/>
      <c r="ODY1" s="1126"/>
      <c r="ODZ1" s="1126"/>
      <c r="OEA1" s="1126"/>
      <c r="OEB1" s="1126"/>
      <c r="OEC1" s="1126"/>
      <c r="OED1" s="1126"/>
      <c r="OEE1" s="1126"/>
      <c r="OEF1" s="1126"/>
      <c r="OEG1" s="1126"/>
      <c r="OEH1" s="1126"/>
      <c r="OEI1" s="1126"/>
      <c r="OEJ1" s="1126"/>
      <c r="OEK1" s="1126"/>
      <c r="OEL1" s="1126"/>
      <c r="OEM1" s="1126"/>
      <c r="OEN1" s="1126"/>
      <c r="OEO1" s="1126"/>
      <c r="OEP1" s="1126"/>
      <c r="OEQ1" s="1126"/>
      <c r="OER1" s="1126"/>
      <c r="OES1" s="1126"/>
      <c r="OET1" s="1126"/>
      <c r="OEU1" s="1126"/>
      <c r="OEV1" s="1126"/>
      <c r="OEW1" s="1126"/>
      <c r="OEX1" s="1126"/>
      <c r="OEY1" s="1126"/>
      <c r="OEZ1" s="1126"/>
      <c r="OFA1" s="1126"/>
      <c r="OFB1" s="1126"/>
      <c r="OFC1" s="1126"/>
      <c r="OFD1" s="1126"/>
      <c r="OFE1" s="1126"/>
      <c r="OFF1" s="1126"/>
      <c r="OFG1" s="1126"/>
      <c r="OFH1" s="1126"/>
      <c r="OFI1" s="1126"/>
      <c r="OFJ1" s="1126"/>
      <c r="OFK1" s="1126"/>
      <c r="OFL1" s="1126"/>
      <c r="OFM1" s="1126"/>
      <c r="OFN1" s="1126"/>
      <c r="OFO1" s="1126"/>
      <c r="OFP1" s="1126"/>
      <c r="OFQ1" s="1126"/>
      <c r="OFR1" s="1126"/>
      <c r="OFS1" s="1126"/>
      <c r="OFT1" s="1126"/>
      <c r="OFU1" s="1126"/>
      <c r="OFV1" s="1126"/>
      <c r="OFW1" s="1126"/>
      <c r="OFX1" s="1126"/>
      <c r="OFY1" s="1126"/>
      <c r="OFZ1" s="1126"/>
      <c r="OGA1" s="1126"/>
      <c r="OGB1" s="1126"/>
      <c r="OGC1" s="1126"/>
      <c r="OGD1" s="1126"/>
      <c r="OGE1" s="1126"/>
      <c r="OGF1" s="1126"/>
      <c r="OGG1" s="1126"/>
      <c r="OGH1" s="1126"/>
      <c r="OGI1" s="1126"/>
      <c r="OGJ1" s="1126"/>
      <c r="OGK1" s="1126"/>
      <c r="OGL1" s="1126"/>
      <c r="OGM1" s="1126"/>
      <c r="OGN1" s="1126"/>
      <c r="OGO1" s="1126"/>
      <c r="OGP1" s="1126"/>
      <c r="OGQ1" s="1126"/>
      <c r="OGR1" s="1126"/>
      <c r="OGS1" s="1126"/>
      <c r="OGT1" s="1126"/>
      <c r="OGU1" s="1126"/>
      <c r="OGV1" s="1126"/>
      <c r="OGW1" s="1126"/>
      <c r="OGX1" s="1126"/>
      <c r="OGY1" s="1126"/>
      <c r="OGZ1" s="1126"/>
      <c r="OHA1" s="1126"/>
      <c r="OHB1" s="1126"/>
      <c r="OHC1" s="1126"/>
      <c r="OHD1" s="1126"/>
      <c r="OHE1" s="1126"/>
      <c r="OHF1" s="1126"/>
      <c r="OHG1" s="1126"/>
      <c r="OHH1" s="1126"/>
      <c r="OHI1" s="1126"/>
      <c r="OHJ1" s="1126"/>
      <c r="OHK1" s="1126"/>
      <c r="OHL1" s="1126"/>
      <c r="OHM1" s="1126"/>
      <c r="OHN1" s="1126"/>
      <c r="OHO1" s="1126"/>
      <c r="OHP1" s="1126"/>
      <c r="OHQ1" s="1126"/>
      <c r="OHR1" s="1126"/>
      <c r="OHS1" s="1126"/>
      <c r="OHT1" s="1126"/>
      <c r="OHU1" s="1126"/>
      <c r="OHV1" s="1126"/>
      <c r="OHW1" s="1126"/>
      <c r="OHX1" s="1126"/>
      <c r="OHY1" s="1126"/>
      <c r="OHZ1" s="1126"/>
      <c r="OIA1" s="1126"/>
      <c r="OIB1" s="1126"/>
      <c r="OIC1" s="1126"/>
      <c r="OID1" s="1126"/>
      <c r="OIE1" s="1126"/>
      <c r="OIF1" s="1126"/>
      <c r="OIG1" s="1126"/>
      <c r="OIH1" s="1126"/>
      <c r="OII1" s="1126"/>
      <c r="OIJ1" s="1126"/>
      <c r="OIK1" s="1126"/>
      <c r="OIL1" s="1126"/>
      <c r="OIM1" s="1126"/>
      <c r="OIN1" s="1126"/>
      <c r="OIO1" s="1126"/>
      <c r="OIP1" s="1126"/>
      <c r="OIQ1" s="1126"/>
      <c r="OIR1" s="1126"/>
      <c r="OIS1" s="1126"/>
      <c r="OIT1" s="1126"/>
      <c r="OIU1" s="1126"/>
      <c r="OIV1" s="1126"/>
      <c r="OIW1" s="1126"/>
      <c r="OIX1" s="1126"/>
      <c r="OIY1" s="1126"/>
      <c r="OIZ1" s="1126"/>
      <c r="OJA1" s="1126"/>
      <c r="OJB1" s="1126"/>
      <c r="OJC1" s="1126"/>
      <c r="OJD1" s="1126"/>
      <c r="OJE1" s="1126"/>
      <c r="OJF1" s="1126"/>
      <c r="OJG1" s="1126"/>
      <c r="OJH1" s="1126"/>
      <c r="OJI1" s="1126"/>
      <c r="OJJ1" s="1126"/>
      <c r="OJK1" s="1126"/>
      <c r="OJL1" s="1126"/>
      <c r="OJM1" s="1126"/>
      <c r="OJN1" s="1126"/>
      <c r="OJO1" s="1126"/>
      <c r="OJP1" s="1126"/>
      <c r="OJQ1" s="1126"/>
      <c r="OJR1" s="1126"/>
      <c r="OJS1" s="1126"/>
      <c r="OJT1" s="1126"/>
      <c r="OJU1" s="1126"/>
      <c r="OJV1" s="1126"/>
      <c r="OJW1" s="1126"/>
      <c r="OJX1" s="1126"/>
      <c r="OJY1" s="1126"/>
      <c r="OJZ1" s="1126"/>
      <c r="OKA1" s="1126"/>
      <c r="OKB1" s="1126"/>
      <c r="OKC1" s="1126"/>
      <c r="OKD1" s="1126"/>
      <c r="OKE1" s="1126"/>
      <c r="OKF1" s="1126"/>
      <c r="OKG1" s="1126"/>
      <c r="OKH1" s="1126"/>
      <c r="OKI1" s="1126"/>
      <c r="OKJ1" s="1126"/>
      <c r="OKK1" s="1126"/>
      <c r="OKL1" s="1126"/>
      <c r="OKM1" s="1126"/>
      <c r="OKN1" s="1126"/>
      <c r="OKO1" s="1126"/>
      <c r="OKP1" s="1126"/>
      <c r="OKQ1" s="1126"/>
      <c r="OKR1" s="1126"/>
      <c r="OKS1" s="1126"/>
      <c r="OKT1" s="1126"/>
      <c r="OKU1" s="1126"/>
      <c r="OKV1" s="1126"/>
      <c r="OKW1" s="1126"/>
      <c r="OKX1" s="1126"/>
      <c r="OKY1" s="1126"/>
      <c r="OKZ1" s="1126"/>
      <c r="OLA1" s="1126"/>
      <c r="OLB1" s="1126"/>
      <c r="OLC1" s="1126"/>
      <c r="OLD1" s="1126"/>
      <c r="OLE1" s="1126"/>
      <c r="OLF1" s="1126"/>
      <c r="OLG1" s="1126"/>
      <c r="OLH1" s="1126"/>
      <c r="OLI1" s="1126"/>
      <c r="OLJ1" s="1126"/>
      <c r="OLK1" s="1126"/>
      <c r="OLL1" s="1126"/>
      <c r="OLM1" s="1126"/>
      <c r="OLN1" s="1126"/>
      <c r="OLO1" s="1126"/>
      <c r="OLP1" s="1126"/>
      <c r="OLQ1" s="1126"/>
      <c r="OLR1" s="1126"/>
      <c r="OLS1" s="1126"/>
      <c r="OLT1" s="1126"/>
      <c r="OLU1" s="1126"/>
      <c r="OLV1" s="1126"/>
      <c r="OLW1" s="1126"/>
      <c r="OLX1" s="1126"/>
      <c r="OLY1" s="1126"/>
      <c r="OLZ1" s="1126"/>
      <c r="OMA1" s="1126"/>
      <c r="OMB1" s="1126"/>
      <c r="OMC1" s="1126"/>
      <c r="OMD1" s="1126"/>
      <c r="OME1" s="1126"/>
      <c r="OMF1" s="1126"/>
      <c r="OMG1" s="1126"/>
      <c r="OMH1" s="1126"/>
      <c r="OMI1" s="1126"/>
      <c r="OMJ1" s="1126"/>
      <c r="OMK1" s="1126"/>
      <c r="OML1" s="1126"/>
      <c r="OMM1" s="1126"/>
      <c r="OMN1" s="1126"/>
      <c r="OMO1" s="1126"/>
      <c r="OMP1" s="1126"/>
      <c r="OMQ1" s="1126"/>
      <c r="OMR1" s="1126"/>
      <c r="OMS1" s="1126"/>
      <c r="OMT1" s="1126"/>
      <c r="OMU1" s="1126"/>
      <c r="OMV1" s="1126"/>
      <c r="OMW1" s="1126"/>
      <c r="OMX1" s="1126"/>
      <c r="OMY1" s="1126"/>
      <c r="OMZ1" s="1126"/>
      <c r="ONA1" s="1126"/>
      <c r="ONB1" s="1126"/>
      <c r="ONC1" s="1126"/>
      <c r="OND1" s="1126"/>
      <c r="ONE1" s="1126"/>
      <c r="ONF1" s="1126"/>
      <c r="ONG1" s="1126"/>
      <c r="ONH1" s="1126"/>
      <c r="ONI1" s="1126"/>
      <c r="ONJ1" s="1126"/>
      <c r="ONK1" s="1126"/>
      <c r="ONL1" s="1126"/>
      <c r="ONM1" s="1126"/>
      <c r="ONN1" s="1126"/>
      <c r="ONO1" s="1126"/>
      <c r="ONP1" s="1126"/>
      <c r="ONQ1" s="1126"/>
      <c r="ONR1" s="1126"/>
      <c r="ONS1" s="1126"/>
      <c r="ONT1" s="1126"/>
      <c r="ONU1" s="1126"/>
      <c r="ONV1" s="1126"/>
      <c r="ONW1" s="1126"/>
      <c r="ONX1" s="1126"/>
      <c r="ONY1" s="1126"/>
      <c r="ONZ1" s="1126"/>
      <c r="OOA1" s="1126"/>
      <c r="OOB1" s="1126"/>
      <c r="OOC1" s="1126"/>
      <c r="OOD1" s="1126"/>
      <c r="OOE1" s="1126"/>
      <c r="OOF1" s="1126"/>
      <c r="OOG1" s="1126"/>
      <c r="OOH1" s="1126"/>
      <c r="OOI1" s="1126"/>
      <c r="OOJ1" s="1126"/>
      <c r="OOK1" s="1126"/>
      <c r="OOL1" s="1126"/>
      <c r="OOM1" s="1126"/>
      <c r="OON1" s="1126"/>
      <c r="OOO1" s="1126"/>
      <c r="OOP1" s="1126"/>
      <c r="OOQ1" s="1126"/>
      <c r="OOR1" s="1126"/>
      <c r="OOS1" s="1126"/>
      <c r="OOT1" s="1126"/>
      <c r="OOU1" s="1126"/>
      <c r="OOV1" s="1126"/>
      <c r="OOW1" s="1126"/>
      <c r="OOX1" s="1126"/>
      <c r="OOY1" s="1126"/>
      <c r="OOZ1" s="1126"/>
      <c r="OPA1" s="1126"/>
      <c r="OPB1" s="1126"/>
      <c r="OPC1" s="1126"/>
      <c r="OPD1" s="1126"/>
      <c r="OPE1" s="1126"/>
      <c r="OPF1" s="1126"/>
      <c r="OPG1" s="1126"/>
      <c r="OPH1" s="1126"/>
      <c r="OPI1" s="1126"/>
      <c r="OPJ1" s="1126"/>
      <c r="OPK1" s="1126"/>
      <c r="OPL1" s="1126"/>
      <c r="OPM1" s="1126"/>
      <c r="OPN1" s="1126"/>
      <c r="OPO1" s="1126"/>
      <c r="OPP1" s="1126"/>
      <c r="OPQ1" s="1126"/>
      <c r="OPR1" s="1126"/>
      <c r="OPS1" s="1126"/>
      <c r="OPT1" s="1126"/>
      <c r="OPU1" s="1126"/>
      <c r="OPV1" s="1126"/>
      <c r="OPW1" s="1126"/>
      <c r="OPX1" s="1126"/>
      <c r="OPY1" s="1126"/>
      <c r="OPZ1" s="1126"/>
      <c r="OQA1" s="1126"/>
      <c r="OQB1" s="1126"/>
      <c r="OQC1" s="1126"/>
      <c r="OQD1" s="1126"/>
      <c r="OQE1" s="1126"/>
      <c r="OQF1" s="1126"/>
      <c r="OQG1" s="1126"/>
      <c r="OQH1" s="1126"/>
      <c r="OQI1" s="1126"/>
      <c r="OQJ1" s="1126"/>
      <c r="OQK1" s="1126"/>
      <c r="OQL1" s="1126"/>
      <c r="OQM1" s="1126"/>
      <c r="OQN1" s="1126"/>
      <c r="OQO1" s="1126"/>
      <c r="OQP1" s="1126"/>
      <c r="OQQ1" s="1126"/>
      <c r="OQR1" s="1126"/>
      <c r="OQS1" s="1126"/>
      <c r="OQT1" s="1126"/>
      <c r="OQU1" s="1126"/>
      <c r="OQV1" s="1126"/>
      <c r="OQW1" s="1126"/>
      <c r="OQX1" s="1126"/>
      <c r="OQY1" s="1126"/>
      <c r="OQZ1" s="1126"/>
      <c r="ORA1" s="1126"/>
      <c r="ORB1" s="1126"/>
      <c r="ORC1" s="1126"/>
      <c r="ORD1" s="1126"/>
      <c r="ORE1" s="1126"/>
      <c r="ORF1" s="1126"/>
      <c r="ORG1" s="1126"/>
      <c r="ORH1" s="1126"/>
      <c r="ORI1" s="1126"/>
      <c r="ORJ1" s="1126"/>
      <c r="ORK1" s="1126"/>
      <c r="ORL1" s="1126"/>
      <c r="ORM1" s="1126"/>
      <c r="ORN1" s="1126"/>
      <c r="ORO1" s="1126"/>
      <c r="ORP1" s="1126"/>
      <c r="ORQ1" s="1126"/>
      <c r="ORR1" s="1126"/>
      <c r="ORS1" s="1126"/>
      <c r="ORT1" s="1126"/>
      <c r="ORU1" s="1126"/>
      <c r="ORV1" s="1126"/>
      <c r="ORW1" s="1126"/>
      <c r="ORX1" s="1126"/>
      <c r="ORY1" s="1126"/>
      <c r="ORZ1" s="1126"/>
      <c r="OSA1" s="1126"/>
      <c r="OSB1" s="1126"/>
      <c r="OSC1" s="1126"/>
      <c r="OSD1" s="1126"/>
      <c r="OSE1" s="1126"/>
      <c r="OSF1" s="1126"/>
      <c r="OSG1" s="1126"/>
      <c r="OSH1" s="1126"/>
      <c r="OSI1" s="1126"/>
      <c r="OSJ1" s="1126"/>
      <c r="OSK1" s="1126"/>
      <c r="OSL1" s="1126"/>
      <c r="OSM1" s="1126"/>
      <c r="OSN1" s="1126"/>
      <c r="OSO1" s="1126"/>
      <c r="OSP1" s="1126"/>
      <c r="OSQ1" s="1126"/>
      <c r="OSR1" s="1126"/>
      <c r="OSS1" s="1126"/>
      <c r="OST1" s="1126"/>
      <c r="OSU1" s="1126"/>
      <c r="OSV1" s="1126"/>
      <c r="OSW1" s="1126"/>
      <c r="OSX1" s="1126"/>
      <c r="OSY1" s="1126"/>
      <c r="OSZ1" s="1126"/>
      <c r="OTA1" s="1126"/>
      <c r="OTB1" s="1126"/>
      <c r="OTC1" s="1126"/>
      <c r="OTD1" s="1126"/>
      <c r="OTE1" s="1126"/>
      <c r="OTF1" s="1126"/>
      <c r="OTG1" s="1126"/>
      <c r="OTH1" s="1126"/>
      <c r="OTI1" s="1126"/>
      <c r="OTJ1" s="1126"/>
      <c r="OTK1" s="1126"/>
      <c r="OTL1" s="1126"/>
      <c r="OTM1" s="1126"/>
      <c r="OTN1" s="1126"/>
      <c r="OTO1" s="1126"/>
      <c r="OTP1" s="1126"/>
      <c r="OTQ1" s="1126"/>
      <c r="OTR1" s="1126"/>
      <c r="OTS1" s="1126"/>
      <c r="OTT1" s="1126"/>
      <c r="OTU1" s="1126"/>
      <c r="OTV1" s="1126"/>
      <c r="OTW1" s="1126"/>
      <c r="OTX1" s="1126"/>
      <c r="OTY1" s="1126"/>
      <c r="OTZ1" s="1126"/>
      <c r="OUA1" s="1126"/>
      <c r="OUB1" s="1126"/>
      <c r="OUC1" s="1126"/>
      <c r="OUD1" s="1126"/>
      <c r="OUE1" s="1126"/>
      <c r="OUF1" s="1126"/>
      <c r="OUG1" s="1126"/>
      <c r="OUH1" s="1126"/>
      <c r="OUI1" s="1126"/>
      <c r="OUJ1" s="1126"/>
      <c r="OUK1" s="1126"/>
      <c r="OUL1" s="1126"/>
      <c r="OUM1" s="1126"/>
      <c r="OUN1" s="1126"/>
      <c r="OUO1" s="1126"/>
      <c r="OUP1" s="1126"/>
      <c r="OUQ1" s="1126"/>
      <c r="OUR1" s="1126"/>
      <c r="OUS1" s="1126"/>
      <c r="OUT1" s="1126"/>
      <c r="OUU1" s="1126"/>
      <c r="OUV1" s="1126"/>
      <c r="OUW1" s="1126"/>
      <c r="OUX1" s="1126"/>
      <c r="OUY1" s="1126"/>
      <c r="OUZ1" s="1126"/>
      <c r="OVA1" s="1126"/>
      <c r="OVB1" s="1126"/>
      <c r="OVC1" s="1126"/>
      <c r="OVD1" s="1126"/>
      <c r="OVE1" s="1126"/>
      <c r="OVF1" s="1126"/>
      <c r="OVG1" s="1126"/>
      <c r="OVH1" s="1126"/>
      <c r="OVI1" s="1126"/>
      <c r="OVJ1" s="1126"/>
      <c r="OVK1" s="1126"/>
      <c r="OVL1" s="1126"/>
      <c r="OVM1" s="1126"/>
      <c r="OVN1" s="1126"/>
      <c r="OVO1" s="1126"/>
      <c r="OVP1" s="1126"/>
      <c r="OVQ1" s="1126"/>
      <c r="OVR1" s="1126"/>
      <c r="OVS1" s="1126"/>
      <c r="OVT1" s="1126"/>
      <c r="OVU1" s="1126"/>
      <c r="OVV1" s="1126"/>
      <c r="OVW1" s="1126"/>
      <c r="OVX1" s="1126"/>
      <c r="OVY1" s="1126"/>
      <c r="OVZ1" s="1126"/>
      <c r="OWA1" s="1126"/>
      <c r="OWB1" s="1126"/>
      <c r="OWC1" s="1126"/>
      <c r="OWD1" s="1126"/>
      <c r="OWE1" s="1126"/>
      <c r="OWF1" s="1126"/>
      <c r="OWG1" s="1126"/>
      <c r="OWH1" s="1126"/>
      <c r="OWI1" s="1126"/>
      <c r="OWJ1" s="1126"/>
      <c r="OWK1" s="1126"/>
      <c r="OWL1" s="1126"/>
      <c r="OWM1" s="1126"/>
      <c r="OWN1" s="1126"/>
      <c r="OWO1" s="1126"/>
      <c r="OWP1" s="1126"/>
      <c r="OWQ1" s="1126"/>
      <c r="OWR1" s="1126"/>
      <c r="OWS1" s="1126"/>
      <c r="OWT1" s="1126"/>
      <c r="OWU1" s="1126"/>
      <c r="OWV1" s="1126"/>
      <c r="OWW1" s="1126"/>
      <c r="OWX1" s="1126"/>
      <c r="OWY1" s="1126"/>
      <c r="OWZ1" s="1126"/>
      <c r="OXA1" s="1126"/>
      <c r="OXB1" s="1126"/>
      <c r="OXC1" s="1126"/>
      <c r="OXD1" s="1126"/>
      <c r="OXE1" s="1126"/>
      <c r="OXF1" s="1126"/>
      <c r="OXG1" s="1126"/>
      <c r="OXH1" s="1126"/>
      <c r="OXI1" s="1126"/>
      <c r="OXJ1" s="1126"/>
      <c r="OXK1" s="1126"/>
      <c r="OXL1" s="1126"/>
      <c r="OXM1" s="1126"/>
      <c r="OXN1" s="1126"/>
      <c r="OXO1" s="1126"/>
      <c r="OXP1" s="1126"/>
      <c r="OXQ1" s="1126"/>
      <c r="OXR1" s="1126"/>
      <c r="OXS1" s="1126"/>
      <c r="OXT1" s="1126"/>
      <c r="OXU1" s="1126"/>
      <c r="OXV1" s="1126"/>
      <c r="OXW1" s="1126"/>
      <c r="OXX1" s="1126"/>
      <c r="OXY1" s="1126"/>
      <c r="OXZ1" s="1126"/>
      <c r="OYA1" s="1126"/>
      <c r="OYB1" s="1126"/>
      <c r="OYC1" s="1126"/>
      <c r="OYD1" s="1126"/>
      <c r="OYE1" s="1126"/>
      <c r="OYF1" s="1126"/>
      <c r="OYG1" s="1126"/>
      <c r="OYH1" s="1126"/>
      <c r="OYI1" s="1126"/>
      <c r="OYJ1" s="1126"/>
      <c r="OYK1" s="1126"/>
      <c r="OYL1" s="1126"/>
      <c r="OYM1" s="1126"/>
      <c r="OYN1" s="1126"/>
      <c r="OYO1" s="1126"/>
      <c r="OYP1" s="1126"/>
      <c r="OYQ1" s="1126"/>
      <c r="OYR1" s="1126"/>
      <c r="OYS1" s="1126"/>
      <c r="OYT1" s="1126"/>
      <c r="OYU1" s="1126"/>
      <c r="OYV1" s="1126"/>
      <c r="OYW1" s="1126"/>
      <c r="OYX1" s="1126"/>
      <c r="OYY1" s="1126"/>
      <c r="OYZ1" s="1126"/>
      <c r="OZA1" s="1126"/>
      <c r="OZB1" s="1126"/>
      <c r="OZC1" s="1126"/>
      <c r="OZD1" s="1126"/>
      <c r="OZE1" s="1126"/>
      <c r="OZF1" s="1126"/>
      <c r="OZG1" s="1126"/>
      <c r="OZH1" s="1126"/>
      <c r="OZI1" s="1126"/>
      <c r="OZJ1" s="1126"/>
      <c r="OZK1" s="1126"/>
      <c r="OZL1" s="1126"/>
      <c r="OZM1" s="1126"/>
      <c r="OZN1" s="1126"/>
      <c r="OZO1" s="1126"/>
      <c r="OZP1" s="1126"/>
      <c r="OZQ1" s="1126"/>
      <c r="OZR1" s="1126"/>
      <c r="OZS1" s="1126"/>
      <c r="OZT1" s="1126"/>
      <c r="OZU1" s="1126"/>
      <c r="OZV1" s="1126"/>
      <c r="OZW1" s="1126"/>
      <c r="OZX1" s="1126"/>
      <c r="OZY1" s="1126"/>
      <c r="OZZ1" s="1126"/>
      <c r="PAA1" s="1126"/>
      <c r="PAB1" s="1126"/>
      <c r="PAC1" s="1126"/>
      <c r="PAD1" s="1126"/>
      <c r="PAE1" s="1126"/>
      <c r="PAF1" s="1126"/>
      <c r="PAG1" s="1126"/>
      <c r="PAH1" s="1126"/>
      <c r="PAI1" s="1126"/>
      <c r="PAJ1" s="1126"/>
      <c r="PAK1" s="1126"/>
      <c r="PAL1" s="1126"/>
      <c r="PAM1" s="1126"/>
      <c r="PAN1" s="1126"/>
      <c r="PAO1" s="1126"/>
      <c r="PAP1" s="1126"/>
      <c r="PAQ1" s="1126"/>
      <c r="PAR1" s="1126"/>
      <c r="PAS1" s="1126"/>
      <c r="PAT1" s="1126"/>
      <c r="PAU1" s="1126"/>
      <c r="PAV1" s="1126"/>
      <c r="PAW1" s="1126"/>
      <c r="PAX1" s="1126"/>
      <c r="PAY1" s="1126"/>
      <c r="PAZ1" s="1126"/>
      <c r="PBA1" s="1126"/>
      <c r="PBB1" s="1126"/>
      <c r="PBC1" s="1126"/>
      <c r="PBD1" s="1126"/>
      <c r="PBE1" s="1126"/>
      <c r="PBF1" s="1126"/>
      <c r="PBG1" s="1126"/>
      <c r="PBH1" s="1126"/>
      <c r="PBI1" s="1126"/>
      <c r="PBJ1" s="1126"/>
      <c r="PBK1" s="1126"/>
      <c r="PBL1" s="1126"/>
      <c r="PBM1" s="1126"/>
      <c r="PBN1" s="1126"/>
      <c r="PBO1" s="1126"/>
      <c r="PBP1" s="1126"/>
      <c r="PBQ1" s="1126"/>
      <c r="PBR1" s="1126"/>
      <c r="PBS1" s="1126"/>
      <c r="PBT1" s="1126"/>
      <c r="PBU1" s="1126"/>
      <c r="PBV1" s="1126"/>
      <c r="PBW1" s="1126"/>
      <c r="PBX1" s="1126"/>
      <c r="PBY1" s="1126"/>
      <c r="PBZ1" s="1126"/>
      <c r="PCA1" s="1126"/>
      <c r="PCB1" s="1126"/>
      <c r="PCC1" s="1126"/>
      <c r="PCD1" s="1126"/>
      <c r="PCE1" s="1126"/>
      <c r="PCF1" s="1126"/>
      <c r="PCG1" s="1126"/>
      <c r="PCH1" s="1126"/>
      <c r="PCI1" s="1126"/>
      <c r="PCJ1" s="1126"/>
      <c r="PCK1" s="1126"/>
      <c r="PCL1" s="1126"/>
      <c r="PCM1" s="1126"/>
      <c r="PCN1" s="1126"/>
      <c r="PCO1" s="1126"/>
      <c r="PCP1" s="1126"/>
      <c r="PCQ1" s="1126"/>
      <c r="PCR1" s="1126"/>
      <c r="PCS1" s="1126"/>
      <c r="PCT1" s="1126"/>
      <c r="PCU1" s="1126"/>
      <c r="PCV1" s="1126"/>
      <c r="PCW1" s="1126"/>
      <c r="PCX1" s="1126"/>
      <c r="PCY1" s="1126"/>
      <c r="PCZ1" s="1126"/>
      <c r="PDA1" s="1126"/>
      <c r="PDB1" s="1126"/>
      <c r="PDC1" s="1126"/>
      <c r="PDD1" s="1126"/>
      <c r="PDE1" s="1126"/>
      <c r="PDF1" s="1126"/>
      <c r="PDG1" s="1126"/>
      <c r="PDH1" s="1126"/>
      <c r="PDI1" s="1126"/>
      <c r="PDJ1" s="1126"/>
      <c r="PDK1" s="1126"/>
      <c r="PDL1" s="1126"/>
      <c r="PDM1" s="1126"/>
      <c r="PDN1" s="1126"/>
      <c r="PDO1" s="1126"/>
      <c r="PDP1" s="1126"/>
      <c r="PDQ1" s="1126"/>
      <c r="PDR1" s="1126"/>
      <c r="PDS1" s="1126"/>
      <c r="PDT1" s="1126"/>
      <c r="PDU1" s="1126"/>
      <c r="PDV1" s="1126"/>
      <c r="PDW1" s="1126"/>
      <c r="PDX1" s="1126"/>
      <c r="PDY1" s="1126"/>
      <c r="PDZ1" s="1126"/>
      <c r="PEA1" s="1126"/>
      <c r="PEB1" s="1126"/>
      <c r="PEC1" s="1126"/>
      <c r="PED1" s="1126"/>
      <c r="PEE1" s="1126"/>
      <c r="PEF1" s="1126"/>
      <c r="PEG1" s="1126"/>
      <c r="PEH1" s="1126"/>
      <c r="PEI1" s="1126"/>
      <c r="PEJ1" s="1126"/>
      <c r="PEK1" s="1126"/>
      <c r="PEL1" s="1126"/>
      <c r="PEM1" s="1126"/>
      <c r="PEN1" s="1126"/>
      <c r="PEO1" s="1126"/>
      <c r="PEP1" s="1126"/>
      <c r="PEQ1" s="1126"/>
      <c r="PER1" s="1126"/>
      <c r="PES1" s="1126"/>
      <c r="PET1" s="1126"/>
      <c r="PEU1" s="1126"/>
      <c r="PEV1" s="1126"/>
      <c r="PEW1" s="1126"/>
      <c r="PEX1" s="1126"/>
      <c r="PEY1" s="1126"/>
      <c r="PEZ1" s="1126"/>
      <c r="PFA1" s="1126"/>
      <c r="PFB1" s="1126"/>
      <c r="PFC1" s="1126"/>
      <c r="PFD1" s="1126"/>
      <c r="PFE1" s="1126"/>
      <c r="PFF1" s="1126"/>
      <c r="PFG1" s="1126"/>
      <c r="PFH1" s="1126"/>
      <c r="PFI1" s="1126"/>
      <c r="PFJ1" s="1126"/>
      <c r="PFK1" s="1126"/>
      <c r="PFL1" s="1126"/>
      <c r="PFM1" s="1126"/>
      <c r="PFN1" s="1126"/>
      <c r="PFO1" s="1126"/>
      <c r="PFP1" s="1126"/>
      <c r="PFQ1" s="1126"/>
      <c r="PFR1" s="1126"/>
      <c r="PFS1" s="1126"/>
      <c r="PFT1" s="1126"/>
      <c r="PFU1" s="1126"/>
      <c r="PFV1" s="1126"/>
      <c r="PFW1" s="1126"/>
      <c r="PFX1" s="1126"/>
      <c r="PFY1" s="1126"/>
      <c r="PFZ1" s="1126"/>
      <c r="PGA1" s="1126"/>
      <c r="PGB1" s="1126"/>
      <c r="PGC1" s="1126"/>
      <c r="PGD1" s="1126"/>
      <c r="PGE1" s="1126"/>
      <c r="PGF1" s="1126"/>
      <c r="PGG1" s="1126"/>
      <c r="PGH1" s="1126"/>
      <c r="PGI1" s="1126"/>
      <c r="PGJ1" s="1126"/>
      <c r="PGK1" s="1126"/>
      <c r="PGL1" s="1126"/>
      <c r="PGM1" s="1126"/>
      <c r="PGN1" s="1126"/>
      <c r="PGO1" s="1126"/>
      <c r="PGP1" s="1126"/>
      <c r="PGQ1" s="1126"/>
      <c r="PGR1" s="1126"/>
      <c r="PGS1" s="1126"/>
      <c r="PGT1" s="1126"/>
      <c r="PGU1" s="1126"/>
      <c r="PGV1" s="1126"/>
      <c r="PGW1" s="1126"/>
      <c r="PGX1" s="1126"/>
      <c r="PGY1" s="1126"/>
      <c r="PGZ1" s="1126"/>
      <c r="PHA1" s="1126"/>
      <c r="PHB1" s="1126"/>
      <c r="PHC1" s="1126"/>
      <c r="PHD1" s="1126"/>
      <c r="PHE1" s="1126"/>
      <c r="PHF1" s="1126"/>
      <c r="PHG1" s="1126"/>
      <c r="PHH1" s="1126"/>
      <c r="PHI1" s="1126"/>
      <c r="PHJ1" s="1126"/>
      <c r="PHK1" s="1126"/>
      <c r="PHL1" s="1126"/>
      <c r="PHM1" s="1126"/>
      <c r="PHN1" s="1126"/>
      <c r="PHO1" s="1126"/>
      <c r="PHP1" s="1126"/>
      <c r="PHQ1" s="1126"/>
      <c r="PHR1" s="1126"/>
      <c r="PHS1" s="1126"/>
      <c r="PHT1" s="1126"/>
      <c r="PHU1" s="1126"/>
      <c r="PHV1" s="1126"/>
      <c r="PHW1" s="1126"/>
      <c r="PHX1" s="1126"/>
      <c r="PHY1" s="1126"/>
      <c r="PHZ1" s="1126"/>
      <c r="PIA1" s="1126"/>
      <c r="PIB1" s="1126"/>
      <c r="PIC1" s="1126"/>
      <c r="PID1" s="1126"/>
      <c r="PIE1" s="1126"/>
      <c r="PIF1" s="1126"/>
      <c r="PIG1" s="1126"/>
      <c r="PIH1" s="1126"/>
      <c r="PII1" s="1126"/>
      <c r="PIJ1" s="1126"/>
      <c r="PIK1" s="1126"/>
      <c r="PIL1" s="1126"/>
      <c r="PIM1" s="1126"/>
      <c r="PIN1" s="1126"/>
      <c r="PIO1" s="1126"/>
      <c r="PIP1" s="1126"/>
      <c r="PIQ1" s="1126"/>
      <c r="PIR1" s="1126"/>
      <c r="PIS1" s="1126"/>
      <c r="PIT1" s="1126"/>
      <c r="PIU1" s="1126"/>
      <c r="PIV1" s="1126"/>
      <c r="PIW1" s="1126"/>
      <c r="PIX1" s="1126"/>
      <c r="PIY1" s="1126"/>
      <c r="PIZ1" s="1126"/>
      <c r="PJA1" s="1126"/>
      <c r="PJB1" s="1126"/>
      <c r="PJC1" s="1126"/>
      <c r="PJD1" s="1126"/>
      <c r="PJE1" s="1126"/>
      <c r="PJF1" s="1126"/>
      <c r="PJG1" s="1126"/>
      <c r="PJH1" s="1126"/>
      <c r="PJI1" s="1126"/>
      <c r="PJJ1" s="1126"/>
      <c r="PJK1" s="1126"/>
      <c r="PJL1" s="1126"/>
      <c r="PJM1" s="1126"/>
      <c r="PJN1" s="1126"/>
      <c r="PJO1" s="1126"/>
      <c r="PJP1" s="1126"/>
      <c r="PJQ1" s="1126"/>
      <c r="PJR1" s="1126"/>
      <c r="PJS1" s="1126"/>
      <c r="PJT1" s="1126"/>
      <c r="PJU1" s="1126"/>
      <c r="PJV1" s="1126"/>
      <c r="PJW1" s="1126"/>
      <c r="PJX1" s="1126"/>
      <c r="PJY1" s="1126"/>
      <c r="PJZ1" s="1126"/>
      <c r="PKA1" s="1126"/>
      <c r="PKB1" s="1126"/>
      <c r="PKC1" s="1126"/>
      <c r="PKD1" s="1126"/>
      <c r="PKE1" s="1126"/>
      <c r="PKF1" s="1126"/>
      <c r="PKG1" s="1126"/>
      <c r="PKH1" s="1126"/>
      <c r="PKI1" s="1126"/>
      <c r="PKJ1" s="1126"/>
      <c r="PKK1" s="1126"/>
      <c r="PKL1" s="1126"/>
      <c r="PKM1" s="1126"/>
      <c r="PKN1" s="1126"/>
      <c r="PKO1" s="1126"/>
      <c r="PKP1" s="1126"/>
      <c r="PKQ1" s="1126"/>
      <c r="PKR1" s="1126"/>
      <c r="PKS1" s="1126"/>
      <c r="PKT1" s="1126"/>
      <c r="PKU1" s="1126"/>
      <c r="PKV1" s="1126"/>
      <c r="PKW1" s="1126"/>
      <c r="PKX1" s="1126"/>
      <c r="PKY1" s="1126"/>
      <c r="PKZ1" s="1126"/>
      <c r="PLA1" s="1126"/>
      <c r="PLB1" s="1126"/>
      <c r="PLC1" s="1126"/>
      <c r="PLD1" s="1126"/>
      <c r="PLE1" s="1126"/>
      <c r="PLF1" s="1126"/>
      <c r="PLG1" s="1126"/>
      <c r="PLH1" s="1126"/>
      <c r="PLI1" s="1126"/>
      <c r="PLJ1" s="1126"/>
      <c r="PLK1" s="1126"/>
      <c r="PLL1" s="1126"/>
      <c r="PLM1" s="1126"/>
      <c r="PLN1" s="1126"/>
      <c r="PLO1" s="1126"/>
      <c r="PLP1" s="1126"/>
      <c r="PLQ1" s="1126"/>
      <c r="PLR1" s="1126"/>
      <c r="PLS1" s="1126"/>
      <c r="PLT1" s="1126"/>
      <c r="PLU1" s="1126"/>
      <c r="PLV1" s="1126"/>
      <c r="PLW1" s="1126"/>
      <c r="PLX1" s="1126"/>
      <c r="PLY1" s="1126"/>
      <c r="PLZ1" s="1126"/>
      <c r="PMA1" s="1126"/>
      <c r="PMB1" s="1126"/>
      <c r="PMC1" s="1126"/>
      <c r="PMD1" s="1126"/>
      <c r="PME1" s="1126"/>
      <c r="PMF1" s="1126"/>
      <c r="PMG1" s="1126"/>
      <c r="PMH1" s="1126"/>
      <c r="PMI1" s="1126"/>
      <c r="PMJ1" s="1126"/>
      <c r="PMK1" s="1126"/>
      <c r="PML1" s="1126"/>
      <c r="PMM1" s="1126"/>
      <c r="PMN1" s="1126"/>
      <c r="PMO1" s="1126"/>
      <c r="PMP1" s="1126"/>
      <c r="PMQ1" s="1126"/>
      <c r="PMR1" s="1126"/>
      <c r="PMS1" s="1126"/>
      <c r="PMT1" s="1126"/>
      <c r="PMU1" s="1126"/>
      <c r="PMV1" s="1126"/>
      <c r="PMW1" s="1126"/>
      <c r="PMX1" s="1126"/>
      <c r="PMY1" s="1126"/>
      <c r="PMZ1" s="1126"/>
      <c r="PNA1" s="1126"/>
      <c r="PNB1" s="1126"/>
      <c r="PNC1" s="1126"/>
      <c r="PND1" s="1126"/>
      <c r="PNE1" s="1126"/>
      <c r="PNF1" s="1126"/>
      <c r="PNG1" s="1126"/>
      <c r="PNH1" s="1126"/>
      <c r="PNI1" s="1126"/>
      <c r="PNJ1" s="1126"/>
      <c r="PNK1" s="1126"/>
      <c r="PNL1" s="1126"/>
      <c r="PNM1" s="1126"/>
      <c r="PNN1" s="1126"/>
      <c r="PNO1" s="1126"/>
      <c r="PNP1" s="1126"/>
      <c r="PNQ1" s="1126"/>
      <c r="PNR1" s="1126"/>
      <c r="PNS1" s="1126"/>
      <c r="PNT1" s="1126"/>
      <c r="PNU1" s="1126"/>
      <c r="PNV1" s="1126"/>
      <c r="PNW1" s="1126"/>
      <c r="PNX1" s="1126"/>
      <c r="PNY1" s="1126"/>
      <c r="PNZ1" s="1126"/>
      <c r="POA1" s="1126"/>
      <c r="POB1" s="1126"/>
      <c r="POC1" s="1126"/>
      <c r="POD1" s="1126"/>
      <c r="POE1" s="1126"/>
      <c r="POF1" s="1126"/>
      <c r="POG1" s="1126"/>
      <c r="POH1" s="1126"/>
      <c r="POI1" s="1126"/>
      <c r="POJ1" s="1126"/>
      <c r="POK1" s="1126"/>
      <c r="POL1" s="1126"/>
      <c r="POM1" s="1126"/>
      <c r="PON1" s="1126"/>
      <c r="POO1" s="1126"/>
      <c r="POP1" s="1126"/>
      <c r="POQ1" s="1126"/>
      <c r="POR1" s="1126"/>
      <c r="POS1" s="1126"/>
      <c r="POT1" s="1126"/>
      <c r="POU1" s="1126"/>
      <c r="POV1" s="1126"/>
      <c r="POW1" s="1126"/>
      <c r="POX1" s="1126"/>
      <c r="POY1" s="1126"/>
      <c r="POZ1" s="1126"/>
      <c r="PPA1" s="1126"/>
      <c r="PPB1" s="1126"/>
      <c r="PPC1" s="1126"/>
      <c r="PPD1" s="1126"/>
      <c r="PPE1" s="1126"/>
      <c r="PPF1" s="1126"/>
      <c r="PPG1" s="1126"/>
      <c r="PPH1" s="1126"/>
      <c r="PPI1" s="1126"/>
      <c r="PPJ1" s="1126"/>
      <c r="PPK1" s="1126"/>
      <c r="PPL1" s="1126"/>
      <c r="PPM1" s="1126"/>
      <c r="PPN1" s="1126"/>
      <c r="PPO1" s="1126"/>
      <c r="PPP1" s="1126"/>
      <c r="PPQ1" s="1126"/>
      <c r="PPR1" s="1126"/>
      <c r="PPS1" s="1126"/>
      <c r="PPT1" s="1126"/>
      <c r="PPU1" s="1126"/>
      <c r="PPV1" s="1126"/>
      <c r="PPW1" s="1126"/>
      <c r="PPX1" s="1126"/>
      <c r="PPY1" s="1126"/>
      <c r="PPZ1" s="1126"/>
      <c r="PQA1" s="1126"/>
      <c r="PQB1" s="1126"/>
      <c r="PQC1" s="1126"/>
      <c r="PQD1" s="1126"/>
      <c r="PQE1" s="1126"/>
      <c r="PQF1" s="1126"/>
      <c r="PQG1" s="1126"/>
      <c r="PQH1" s="1126"/>
      <c r="PQI1" s="1126"/>
      <c r="PQJ1" s="1126"/>
      <c r="PQK1" s="1126"/>
      <c r="PQL1" s="1126"/>
      <c r="PQM1" s="1126"/>
      <c r="PQN1" s="1126"/>
      <c r="PQO1" s="1126"/>
      <c r="PQP1" s="1126"/>
      <c r="PQQ1" s="1126"/>
      <c r="PQR1" s="1126"/>
      <c r="PQS1" s="1126"/>
      <c r="PQT1" s="1126"/>
      <c r="PQU1" s="1126"/>
      <c r="PQV1" s="1126"/>
      <c r="PQW1" s="1126"/>
      <c r="PQX1" s="1126"/>
      <c r="PQY1" s="1126"/>
      <c r="PQZ1" s="1126"/>
      <c r="PRA1" s="1126"/>
      <c r="PRB1" s="1126"/>
      <c r="PRC1" s="1126"/>
      <c r="PRD1" s="1126"/>
      <c r="PRE1" s="1126"/>
      <c r="PRF1" s="1126"/>
      <c r="PRG1" s="1126"/>
      <c r="PRH1" s="1126"/>
      <c r="PRI1" s="1126"/>
      <c r="PRJ1" s="1126"/>
      <c r="PRK1" s="1126"/>
      <c r="PRL1" s="1126"/>
      <c r="PRM1" s="1126"/>
      <c r="PRN1" s="1126"/>
      <c r="PRO1" s="1126"/>
      <c r="PRP1" s="1126"/>
      <c r="PRQ1" s="1126"/>
      <c r="PRR1" s="1126"/>
      <c r="PRS1" s="1126"/>
      <c r="PRT1" s="1126"/>
      <c r="PRU1" s="1126"/>
      <c r="PRV1" s="1126"/>
      <c r="PRW1" s="1126"/>
      <c r="PRX1" s="1126"/>
      <c r="PRY1" s="1126"/>
      <c r="PRZ1" s="1126"/>
      <c r="PSA1" s="1126"/>
      <c r="PSB1" s="1126"/>
      <c r="PSC1" s="1126"/>
      <c r="PSD1" s="1126"/>
      <c r="PSE1" s="1126"/>
      <c r="PSF1" s="1126"/>
      <c r="PSG1" s="1126"/>
      <c r="PSH1" s="1126"/>
      <c r="PSI1" s="1126"/>
      <c r="PSJ1" s="1126"/>
      <c r="PSK1" s="1126"/>
      <c r="PSL1" s="1126"/>
      <c r="PSM1" s="1126"/>
      <c r="PSN1" s="1126"/>
      <c r="PSO1" s="1126"/>
      <c r="PSP1" s="1126"/>
      <c r="PSQ1" s="1126"/>
      <c r="PSR1" s="1126"/>
      <c r="PSS1" s="1126"/>
      <c r="PST1" s="1126"/>
      <c r="PSU1" s="1126"/>
      <c r="PSV1" s="1126"/>
      <c r="PSW1" s="1126"/>
      <c r="PSX1" s="1126"/>
      <c r="PSY1" s="1126"/>
      <c r="PSZ1" s="1126"/>
      <c r="PTA1" s="1126"/>
      <c r="PTB1" s="1126"/>
      <c r="PTC1" s="1126"/>
      <c r="PTD1" s="1126"/>
      <c r="PTE1" s="1126"/>
      <c r="PTF1" s="1126"/>
      <c r="PTG1" s="1126"/>
      <c r="PTH1" s="1126"/>
      <c r="PTI1" s="1126"/>
      <c r="PTJ1" s="1126"/>
      <c r="PTK1" s="1126"/>
      <c r="PTL1" s="1126"/>
      <c r="PTM1" s="1126"/>
      <c r="PTN1" s="1126"/>
      <c r="PTO1" s="1126"/>
      <c r="PTP1" s="1126"/>
      <c r="PTQ1" s="1126"/>
      <c r="PTR1" s="1126"/>
      <c r="PTS1" s="1126"/>
      <c r="PTT1" s="1126"/>
      <c r="PTU1" s="1126"/>
      <c r="PTV1" s="1126"/>
      <c r="PTW1" s="1126"/>
      <c r="PTX1" s="1126"/>
      <c r="PTY1" s="1126"/>
      <c r="PTZ1" s="1126"/>
      <c r="PUA1" s="1126"/>
      <c r="PUB1" s="1126"/>
      <c r="PUC1" s="1126"/>
      <c r="PUD1" s="1126"/>
      <c r="PUE1" s="1126"/>
      <c r="PUF1" s="1126"/>
      <c r="PUG1" s="1126"/>
      <c r="PUH1" s="1126"/>
      <c r="PUI1" s="1126"/>
      <c r="PUJ1" s="1126"/>
      <c r="PUK1" s="1126"/>
      <c r="PUL1" s="1126"/>
      <c r="PUM1" s="1126"/>
      <c r="PUN1" s="1126"/>
      <c r="PUO1" s="1126"/>
      <c r="PUP1" s="1126"/>
      <c r="PUQ1" s="1126"/>
      <c r="PUR1" s="1126"/>
      <c r="PUS1" s="1126"/>
      <c r="PUT1" s="1126"/>
      <c r="PUU1" s="1126"/>
      <c r="PUV1" s="1126"/>
      <c r="PUW1" s="1126"/>
      <c r="PUX1" s="1126"/>
      <c r="PUY1" s="1126"/>
      <c r="PUZ1" s="1126"/>
      <c r="PVA1" s="1126"/>
      <c r="PVB1" s="1126"/>
      <c r="PVC1" s="1126"/>
      <c r="PVD1" s="1126"/>
      <c r="PVE1" s="1126"/>
      <c r="PVF1" s="1126"/>
      <c r="PVG1" s="1126"/>
      <c r="PVH1" s="1126"/>
      <c r="PVI1" s="1126"/>
      <c r="PVJ1" s="1126"/>
      <c r="PVK1" s="1126"/>
      <c r="PVL1" s="1126"/>
      <c r="PVM1" s="1126"/>
      <c r="PVN1" s="1126"/>
      <c r="PVO1" s="1126"/>
      <c r="PVP1" s="1126"/>
      <c r="PVQ1" s="1126"/>
      <c r="PVR1" s="1126"/>
      <c r="PVS1" s="1126"/>
      <c r="PVT1" s="1126"/>
      <c r="PVU1" s="1126"/>
      <c r="PVV1" s="1126"/>
      <c r="PVW1" s="1126"/>
      <c r="PVX1" s="1126"/>
      <c r="PVY1" s="1126"/>
      <c r="PVZ1" s="1126"/>
      <c r="PWA1" s="1126"/>
      <c r="PWB1" s="1126"/>
      <c r="PWC1" s="1126"/>
      <c r="PWD1" s="1126"/>
      <c r="PWE1" s="1126"/>
      <c r="PWF1" s="1126"/>
      <c r="PWG1" s="1126"/>
      <c r="PWH1" s="1126"/>
      <c r="PWI1" s="1126"/>
      <c r="PWJ1" s="1126"/>
      <c r="PWK1" s="1126"/>
      <c r="PWL1" s="1126"/>
      <c r="PWM1" s="1126"/>
      <c r="PWN1" s="1126"/>
      <c r="PWO1" s="1126"/>
      <c r="PWP1" s="1126"/>
      <c r="PWQ1" s="1126"/>
      <c r="PWR1" s="1126"/>
      <c r="PWS1" s="1126"/>
      <c r="PWT1" s="1126"/>
      <c r="PWU1" s="1126"/>
      <c r="PWV1" s="1126"/>
      <c r="PWW1" s="1126"/>
      <c r="PWX1" s="1126"/>
      <c r="PWY1" s="1126"/>
      <c r="PWZ1" s="1126"/>
      <c r="PXA1" s="1126"/>
      <c r="PXB1" s="1126"/>
      <c r="PXC1" s="1126"/>
      <c r="PXD1" s="1126"/>
      <c r="PXE1" s="1126"/>
      <c r="PXF1" s="1126"/>
      <c r="PXG1" s="1126"/>
      <c r="PXH1" s="1126"/>
      <c r="PXI1" s="1126"/>
      <c r="PXJ1" s="1126"/>
      <c r="PXK1" s="1126"/>
      <c r="PXL1" s="1126"/>
      <c r="PXM1" s="1126"/>
      <c r="PXN1" s="1126"/>
      <c r="PXO1" s="1126"/>
      <c r="PXP1" s="1126"/>
      <c r="PXQ1" s="1126"/>
      <c r="PXR1" s="1126"/>
      <c r="PXS1" s="1126"/>
      <c r="PXT1" s="1126"/>
      <c r="PXU1" s="1126"/>
      <c r="PXV1" s="1126"/>
      <c r="PXW1" s="1126"/>
      <c r="PXX1" s="1126"/>
      <c r="PXY1" s="1126"/>
      <c r="PXZ1" s="1126"/>
      <c r="PYA1" s="1126"/>
      <c r="PYB1" s="1126"/>
      <c r="PYC1" s="1126"/>
      <c r="PYD1" s="1126"/>
      <c r="PYE1" s="1126"/>
      <c r="PYF1" s="1126"/>
      <c r="PYG1" s="1126"/>
      <c r="PYH1" s="1126"/>
      <c r="PYI1" s="1126"/>
      <c r="PYJ1" s="1126"/>
      <c r="PYK1" s="1126"/>
      <c r="PYL1" s="1126"/>
      <c r="PYM1" s="1126"/>
      <c r="PYN1" s="1126"/>
      <c r="PYO1" s="1126"/>
      <c r="PYP1" s="1126"/>
      <c r="PYQ1" s="1126"/>
      <c r="PYR1" s="1126"/>
      <c r="PYS1" s="1126"/>
      <c r="PYT1" s="1126"/>
      <c r="PYU1" s="1126"/>
      <c r="PYV1" s="1126"/>
      <c r="PYW1" s="1126"/>
      <c r="PYX1" s="1126"/>
      <c r="PYY1" s="1126"/>
      <c r="PYZ1" s="1126"/>
      <c r="PZA1" s="1126"/>
      <c r="PZB1" s="1126"/>
      <c r="PZC1" s="1126"/>
      <c r="PZD1" s="1126"/>
      <c r="PZE1" s="1126"/>
      <c r="PZF1" s="1126"/>
      <c r="PZG1" s="1126"/>
      <c r="PZH1" s="1126"/>
      <c r="PZI1" s="1126"/>
      <c r="PZJ1" s="1126"/>
      <c r="PZK1" s="1126"/>
      <c r="PZL1" s="1126"/>
      <c r="PZM1" s="1126"/>
      <c r="PZN1" s="1126"/>
      <c r="PZO1" s="1126"/>
      <c r="PZP1" s="1126"/>
      <c r="PZQ1" s="1126"/>
      <c r="PZR1" s="1126"/>
      <c r="PZS1" s="1126"/>
      <c r="PZT1" s="1126"/>
      <c r="PZU1" s="1126"/>
      <c r="PZV1" s="1126"/>
      <c r="PZW1" s="1126"/>
      <c r="PZX1" s="1126"/>
      <c r="PZY1" s="1126"/>
      <c r="PZZ1" s="1126"/>
      <c r="QAA1" s="1126"/>
      <c r="QAB1" s="1126"/>
      <c r="QAC1" s="1126"/>
      <c r="QAD1" s="1126"/>
      <c r="QAE1" s="1126"/>
      <c r="QAF1" s="1126"/>
      <c r="QAG1" s="1126"/>
      <c r="QAH1" s="1126"/>
      <c r="QAI1" s="1126"/>
      <c r="QAJ1" s="1126"/>
      <c r="QAK1" s="1126"/>
      <c r="QAL1" s="1126"/>
      <c r="QAM1" s="1126"/>
      <c r="QAN1" s="1126"/>
      <c r="QAO1" s="1126"/>
      <c r="QAP1" s="1126"/>
      <c r="QAQ1" s="1126"/>
      <c r="QAR1" s="1126"/>
      <c r="QAS1" s="1126"/>
      <c r="QAT1" s="1126"/>
      <c r="QAU1" s="1126"/>
      <c r="QAV1" s="1126"/>
      <c r="QAW1" s="1126"/>
      <c r="QAX1" s="1126"/>
      <c r="QAY1" s="1126"/>
      <c r="QAZ1" s="1126"/>
      <c r="QBA1" s="1126"/>
      <c r="QBB1" s="1126"/>
      <c r="QBC1" s="1126"/>
      <c r="QBD1" s="1126"/>
      <c r="QBE1" s="1126"/>
      <c r="QBF1" s="1126"/>
      <c r="QBG1" s="1126"/>
      <c r="QBH1" s="1126"/>
      <c r="QBI1" s="1126"/>
      <c r="QBJ1" s="1126"/>
      <c r="QBK1" s="1126"/>
      <c r="QBL1" s="1126"/>
      <c r="QBM1" s="1126"/>
      <c r="QBN1" s="1126"/>
      <c r="QBO1" s="1126"/>
      <c r="QBP1" s="1126"/>
      <c r="QBQ1" s="1126"/>
      <c r="QBR1" s="1126"/>
      <c r="QBS1" s="1126"/>
      <c r="QBT1" s="1126"/>
      <c r="QBU1" s="1126"/>
      <c r="QBV1" s="1126"/>
      <c r="QBW1" s="1126"/>
      <c r="QBX1" s="1126"/>
      <c r="QBY1" s="1126"/>
      <c r="QBZ1" s="1126"/>
      <c r="QCA1" s="1126"/>
      <c r="QCB1" s="1126"/>
      <c r="QCC1" s="1126"/>
      <c r="QCD1" s="1126"/>
      <c r="QCE1" s="1126"/>
      <c r="QCF1" s="1126"/>
      <c r="QCG1" s="1126"/>
      <c r="QCH1" s="1126"/>
      <c r="QCI1" s="1126"/>
      <c r="QCJ1" s="1126"/>
      <c r="QCK1" s="1126"/>
      <c r="QCL1" s="1126"/>
      <c r="QCM1" s="1126"/>
      <c r="QCN1" s="1126"/>
      <c r="QCO1" s="1126"/>
      <c r="QCP1" s="1126"/>
      <c r="QCQ1" s="1126"/>
      <c r="QCR1" s="1126"/>
      <c r="QCS1" s="1126"/>
      <c r="QCT1" s="1126"/>
      <c r="QCU1" s="1126"/>
      <c r="QCV1" s="1126"/>
      <c r="QCW1" s="1126"/>
      <c r="QCX1" s="1126"/>
      <c r="QCY1" s="1126"/>
      <c r="QCZ1" s="1126"/>
      <c r="QDA1" s="1126"/>
      <c r="QDB1" s="1126"/>
      <c r="QDC1" s="1126"/>
      <c r="QDD1" s="1126"/>
      <c r="QDE1" s="1126"/>
      <c r="QDF1" s="1126"/>
      <c r="QDG1" s="1126"/>
      <c r="QDH1" s="1126"/>
      <c r="QDI1" s="1126"/>
      <c r="QDJ1" s="1126"/>
      <c r="QDK1" s="1126"/>
      <c r="QDL1" s="1126"/>
      <c r="QDM1" s="1126"/>
      <c r="QDN1" s="1126"/>
      <c r="QDO1" s="1126"/>
      <c r="QDP1" s="1126"/>
      <c r="QDQ1" s="1126"/>
      <c r="QDR1" s="1126"/>
      <c r="QDS1" s="1126"/>
      <c r="QDT1" s="1126"/>
      <c r="QDU1" s="1126"/>
      <c r="QDV1" s="1126"/>
      <c r="QDW1" s="1126"/>
      <c r="QDX1" s="1126"/>
      <c r="QDY1" s="1126"/>
      <c r="QDZ1" s="1126"/>
      <c r="QEA1" s="1126"/>
      <c r="QEB1" s="1126"/>
      <c r="QEC1" s="1126"/>
      <c r="QED1" s="1126"/>
      <c r="QEE1" s="1126"/>
      <c r="QEF1" s="1126"/>
      <c r="QEG1" s="1126"/>
      <c r="QEH1" s="1126"/>
      <c r="QEI1" s="1126"/>
      <c r="QEJ1" s="1126"/>
      <c r="QEK1" s="1126"/>
      <c r="QEL1" s="1126"/>
      <c r="QEM1" s="1126"/>
      <c r="QEN1" s="1126"/>
      <c r="QEO1" s="1126"/>
      <c r="QEP1" s="1126"/>
      <c r="QEQ1" s="1126"/>
      <c r="QER1" s="1126"/>
      <c r="QES1" s="1126"/>
      <c r="QET1" s="1126"/>
      <c r="QEU1" s="1126"/>
      <c r="QEV1" s="1126"/>
      <c r="QEW1" s="1126"/>
      <c r="QEX1" s="1126"/>
      <c r="QEY1" s="1126"/>
      <c r="QEZ1" s="1126"/>
      <c r="QFA1" s="1126"/>
      <c r="QFB1" s="1126"/>
      <c r="QFC1" s="1126"/>
      <c r="QFD1" s="1126"/>
      <c r="QFE1" s="1126"/>
      <c r="QFF1" s="1126"/>
      <c r="QFG1" s="1126"/>
      <c r="QFH1" s="1126"/>
      <c r="QFI1" s="1126"/>
      <c r="QFJ1" s="1126"/>
      <c r="QFK1" s="1126"/>
      <c r="QFL1" s="1126"/>
      <c r="QFM1" s="1126"/>
      <c r="QFN1" s="1126"/>
      <c r="QFO1" s="1126"/>
      <c r="QFP1" s="1126"/>
      <c r="QFQ1" s="1126"/>
      <c r="QFR1" s="1126"/>
      <c r="QFS1" s="1126"/>
      <c r="QFT1" s="1126"/>
      <c r="QFU1" s="1126"/>
      <c r="QFV1" s="1126"/>
      <c r="QFW1" s="1126"/>
      <c r="QFX1" s="1126"/>
      <c r="QFY1" s="1126"/>
      <c r="QFZ1" s="1126"/>
      <c r="QGA1" s="1126"/>
      <c r="QGB1" s="1126"/>
      <c r="QGC1" s="1126"/>
      <c r="QGD1" s="1126"/>
      <c r="QGE1" s="1126"/>
      <c r="QGF1" s="1126"/>
      <c r="QGG1" s="1126"/>
      <c r="QGH1" s="1126"/>
      <c r="QGI1" s="1126"/>
      <c r="QGJ1" s="1126"/>
      <c r="QGK1" s="1126"/>
      <c r="QGL1" s="1126"/>
      <c r="QGM1" s="1126"/>
      <c r="QGN1" s="1126"/>
      <c r="QGO1" s="1126"/>
      <c r="QGP1" s="1126"/>
      <c r="QGQ1" s="1126"/>
      <c r="QGR1" s="1126"/>
      <c r="QGS1" s="1126"/>
      <c r="QGT1" s="1126"/>
      <c r="QGU1" s="1126"/>
      <c r="QGV1" s="1126"/>
      <c r="QGW1" s="1126"/>
      <c r="QGX1" s="1126"/>
      <c r="QGY1" s="1126"/>
      <c r="QGZ1" s="1126"/>
      <c r="QHA1" s="1126"/>
      <c r="QHB1" s="1126"/>
      <c r="QHC1" s="1126"/>
      <c r="QHD1" s="1126"/>
      <c r="QHE1" s="1126"/>
      <c r="QHF1" s="1126"/>
      <c r="QHG1" s="1126"/>
      <c r="QHH1" s="1126"/>
      <c r="QHI1" s="1126"/>
      <c r="QHJ1" s="1126"/>
      <c r="QHK1" s="1126"/>
      <c r="QHL1" s="1126"/>
      <c r="QHM1" s="1126"/>
      <c r="QHN1" s="1126"/>
      <c r="QHO1" s="1126"/>
      <c r="QHP1" s="1126"/>
      <c r="QHQ1" s="1126"/>
      <c r="QHR1" s="1126"/>
      <c r="QHS1" s="1126"/>
      <c r="QHT1" s="1126"/>
      <c r="QHU1" s="1126"/>
      <c r="QHV1" s="1126"/>
      <c r="QHW1" s="1126"/>
      <c r="QHX1" s="1126"/>
      <c r="QHY1" s="1126"/>
      <c r="QHZ1" s="1126"/>
      <c r="QIA1" s="1126"/>
      <c r="QIB1" s="1126"/>
      <c r="QIC1" s="1126"/>
      <c r="QID1" s="1126"/>
      <c r="QIE1" s="1126"/>
      <c r="QIF1" s="1126"/>
      <c r="QIG1" s="1126"/>
      <c r="QIH1" s="1126"/>
      <c r="QII1" s="1126"/>
      <c r="QIJ1" s="1126"/>
      <c r="QIK1" s="1126"/>
      <c r="QIL1" s="1126"/>
      <c r="QIM1" s="1126"/>
      <c r="QIN1" s="1126"/>
      <c r="QIO1" s="1126"/>
      <c r="QIP1" s="1126"/>
      <c r="QIQ1" s="1126"/>
      <c r="QIR1" s="1126"/>
      <c r="QIS1" s="1126"/>
      <c r="QIT1" s="1126"/>
      <c r="QIU1" s="1126"/>
      <c r="QIV1" s="1126"/>
      <c r="QIW1" s="1126"/>
      <c r="QIX1" s="1126"/>
      <c r="QIY1" s="1126"/>
      <c r="QIZ1" s="1126"/>
      <c r="QJA1" s="1126"/>
      <c r="QJB1" s="1126"/>
      <c r="QJC1" s="1126"/>
      <c r="QJD1" s="1126"/>
      <c r="QJE1" s="1126"/>
      <c r="QJF1" s="1126"/>
      <c r="QJG1" s="1126"/>
      <c r="QJH1" s="1126"/>
      <c r="QJI1" s="1126"/>
      <c r="QJJ1" s="1126"/>
      <c r="QJK1" s="1126"/>
      <c r="QJL1" s="1126"/>
      <c r="QJM1" s="1126"/>
      <c r="QJN1" s="1126"/>
      <c r="QJO1" s="1126"/>
      <c r="QJP1" s="1126"/>
      <c r="QJQ1" s="1126"/>
      <c r="QJR1" s="1126"/>
      <c r="QJS1" s="1126"/>
      <c r="QJT1" s="1126"/>
      <c r="QJU1" s="1126"/>
      <c r="QJV1" s="1126"/>
      <c r="QJW1" s="1126"/>
      <c r="QJX1" s="1126"/>
      <c r="QJY1" s="1126"/>
      <c r="QJZ1" s="1126"/>
      <c r="QKA1" s="1126"/>
      <c r="QKB1" s="1126"/>
      <c r="QKC1" s="1126"/>
      <c r="QKD1" s="1126"/>
      <c r="QKE1" s="1126"/>
      <c r="QKF1" s="1126"/>
      <c r="QKG1" s="1126"/>
      <c r="QKH1" s="1126"/>
      <c r="QKI1" s="1126"/>
      <c r="QKJ1" s="1126"/>
      <c r="QKK1" s="1126"/>
      <c r="QKL1" s="1126"/>
      <c r="QKM1" s="1126"/>
      <c r="QKN1" s="1126"/>
      <c r="QKO1" s="1126"/>
      <c r="QKP1" s="1126"/>
      <c r="QKQ1" s="1126"/>
      <c r="QKR1" s="1126"/>
      <c r="QKS1" s="1126"/>
      <c r="QKT1" s="1126"/>
      <c r="QKU1" s="1126"/>
      <c r="QKV1" s="1126"/>
      <c r="QKW1" s="1126"/>
      <c r="QKX1" s="1126"/>
      <c r="QKY1" s="1126"/>
      <c r="QKZ1" s="1126"/>
      <c r="QLA1" s="1126"/>
      <c r="QLB1" s="1126"/>
      <c r="QLC1" s="1126"/>
      <c r="QLD1" s="1126"/>
      <c r="QLE1" s="1126"/>
      <c r="QLF1" s="1126"/>
      <c r="QLG1" s="1126"/>
      <c r="QLH1" s="1126"/>
      <c r="QLI1" s="1126"/>
      <c r="QLJ1" s="1126"/>
      <c r="QLK1" s="1126"/>
      <c r="QLL1" s="1126"/>
      <c r="QLM1" s="1126"/>
      <c r="QLN1" s="1126"/>
      <c r="QLO1" s="1126"/>
      <c r="QLP1" s="1126"/>
      <c r="QLQ1" s="1126"/>
      <c r="QLR1" s="1126"/>
      <c r="QLS1" s="1126"/>
      <c r="QLT1" s="1126"/>
      <c r="QLU1" s="1126"/>
      <c r="QLV1" s="1126"/>
      <c r="QLW1" s="1126"/>
      <c r="QLX1" s="1126"/>
      <c r="QLY1" s="1126"/>
      <c r="QLZ1" s="1126"/>
      <c r="QMA1" s="1126"/>
      <c r="QMB1" s="1126"/>
      <c r="QMC1" s="1126"/>
      <c r="QMD1" s="1126"/>
      <c r="QME1" s="1126"/>
      <c r="QMF1" s="1126"/>
      <c r="QMG1" s="1126"/>
      <c r="QMH1" s="1126"/>
      <c r="QMI1" s="1126"/>
      <c r="QMJ1" s="1126"/>
      <c r="QMK1" s="1126"/>
      <c r="QML1" s="1126"/>
      <c r="QMM1" s="1126"/>
      <c r="QMN1" s="1126"/>
      <c r="QMO1" s="1126"/>
      <c r="QMP1" s="1126"/>
      <c r="QMQ1" s="1126"/>
      <c r="QMR1" s="1126"/>
      <c r="QMS1" s="1126"/>
      <c r="QMT1" s="1126"/>
      <c r="QMU1" s="1126"/>
      <c r="QMV1" s="1126"/>
      <c r="QMW1" s="1126"/>
      <c r="QMX1" s="1126"/>
      <c r="QMY1" s="1126"/>
      <c r="QMZ1" s="1126"/>
      <c r="QNA1" s="1126"/>
      <c r="QNB1" s="1126"/>
      <c r="QNC1" s="1126"/>
      <c r="QND1" s="1126"/>
      <c r="QNE1" s="1126"/>
      <c r="QNF1" s="1126"/>
      <c r="QNG1" s="1126"/>
      <c r="QNH1" s="1126"/>
      <c r="QNI1" s="1126"/>
      <c r="QNJ1" s="1126"/>
      <c r="QNK1" s="1126"/>
      <c r="QNL1" s="1126"/>
      <c r="QNM1" s="1126"/>
      <c r="QNN1" s="1126"/>
      <c r="QNO1" s="1126"/>
      <c r="QNP1" s="1126"/>
      <c r="QNQ1" s="1126"/>
      <c r="QNR1" s="1126"/>
      <c r="QNS1" s="1126"/>
      <c r="QNT1" s="1126"/>
      <c r="QNU1" s="1126"/>
      <c r="QNV1" s="1126"/>
      <c r="QNW1" s="1126"/>
      <c r="QNX1" s="1126"/>
      <c r="QNY1" s="1126"/>
      <c r="QNZ1" s="1126"/>
      <c r="QOA1" s="1126"/>
      <c r="QOB1" s="1126"/>
      <c r="QOC1" s="1126"/>
      <c r="QOD1" s="1126"/>
      <c r="QOE1" s="1126"/>
      <c r="QOF1" s="1126"/>
      <c r="QOG1" s="1126"/>
      <c r="QOH1" s="1126"/>
      <c r="QOI1" s="1126"/>
      <c r="QOJ1" s="1126"/>
      <c r="QOK1" s="1126"/>
      <c r="QOL1" s="1126"/>
      <c r="QOM1" s="1126"/>
      <c r="QON1" s="1126"/>
      <c r="QOO1" s="1126"/>
      <c r="QOP1" s="1126"/>
      <c r="QOQ1" s="1126"/>
      <c r="QOR1" s="1126"/>
      <c r="QOS1" s="1126"/>
      <c r="QOT1" s="1126"/>
      <c r="QOU1" s="1126"/>
      <c r="QOV1" s="1126"/>
      <c r="QOW1" s="1126"/>
      <c r="QOX1" s="1126"/>
      <c r="QOY1" s="1126"/>
      <c r="QOZ1" s="1126"/>
      <c r="QPA1" s="1126"/>
      <c r="QPB1" s="1126"/>
      <c r="QPC1" s="1126"/>
      <c r="QPD1" s="1126"/>
      <c r="QPE1" s="1126"/>
      <c r="QPF1" s="1126"/>
      <c r="QPG1" s="1126"/>
      <c r="QPH1" s="1126"/>
      <c r="QPI1" s="1126"/>
      <c r="QPJ1" s="1126"/>
      <c r="QPK1" s="1126"/>
      <c r="QPL1" s="1126"/>
      <c r="QPM1" s="1126"/>
      <c r="QPN1" s="1126"/>
      <c r="QPO1" s="1126"/>
      <c r="QPP1" s="1126"/>
      <c r="QPQ1" s="1126"/>
      <c r="QPR1" s="1126"/>
      <c r="QPS1" s="1126"/>
      <c r="QPT1" s="1126"/>
      <c r="QPU1" s="1126"/>
      <c r="QPV1" s="1126"/>
      <c r="QPW1" s="1126"/>
      <c r="QPX1" s="1126"/>
      <c r="QPY1" s="1126"/>
      <c r="QPZ1" s="1126"/>
      <c r="QQA1" s="1126"/>
      <c r="QQB1" s="1126"/>
      <c r="QQC1" s="1126"/>
      <c r="QQD1" s="1126"/>
      <c r="QQE1" s="1126"/>
      <c r="QQF1" s="1126"/>
      <c r="QQG1" s="1126"/>
      <c r="QQH1" s="1126"/>
      <c r="QQI1" s="1126"/>
      <c r="QQJ1" s="1126"/>
      <c r="QQK1" s="1126"/>
      <c r="QQL1" s="1126"/>
      <c r="QQM1" s="1126"/>
      <c r="QQN1" s="1126"/>
      <c r="QQO1" s="1126"/>
      <c r="QQP1" s="1126"/>
      <c r="QQQ1" s="1126"/>
      <c r="QQR1" s="1126"/>
      <c r="QQS1" s="1126"/>
      <c r="QQT1" s="1126"/>
      <c r="QQU1" s="1126"/>
      <c r="QQV1" s="1126"/>
      <c r="QQW1" s="1126"/>
      <c r="QQX1" s="1126"/>
      <c r="QQY1" s="1126"/>
      <c r="QQZ1" s="1126"/>
      <c r="QRA1" s="1126"/>
      <c r="QRB1" s="1126"/>
      <c r="QRC1" s="1126"/>
      <c r="QRD1" s="1126"/>
      <c r="QRE1" s="1126"/>
      <c r="QRF1" s="1126"/>
      <c r="QRG1" s="1126"/>
      <c r="QRH1" s="1126"/>
      <c r="QRI1" s="1126"/>
      <c r="QRJ1" s="1126"/>
      <c r="QRK1" s="1126"/>
      <c r="QRL1" s="1126"/>
      <c r="QRM1" s="1126"/>
      <c r="QRN1" s="1126"/>
      <c r="QRO1" s="1126"/>
      <c r="QRP1" s="1126"/>
      <c r="QRQ1" s="1126"/>
      <c r="QRR1" s="1126"/>
      <c r="QRS1" s="1126"/>
      <c r="QRT1" s="1126"/>
      <c r="QRU1" s="1126"/>
      <c r="QRV1" s="1126"/>
      <c r="QRW1" s="1126"/>
      <c r="QRX1" s="1126"/>
      <c r="QRY1" s="1126"/>
      <c r="QRZ1" s="1126"/>
      <c r="QSA1" s="1126"/>
      <c r="QSB1" s="1126"/>
      <c r="QSC1" s="1126"/>
      <c r="QSD1" s="1126"/>
      <c r="QSE1" s="1126"/>
      <c r="QSF1" s="1126"/>
      <c r="QSG1" s="1126"/>
      <c r="QSH1" s="1126"/>
      <c r="QSI1" s="1126"/>
      <c r="QSJ1" s="1126"/>
      <c r="QSK1" s="1126"/>
      <c r="QSL1" s="1126"/>
      <c r="QSM1" s="1126"/>
      <c r="QSN1" s="1126"/>
      <c r="QSO1" s="1126"/>
      <c r="QSP1" s="1126"/>
      <c r="QSQ1" s="1126"/>
      <c r="QSR1" s="1126"/>
      <c r="QSS1" s="1126"/>
      <c r="QST1" s="1126"/>
      <c r="QSU1" s="1126"/>
      <c r="QSV1" s="1126"/>
      <c r="QSW1" s="1126"/>
      <c r="QSX1" s="1126"/>
      <c r="QSY1" s="1126"/>
      <c r="QSZ1" s="1126"/>
      <c r="QTA1" s="1126"/>
      <c r="QTB1" s="1126"/>
      <c r="QTC1" s="1126"/>
      <c r="QTD1" s="1126"/>
      <c r="QTE1" s="1126"/>
      <c r="QTF1" s="1126"/>
      <c r="QTG1" s="1126"/>
      <c r="QTH1" s="1126"/>
      <c r="QTI1" s="1126"/>
      <c r="QTJ1" s="1126"/>
      <c r="QTK1" s="1126"/>
      <c r="QTL1" s="1126"/>
      <c r="QTM1" s="1126"/>
      <c r="QTN1" s="1126"/>
      <c r="QTO1" s="1126"/>
      <c r="QTP1" s="1126"/>
      <c r="QTQ1" s="1126"/>
      <c r="QTR1" s="1126"/>
      <c r="QTS1" s="1126"/>
      <c r="QTT1" s="1126"/>
      <c r="QTU1" s="1126"/>
      <c r="QTV1" s="1126"/>
      <c r="QTW1" s="1126"/>
      <c r="QTX1" s="1126"/>
      <c r="QTY1" s="1126"/>
      <c r="QTZ1" s="1126"/>
      <c r="QUA1" s="1126"/>
      <c r="QUB1" s="1126"/>
      <c r="QUC1" s="1126"/>
      <c r="QUD1" s="1126"/>
      <c r="QUE1" s="1126"/>
      <c r="QUF1" s="1126"/>
      <c r="QUG1" s="1126"/>
      <c r="QUH1" s="1126"/>
      <c r="QUI1" s="1126"/>
      <c r="QUJ1" s="1126"/>
      <c r="QUK1" s="1126"/>
      <c r="QUL1" s="1126"/>
      <c r="QUM1" s="1126"/>
      <c r="QUN1" s="1126"/>
      <c r="QUO1" s="1126"/>
      <c r="QUP1" s="1126"/>
      <c r="QUQ1" s="1126"/>
      <c r="QUR1" s="1126"/>
      <c r="QUS1" s="1126"/>
      <c r="QUT1" s="1126"/>
      <c r="QUU1" s="1126"/>
      <c r="QUV1" s="1126"/>
      <c r="QUW1" s="1126"/>
      <c r="QUX1" s="1126"/>
      <c r="QUY1" s="1126"/>
      <c r="QUZ1" s="1126"/>
      <c r="QVA1" s="1126"/>
      <c r="QVB1" s="1126"/>
      <c r="QVC1" s="1126"/>
      <c r="QVD1" s="1126"/>
      <c r="QVE1" s="1126"/>
      <c r="QVF1" s="1126"/>
      <c r="QVG1" s="1126"/>
      <c r="QVH1" s="1126"/>
      <c r="QVI1" s="1126"/>
      <c r="QVJ1" s="1126"/>
      <c r="QVK1" s="1126"/>
      <c r="QVL1" s="1126"/>
      <c r="QVM1" s="1126"/>
      <c r="QVN1" s="1126"/>
      <c r="QVO1" s="1126"/>
      <c r="QVP1" s="1126"/>
      <c r="QVQ1" s="1126"/>
      <c r="QVR1" s="1126"/>
      <c r="QVS1" s="1126"/>
      <c r="QVT1" s="1126"/>
      <c r="QVU1" s="1126"/>
      <c r="QVV1" s="1126"/>
      <c r="QVW1" s="1126"/>
      <c r="QVX1" s="1126"/>
      <c r="QVY1" s="1126"/>
      <c r="QVZ1" s="1126"/>
      <c r="QWA1" s="1126"/>
      <c r="QWB1" s="1126"/>
      <c r="QWC1" s="1126"/>
      <c r="QWD1" s="1126"/>
      <c r="QWE1" s="1126"/>
      <c r="QWF1" s="1126"/>
      <c r="QWG1" s="1126"/>
      <c r="QWH1" s="1126"/>
      <c r="QWI1" s="1126"/>
      <c r="QWJ1" s="1126"/>
      <c r="QWK1" s="1126"/>
      <c r="QWL1" s="1126"/>
      <c r="QWM1" s="1126"/>
      <c r="QWN1" s="1126"/>
      <c r="QWO1" s="1126"/>
      <c r="QWP1" s="1126"/>
      <c r="QWQ1" s="1126"/>
      <c r="QWR1" s="1126"/>
      <c r="QWS1" s="1126"/>
      <c r="QWT1" s="1126"/>
      <c r="QWU1" s="1126"/>
      <c r="QWV1" s="1126"/>
      <c r="QWW1" s="1126"/>
      <c r="QWX1" s="1126"/>
      <c r="QWY1" s="1126"/>
      <c r="QWZ1" s="1126"/>
      <c r="QXA1" s="1126"/>
      <c r="QXB1" s="1126"/>
      <c r="QXC1" s="1126"/>
      <c r="QXD1" s="1126"/>
      <c r="QXE1" s="1126"/>
      <c r="QXF1" s="1126"/>
      <c r="QXG1" s="1126"/>
      <c r="QXH1" s="1126"/>
      <c r="QXI1" s="1126"/>
      <c r="QXJ1" s="1126"/>
      <c r="QXK1" s="1126"/>
      <c r="QXL1" s="1126"/>
      <c r="QXM1" s="1126"/>
      <c r="QXN1" s="1126"/>
      <c r="QXO1" s="1126"/>
      <c r="QXP1" s="1126"/>
      <c r="QXQ1" s="1126"/>
      <c r="QXR1" s="1126"/>
      <c r="QXS1" s="1126"/>
      <c r="QXT1" s="1126"/>
      <c r="QXU1" s="1126"/>
      <c r="QXV1" s="1126"/>
      <c r="QXW1" s="1126"/>
      <c r="QXX1" s="1126"/>
      <c r="QXY1" s="1126"/>
      <c r="QXZ1" s="1126"/>
      <c r="QYA1" s="1126"/>
      <c r="QYB1" s="1126"/>
      <c r="QYC1" s="1126"/>
      <c r="QYD1" s="1126"/>
      <c r="QYE1" s="1126"/>
      <c r="QYF1" s="1126"/>
      <c r="QYG1" s="1126"/>
      <c r="QYH1" s="1126"/>
      <c r="QYI1" s="1126"/>
      <c r="QYJ1" s="1126"/>
      <c r="QYK1" s="1126"/>
      <c r="QYL1" s="1126"/>
      <c r="QYM1" s="1126"/>
      <c r="QYN1" s="1126"/>
      <c r="QYO1" s="1126"/>
      <c r="QYP1" s="1126"/>
      <c r="QYQ1" s="1126"/>
      <c r="QYR1" s="1126"/>
      <c r="QYS1" s="1126"/>
      <c r="QYT1" s="1126"/>
      <c r="QYU1" s="1126"/>
      <c r="QYV1" s="1126"/>
      <c r="QYW1" s="1126"/>
      <c r="QYX1" s="1126"/>
      <c r="QYY1" s="1126"/>
      <c r="QYZ1" s="1126"/>
      <c r="QZA1" s="1126"/>
      <c r="QZB1" s="1126"/>
      <c r="QZC1" s="1126"/>
      <c r="QZD1" s="1126"/>
      <c r="QZE1" s="1126"/>
      <c r="QZF1" s="1126"/>
      <c r="QZG1" s="1126"/>
      <c r="QZH1" s="1126"/>
      <c r="QZI1" s="1126"/>
      <c r="QZJ1" s="1126"/>
      <c r="QZK1" s="1126"/>
      <c r="QZL1" s="1126"/>
      <c r="QZM1" s="1126"/>
      <c r="QZN1" s="1126"/>
      <c r="QZO1" s="1126"/>
      <c r="QZP1" s="1126"/>
      <c r="QZQ1" s="1126"/>
      <c r="QZR1" s="1126"/>
      <c r="QZS1" s="1126"/>
      <c r="QZT1" s="1126"/>
      <c r="QZU1" s="1126"/>
      <c r="QZV1" s="1126"/>
      <c r="QZW1" s="1126"/>
      <c r="QZX1" s="1126"/>
      <c r="QZY1" s="1126"/>
      <c r="QZZ1" s="1126"/>
      <c r="RAA1" s="1126"/>
      <c r="RAB1" s="1126"/>
      <c r="RAC1" s="1126"/>
      <c r="RAD1" s="1126"/>
      <c r="RAE1" s="1126"/>
      <c r="RAF1" s="1126"/>
      <c r="RAG1" s="1126"/>
      <c r="RAH1" s="1126"/>
      <c r="RAI1" s="1126"/>
      <c r="RAJ1" s="1126"/>
      <c r="RAK1" s="1126"/>
      <c r="RAL1" s="1126"/>
      <c r="RAM1" s="1126"/>
      <c r="RAN1" s="1126"/>
      <c r="RAO1" s="1126"/>
      <c r="RAP1" s="1126"/>
      <c r="RAQ1" s="1126"/>
      <c r="RAR1" s="1126"/>
      <c r="RAS1" s="1126"/>
      <c r="RAT1" s="1126"/>
      <c r="RAU1" s="1126"/>
      <c r="RAV1" s="1126"/>
      <c r="RAW1" s="1126"/>
      <c r="RAX1" s="1126"/>
      <c r="RAY1" s="1126"/>
      <c r="RAZ1" s="1126"/>
      <c r="RBA1" s="1126"/>
      <c r="RBB1" s="1126"/>
      <c r="RBC1" s="1126"/>
      <c r="RBD1" s="1126"/>
      <c r="RBE1" s="1126"/>
      <c r="RBF1" s="1126"/>
      <c r="RBG1" s="1126"/>
      <c r="RBH1" s="1126"/>
      <c r="RBI1" s="1126"/>
      <c r="RBJ1" s="1126"/>
      <c r="RBK1" s="1126"/>
      <c r="RBL1" s="1126"/>
      <c r="RBM1" s="1126"/>
      <c r="RBN1" s="1126"/>
      <c r="RBO1" s="1126"/>
      <c r="RBP1" s="1126"/>
      <c r="RBQ1" s="1126"/>
      <c r="RBR1" s="1126"/>
      <c r="RBS1" s="1126"/>
      <c r="RBT1" s="1126"/>
      <c r="RBU1" s="1126"/>
      <c r="RBV1" s="1126"/>
      <c r="RBW1" s="1126"/>
      <c r="RBX1" s="1126"/>
      <c r="RBY1" s="1126"/>
      <c r="RBZ1" s="1126"/>
      <c r="RCA1" s="1126"/>
      <c r="RCB1" s="1126"/>
      <c r="RCC1" s="1126"/>
      <c r="RCD1" s="1126"/>
      <c r="RCE1" s="1126"/>
      <c r="RCF1" s="1126"/>
      <c r="RCG1" s="1126"/>
      <c r="RCH1" s="1126"/>
      <c r="RCI1" s="1126"/>
      <c r="RCJ1" s="1126"/>
      <c r="RCK1" s="1126"/>
      <c r="RCL1" s="1126"/>
      <c r="RCM1" s="1126"/>
      <c r="RCN1" s="1126"/>
      <c r="RCO1" s="1126"/>
      <c r="RCP1" s="1126"/>
      <c r="RCQ1" s="1126"/>
      <c r="RCR1" s="1126"/>
      <c r="RCS1" s="1126"/>
      <c r="RCT1" s="1126"/>
      <c r="RCU1" s="1126"/>
      <c r="RCV1" s="1126"/>
      <c r="RCW1" s="1126"/>
      <c r="RCX1" s="1126"/>
      <c r="RCY1" s="1126"/>
      <c r="RCZ1" s="1126"/>
      <c r="RDA1" s="1126"/>
      <c r="RDB1" s="1126"/>
      <c r="RDC1" s="1126"/>
      <c r="RDD1" s="1126"/>
      <c r="RDE1" s="1126"/>
      <c r="RDF1" s="1126"/>
      <c r="RDG1" s="1126"/>
      <c r="RDH1" s="1126"/>
      <c r="RDI1" s="1126"/>
      <c r="RDJ1" s="1126"/>
      <c r="RDK1" s="1126"/>
      <c r="RDL1" s="1126"/>
      <c r="RDM1" s="1126"/>
      <c r="RDN1" s="1126"/>
      <c r="RDO1" s="1126"/>
      <c r="RDP1" s="1126"/>
      <c r="RDQ1" s="1126"/>
      <c r="RDR1" s="1126"/>
      <c r="RDS1" s="1126"/>
      <c r="RDT1" s="1126"/>
      <c r="RDU1" s="1126"/>
      <c r="RDV1" s="1126"/>
      <c r="RDW1" s="1126"/>
      <c r="RDX1" s="1126"/>
      <c r="RDY1" s="1126"/>
      <c r="RDZ1" s="1126"/>
      <c r="REA1" s="1126"/>
      <c r="REB1" s="1126"/>
      <c r="REC1" s="1126"/>
      <c r="RED1" s="1126"/>
      <c r="REE1" s="1126"/>
      <c r="REF1" s="1126"/>
      <c r="REG1" s="1126"/>
      <c r="REH1" s="1126"/>
      <c r="REI1" s="1126"/>
      <c r="REJ1" s="1126"/>
      <c r="REK1" s="1126"/>
      <c r="REL1" s="1126"/>
      <c r="REM1" s="1126"/>
      <c r="REN1" s="1126"/>
      <c r="REO1" s="1126"/>
      <c r="REP1" s="1126"/>
      <c r="REQ1" s="1126"/>
      <c r="RER1" s="1126"/>
      <c r="RES1" s="1126"/>
      <c r="RET1" s="1126"/>
      <c r="REU1" s="1126"/>
      <c r="REV1" s="1126"/>
      <c r="REW1" s="1126"/>
      <c r="REX1" s="1126"/>
      <c r="REY1" s="1126"/>
      <c r="REZ1" s="1126"/>
      <c r="RFA1" s="1126"/>
      <c r="RFB1" s="1126"/>
      <c r="RFC1" s="1126"/>
      <c r="RFD1" s="1126"/>
      <c r="RFE1" s="1126"/>
      <c r="RFF1" s="1126"/>
      <c r="RFG1" s="1126"/>
      <c r="RFH1" s="1126"/>
      <c r="RFI1" s="1126"/>
      <c r="RFJ1" s="1126"/>
      <c r="RFK1" s="1126"/>
      <c r="RFL1" s="1126"/>
      <c r="RFM1" s="1126"/>
      <c r="RFN1" s="1126"/>
      <c r="RFO1" s="1126"/>
      <c r="RFP1" s="1126"/>
      <c r="RFQ1" s="1126"/>
      <c r="RFR1" s="1126"/>
      <c r="RFS1" s="1126"/>
      <c r="RFT1" s="1126"/>
      <c r="RFU1" s="1126"/>
      <c r="RFV1" s="1126"/>
      <c r="RFW1" s="1126"/>
      <c r="RFX1" s="1126"/>
      <c r="RFY1" s="1126"/>
      <c r="RFZ1" s="1126"/>
      <c r="RGA1" s="1126"/>
      <c r="RGB1" s="1126"/>
      <c r="RGC1" s="1126"/>
      <c r="RGD1" s="1126"/>
      <c r="RGE1" s="1126"/>
      <c r="RGF1" s="1126"/>
      <c r="RGG1" s="1126"/>
      <c r="RGH1" s="1126"/>
      <c r="RGI1" s="1126"/>
      <c r="RGJ1" s="1126"/>
      <c r="RGK1" s="1126"/>
      <c r="RGL1" s="1126"/>
      <c r="RGM1" s="1126"/>
      <c r="RGN1" s="1126"/>
      <c r="RGO1" s="1126"/>
      <c r="RGP1" s="1126"/>
      <c r="RGQ1" s="1126"/>
      <c r="RGR1" s="1126"/>
      <c r="RGS1" s="1126"/>
      <c r="RGT1" s="1126"/>
      <c r="RGU1" s="1126"/>
      <c r="RGV1" s="1126"/>
      <c r="RGW1" s="1126"/>
      <c r="RGX1" s="1126"/>
      <c r="RGY1" s="1126"/>
      <c r="RGZ1" s="1126"/>
      <c r="RHA1" s="1126"/>
      <c r="RHB1" s="1126"/>
      <c r="RHC1" s="1126"/>
      <c r="RHD1" s="1126"/>
      <c r="RHE1" s="1126"/>
      <c r="RHF1" s="1126"/>
      <c r="RHG1" s="1126"/>
      <c r="RHH1" s="1126"/>
      <c r="RHI1" s="1126"/>
      <c r="RHJ1" s="1126"/>
      <c r="RHK1" s="1126"/>
      <c r="RHL1" s="1126"/>
      <c r="RHM1" s="1126"/>
      <c r="RHN1" s="1126"/>
      <c r="RHO1" s="1126"/>
      <c r="RHP1" s="1126"/>
      <c r="RHQ1" s="1126"/>
      <c r="RHR1" s="1126"/>
      <c r="RHS1" s="1126"/>
      <c r="RHT1" s="1126"/>
      <c r="RHU1" s="1126"/>
      <c r="RHV1" s="1126"/>
      <c r="RHW1" s="1126"/>
      <c r="RHX1" s="1126"/>
      <c r="RHY1" s="1126"/>
      <c r="RHZ1" s="1126"/>
      <c r="RIA1" s="1126"/>
      <c r="RIB1" s="1126"/>
      <c r="RIC1" s="1126"/>
      <c r="RID1" s="1126"/>
      <c r="RIE1" s="1126"/>
      <c r="RIF1" s="1126"/>
      <c r="RIG1" s="1126"/>
      <c r="RIH1" s="1126"/>
      <c r="RII1" s="1126"/>
      <c r="RIJ1" s="1126"/>
      <c r="RIK1" s="1126"/>
      <c r="RIL1" s="1126"/>
      <c r="RIM1" s="1126"/>
      <c r="RIN1" s="1126"/>
      <c r="RIO1" s="1126"/>
      <c r="RIP1" s="1126"/>
      <c r="RIQ1" s="1126"/>
      <c r="RIR1" s="1126"/>
      <c r="RIS1" s="1126"/>
      <c r="RIT1" s="1126"/>
      <c r="RIU1" s="1126"/>
      <c r="RIV1" s="1126"/>
      <c r="RIW1" s="1126"/>
      <c r="RIX1" s="1126"/>
      <c r="RIY1" s="1126"/>
      <c r="RIZ1" s="1126"/>
      <c r="RJA1" s="1126"/>
      <c r="RJB1" s="1126"/>
      <c r="RJC1" s="1126"/>
      <c r="RJD1" s="1126"/>
      <c r="RJE1" s="1126"/>
      <c r="RJF1" s="1126"/>
      <c r="RJG1" s="1126"/>
      <c r="RJH1" s="1126"/>
      <c r="RJI1" s="1126"/>
      <c r="RJJ1" s="1126"/>
      <c r="RJK1" s="1126"/>
      <c r="RJL1" s="1126"/>
      <c r="RJM1" s="1126"/>
      <c r="RJN1" s="1126"/>
      <c r="RJO1" s="1126"/>
      <c r="RJP1" s="1126"/>
      <c r="RJQ1" s="1126"/>
      <c r="RJR1" s="1126"/>
      <c r="RJS1" s="1126"/>
      <c r="RJT1" s="1126"/>
      <c r="RJU1" s="1126"/>
      <c r="RJV1" s="1126"/>
      <c r="RJW1" s="1126"/>
      <c r="RJX1" s="1126"/>
      <c r="RJY1" s="1126"/>
      <c r="RJZ1" s="1126"/>
      <c r="RKA1" s="1126"/>
      <c r="RKB1" s="1126"/>
      <c r="RKC1" s="1126"/>
      <c r="RKD1" s="1126"/>
      <c r="RKE1" s="1126"/>
      <c r="RKF1" s="1126"/>
      <c r="RKG1" s="1126"/>
      <c r="RKH1" s="1126"/>
      <c r="RKI1" s="1126"/>
      <c r="RKJ1" s="1126"/>
      <c r="RKK1" s="1126"/>
      <c r="RKL1" s="1126"/>
      <c r="RKM1" s="1126"/>
      <c r="RKN1" s="1126"/>
      <c r="RKO1" s="1126"/>
      <c r="RKP1" s="1126"/>
      <c r="RKQ1" s="1126"/>
      <c r="RKR1" s="1126"/>
      <c r="RKS1" s="1126"/>
      <c r="RKT1" s="1126"/>
      <c r="RKU1" s="1126"/>
      <c r="RKV1" s="1126"/>
      <c r="RKW1" s="1126"/>
      <c r="RKX1" s="1126"/>
      <c r="RKY1" s="1126"/>
      <c r="RKZ1" s="1126"/>
      <c r="RLA1" s="1126"/>
      <c r="RLB1" s="1126"/>
      <c r="RLC1" s="1126"/>
      <c r="RLD1" s="1126"/>
      <c r="RLE1" s="1126"/>
      <c r="RLF1" s="1126"/>
      <c r="RLG1" s="1126"/>
      <c r="RLH1" s="1126"/>
      <c r="RLI1" s="1126"/>
      <c r="RLJ1" s="1126"/>
      <c r="RLK1" s="1126"/>
      <c r="RLL1" s="1126"/>
      <c r="RLM1" s="1126"/>
      <c r="RLN1" s="1126"/>
      <c r="RLO1" s="1126"/>
      <c r="RLP1" s="1126"/>
      <c r="RLQ1" s="1126"/>
      <c r="RLR1" s="1126"/>
      <c r="RLS1" s="1126"/>
      <c r="RLT1" s="1126"/>
      <c r="RLU1" s="1126"/>
      <c r="RLV1" s="1126"/>
      <c r="RLW1" s="1126"/>
      <c r="RLX1" s="1126"/>
      <c r="RLY1" s="1126"/>
      <c r="RLZ1" s="1126"/>
      <c r="RMA1" s="1126"/>
      <c r="RMB1" s="1126"/>
      <c r="RMC1" s="1126"/>
      <c r="RMD1" s="1126"/>
      <c r="RME1" s="1126"/>
      <c r="RMF1" s="1126"/>
      <c r="RMG1" s="1126"/>
      <c r="RMH1" s="1126"/>
      <c r="RMI1" s="1126"/>
      <c r="RMJ1" s="1126"/>
      <c r="RMK1" s="1126"/>
      <c r="RML1" s="1126"/>
      <c r="RMM1" s="1126"/>
      <c r="RMN1" s="1126"/>
      <c r="RMO1" s="1126"/>
      <c r="RMP1" s="1126"/>
      <c r="RMQ1" s="1126"/>
      <c r="RMR1" s="1126"/>
      <c r="RMS1" s="1126"/>
      <c r="RMT1" s="1126"/>
      <c r="RMU1" s="1126"/>
      <c r="RMV1" s="1126"/>
      <c r="RMW1" s="1126"/>
      <c r="RMX1" s="1126"/>
      <c r="RMY1" s="1126"/>
      <c r="RMZ1" s="1126"/>
      <c r="RNA1" s="1126"/>
      <c r="RNB1" s="1126"/>
      <c r="RNC1" s="1126"/>
      <c r="RND1" s="1126"/>
      <c r="RNE1" s="1126"/>
      <c r="RNF1" s="1126"/>
      <c r="RNG1" s="1126"/>
      <c r="RNH1" s="1126"/>
      <c r="RNI1" s="1126"/>
      <c r="RNJ1" s="1126"/>
      <c r="RNK1" s="1126"/>
      <c r="RNL1" s="1126"/>
      <c r="RNM1" s="1126"/>
      <c r="RNN1" s="1126"/>
      <c r="RNO1" s="1126"/>
      <c r="RNP1" s="1126"/>
      <c r="RNQ1" s="1126"/>
      <c r="RNR1" s="1126"/>
      <c r="RNS1" s="1126"/>
      <c r="RNT1" s="1126"/>
      <c r="RNU1" s="1126"/>
      <c r="RNV1" s="1126"/>
      <c r="RNW1" s="1126"/>
      <c r="RNX1" s="1126"/>
      <c r="RNY1" s="1126"/>
      <c r="RNZ1" s="1126"/>
      <c r="ROA1" s="1126"/>
      <c r="ROB1" s="1126"/>
      <c r="ROC1" s="1126"/>
      <c r="ROD1" s="1126"/>
      <c r="ROE1" s="1126"/>
      <c r="ROF1" s="1126"/>
      <c r="ROG1" s="1126"/>
      <c r="ROH1" s="1126"/>
      <c r="ROI1" s="1126"/>
      <c r="ROJ1" s="1126"/>
      <c r="ROK1" s="1126"/>
      <c r="ROL1" s="1126"/>
      <c r="ROM1" s="1126"/>
      <c r="RON1" s="1126"/>
      <c r="ROO1" s="1126"/>
      <c r="ROP1" s="1126"/>
      <c r="ROQ1" s="1126"/>
      <c r="ROR1" s="1126"/>
      <c r="ROS1" s="1126"/>
      <c r="ROT1" s="1126"/>
      <c r="ROU1" s="1126"/>
      <c r="ROV1" s="1126"/>
      <c r="ROW1" s="1126"/>
      <c r="ROX1" s="1126"/>
      <c r="ROY1" s="1126"/>
      <c r="ROZ1" s="1126"/>
      <c r="RPA1" s="1126"/>
      <c r="RPB1" s="1126"/>
      <c r="RPC1" s="1126"/>
      <c r="RPD1" s="1126"/>
      <c r="RPE1" s="1126"/>
      <c r="RPF1" s="1126"/>
      <c r="RPG1" s="1126"/>
      <c r="RPH1" s="1126"/>
      <c r="RPI1" s="1126"/>
      <c r="RPJ1" s="1126"/>
      <c r="RPK1" s="1126"/>
      <c r="RPL1" s="1126"/>
      <c r="RPM1" s="1126"/>
      <c r="RPN1" s="1126"/>
      <c r="RPO1" s="1126"/>
      <c r="RPP1" s="1126"/>
      <c r="RPQ1" s="1126"/>
      <c r="RPR1" s="1126"/>
      <c r="RPS1" s="1126"/>
      <c r="RPT1" s="1126"/>
      <c r="RPU1" s="1126"/>
      <c r="RPV1" s="1126"/>
      <c r="RPW1" s="1126"/>
      <c r="RPX1" s="1126"/>
      <c r="RPY1" s="1126"/>
      <c r="RPZ1" s="1126"/>
      <c r="RQA1" s="1126"/>
      <c r="RQB1" s="1126"/>
      <c r="RQC1" s="1126"/>
      <c r="RQD1" s="1126"/>
      <c r="RQE1" s="1126"/>
      <c r="RQF1" s="1126"/>
      <c r="RQG1" s="1126"/>
      <c r="RQH1" s="1126"/>
      <c r="RQI1" s="1126"/>
      <c r="RQJ1" s="1126"/>
      <c r="RQK1" s="1126"/>
      <c r="RQL1" s="1126"/>
      <c r="RQM1" s="1126"/>
      <c r="RQN1" s="1126"/>
      <c r="RQO1" s="1126"/>
      <c r="RQP1" s="1126"/>
      <c r="RQQ1" s="1126"/>
      <c r="RQR1" s="1126"/>
      <c r="RQS1" s="1126"/>
      <c r="RQT1" s="1126"/>
      <c r="RQU1" s="1126"/>
      <c r="RQV1" s="1126"/>
      <c r="RQW1" s="1126"/>
      <c r="RQX1" s="1126"/>
      <c r="RQY1" s="1126"/>
      <c r="RQZ1" s="1126"/>
      <c r="RRA1" s="1126"/>
      <c r="RRB1" s="1126"/>
      <c r="RRC1" s="1126"/>
      <c r="RRD1" s="1126"/>
      <c r="RRE1" s="1126"/>
      <c r="RRF1" s="1126"/>
      <c r="RRG1" s="1126"/>
      <c r="RRH1" s="1126"/>
      <c r="RRI1" s="1126"/>
      <c r="RRJ1" s="1126"/>
      <c r="RRK1" s="1126"/>
      <c r="RRL1" s="1126"/>
      <c r="RRM1" s="1126"/>
      <c r="RRN1" s="1126"/>
      <c r="RRO1" s="1126"/>
      <c r="RRP1" s="1126"/>
      <c r="RRQ1" s="1126"/>
      <c r="RRR1" s="1126"/>
      <c r="RRS1" s="1126"/>
      <c r="RRT1" s="1126"/>
      <c r="RRU1" s="1126"/>
      <c r="RRV1" s="1126"/>
      <c r="RRW1" s="1126"/>
      <c r="RRX1" s="1126"/>
      <c r="RRY1" s="1126"/>
      <c r="RRZ1" s="1126"/>
      <c r="RSA1" s="1126"/>
      <c r="RSB1" s="1126"/>
      <c r="RSC1" s="1126"/>
      <c r="RSD1" s="1126"/>
      <c r="RSE1" s="1126"/>
      <c r="RSF1" s="1126"/>
      <c r="RSG1" s="1126"/>
      <c r="RSH1" s="1126"/>
      <c r="RSI1" s="1126"/>
      <c r="RSJ1" s="1126"/>
      <c r="RSK1" s="1126"/>
      <c r="RSL1" s="1126"/>
      <c r="RSM1" s="1126"/>
      <c r="RSN1" s="1126"/>
      <c r="RSO1" s="1126"/>
      <c r="RSP1" s="1126"/>
      <c r="RSQ1" s="1126"/>
      <c r="RSR1" s="1126"/>
      <c r="RSS1" s="1126"/>
      <c r="RST1" s="1126"/>
      <c r="RSU1" s="1126"/>
      <c r="RSV1" s="1126"/>
      <c r="RSW1" s="1126"/>
      <c r="RSX1" s="1126"/>
      <c r="RSY1" s="1126"/>
      <c r="RSZ1" s="1126"/>
      <c r="RTA1" s="1126"/>
      <c r="RTB1" s="1126"/>
      <c r="RTC1" s="1126"/>
      <c r="RTD1" s="1126"/>
      <c r="RTE1" s="1126"/>
      <c r="RTF1" s="1126"/>
      <c r="RTG1" s="1126"/>
      <c r="RTH1" s="1126"/>
      <c r="RTI1" s="1126"/>
      <c r="RTJ1" s="1126"/>
      <c r="RTK1" s="1126"/>
      <c r="RTL1" s="1126"/>
      <c r="RTM1" s="1126"/>
      <c r="RTN1" s="1126"/>
      <c r="RTO1" s="1126"/>
      <c r="RTP1" s="1126"/>
      <c r="RTQ1" s="1126"/>
      <c r="RTR1" s="1126"/>
      <c r="RTS1" s="1126"/>
      <c r="RTT1" s="1126"/>
      <c r="RTU1" s="1126"/>
      <c r="RTV1" s="1126"/>
      <c r="RTW1" s="1126"/>
      <c r="RTX1" s="1126"/>
      <c r="RTY1" s="1126"/>
      <c r="RTZ1" s="1126"/>
      <c r="RUA1" s="1126"/>
      <c r="RUB1" s="1126"/>
      <c r="RUC1" s="1126"/>
      <c r="RUD1" s="1126"/>
      <c r="RUE1" s="1126"/>
      <c r="RUF1" s="1126"/>
      <c r="RUG1" s="1126"/>
      <c r="RUH1" s="1126"/>
      <c r="RUI1" s="1126"/>
      <c r="RUJ1" s="1126"/>
      <c r="RUK1" s="1126"/>
      <c r="RUL1" s="1126"/>
      <c r="RUM1" s="1126"/>
      <c r="RUN1" s="1126"/>
      <c r="RUO1" s="1126"/>
      <c r="RUP1" s="1126"/>
      <c r="RUQ1" s="1126"/>
      <c r="RUR1" s="1126"/>
      <c r="RUS1" s="1126"/>
      <c r="RUT1" s="1126"/>
      <c r="RUU1" s="1126"/>
      <c r="RUV1" s="1126"/>
      <c r="RUW1" s="1126"/>
      <c r="RUX1" s="1126"/>
      <c r="RUY1" s="1126"/>
      <c r="RUZ1" s="1126"/>
      <c r="RVA1" s="1126"/>
      <c r="RVB1" s="1126"/>
      <c r="RVC1" s="1126"/>
      <c r="RVD1" s="1126"/>
      <c r="RVE1" s="1126"/>
      <c r="RVF1" s="1126"/>
      <c r="RVG1" s="1126"/>
      <c r="RVH1" s="1126"/>
      <c r="RVI1" s="1126"/>
      <c r="RVJ1" s="1126"/>
      <c r="RVK1" s="1126"/>
      <c r="RVL1" s="1126"/>
      <c r="RVM1" s="1126"/>
      <c r="RVN1" s="1126"/>
      <c r="RVO1" s="1126"/>
      <c r="RVP1" s="1126"/>
      <c r="RVQ1" s="1126"/>
      <c r="RVR1" s="1126"/>
      <c r="RVS1" s="1126"/>
      <c r="RVT1" s="1126"/>
      <c r="RVU1" s="1126"/>
      <c r="RVV1" s="1126"/>
      <c r="RVW1" s="1126"/>
      <c r="RVX1" s="1126"/>
      <c r="RVY1" s="1126"/>
      <c r="RVZ1" s="1126"/>
      <c r="RWA1" s="1126"/>
      <c r="RWB1" s="1126"/>
      <c r="RWC1" s="1126"/>
      <c r="RWD1" s="1126"/>
      <c r="RWE1" s="1126"/>
      <c r="RWF1" s="1126"/>
      <c r="RWG1" s="1126"/>
      <c r="RWH1" s="1126"/>
      <c r="RWI1" s="1126"/>
      <c r="RWJ1" s="1126"/>
      <c r="RWK1" s="1126"/>
      <c r="RWL1" s="1126"/>
      <c r="RWM1" s="1126"/>
      <c r="RWN1" s="1126"/>
      <c r="RWO1" s="1126"/>
      <c r="RWP1" s="1126"/>
      <c r="RWQ1" s="1126"/>
      <c r="RWR1" s="1126"/>
      <c r="RWS1" s="1126"/>
      <c r="RWT1" s="1126"/>
      <c r="RWU1" s="1126"/>
      <c r="RWV1" s="1126"/>
      <c r="RWW1" s="1126"/>
      <c r="RWX1" s="1126"/>
      <c r="RWY1" s="1126"/>
      <c r="RWZ1" s="1126"/>
      <c r="RXA1" s="1126"/>
      <c r="RXB1" s="1126"/>
      <c r="RXC1" s="1126"/>
      <c r="RXD1" s="1126"/>
      <c r="RXE1" s="1126"/>
      <c r="RXF1" s="1126"/>
      <c r="RXG1" s="1126"/>
      <c r="RXH1" s="1126"/>
      <c r="RXI1" s="1126"/>
      <c r="RXJ1" s="1126"/>
      <c r="RXK1" s="1126"/>
      <c r="RXL1" s="1126"/>
      <c r="RXM1" s="1126"/>
      <c r="RXN1" s="1126"/>
      <c r="RXO1" s="1126"/>
      <c r="RXP1" s="1126"/>
      <c r="RXQ1" s="1126"/>
      <c r="RXR1" s="1126"/>
      <c r="RXS1" s="1126"/>
      <c r="RXT1" s="1126"/>
      <c r="RXU1" s="1126"/>
      <c r="RXV1" s="1126"/>
      <c r="RXW1" s="1126"/>
      <c r="RXX1" s="1126"/>
      <c r="RXY1" s="1126"/>
      <c r="RXZ1" s="1126"/>
      <c r="RYA1" s="1126"/>
      <c r="RYB1" s="1126"/>
      <c r="RYC1" s="1126"/>
      <c r="RYD1" s="1126"/>
      <c r="RYE1" s="1126"/>
      <c r="RYF1" s="1126"/>
      <c r="RYG1" s="1126"/>
      <c r="RYH1" s="1126"/>
      <c r="RYI1" s="1126"/>
      <c r="RYJ1" s="1126"/>
      <c r="RYK1" s="1126"/>
      <c r="RYL1" s="1126"/>
      <c r="RYM1" s="1126"/>
      <c r="RYN1" s="1126"/>
      <c r="RYO1" s="1126"/>
      <c r="RYP1" s="1126"/>
      <c r="RYQ1" s="1126"/>
      <c r="RYR1" s="1126"/>
      <c r="RYS1" s="1126"/>
      <c r="RYT1" s="1126"/>
      <c r="RYU1" s="1126"/>
      <c r="RYV1" s="1126"/>
      <c r="RYW1" s="1126"/>
      <c r="RYX1" s="1126"/>
      <c r="RYY1" s="1126"/>
      <c r="RYZ1" s="1126"/>
      <c r="RZA1" s="1126"/>
      <c r="RZB1" s="1126"/>
      <c r="RZC1" s="1126"/>
      <c r="RZD1" s="1126"/>
      <c r="RZE1" s="1126"/>
      <c r="RZF1" s="1126"/>
      <c r="RZG1" s="1126"/>
      <c r="RZH1" s="1126"/>
      <c r="RZI1" s="1126"/>
      <c r="RZJ1" s="1126"/>
      <c r="RZK1" s="1126"/>
      <c r="RZL1" s="1126"/>
      <c r="RZM1" s="1126"/>
      <c r="RZN1" s="1126"/>
      <c r="RZO1" s="1126"/>
      <c r="RZP1" s="1126"/>
      <c r="RZQ1" s="1126"/>
      <c r="RZR1" s="1126"/>
      <c r="RZS1" s="1126"/>
      <c r="RZT1" s="1126"/>
      <c r="RZU1" s="1126"/>
      <c r="RZV1" s="1126"/>
      <c r="RZW1" s="1126"/>
      <c r="RZX1" s="1126"/>
      <c r="RZY1" s="1126"/>
      <c r="RZZ1" s="1126"/>
      <c r="SAA1" s="1126"/>
      <c r="SAB1" s="1126"/>
      <c r="SAC1" s="1126"/>
      <c r="SAD1" s="1126"/>
      <c r="SAE1" s="1126"/>
      <c r="SAF1" s="1126"/>
      <c r="SAG1" s="1126"/>
      <c r="SAH1" s="1126"/>
      <c r="SAI1" s="1126"/>
      <c r="SAJ1" s="1126"/>
      <c r="SAK1" s="1126"/>
      <c r="SAL1" s="1126"/>
      <c r="SAM1" s="1126"/>
      <c r="SAN1" s="1126"/>
      <c r="SAO1" s="1126"/>
      <c r="SAP1" s="1126"/>
      <c r="SAQ1" s="1126"/>
      <c r="SAR1" s="1126"/>
      <c r="SAS1" s="1126"/>
      <c r="SAT1" s="1126"/>
      <c r="SAU1" s="1126"/>
      <c r="SAV1" s="1126"/>
      <c r="SAW1" s="1126"/>
      <c r="SAX1" s="1126"/>
      <c r="SAY1" s="1126"/>
      <c r="SAZ1" s="1126"/>
      <c r="SBA1" s="1126"/>
      <c r="SBB1" s="1126"/>
      <c r="SBC1" s="1126"/>
      <c r="SBD1" s="1126"/>
      <c r="SBE1" s="1126"/>
      <c r="SBF1" s="1126"/>
      <c r="SBG1" s="1126"/>
      <c r="SBH1" s="1126"/>
      <c r="SBI1" s="1126"/>
      <c r="SBJ1" s="1126"/>
      <c r="SBK1" s="1126"/>
      <c r="SBL1" s="1126"/>
      <c r="SBM1" s="1126"/>
      <c r="SBN1" s="1126"/>
      <c r="SBO1" s="1126"/>
      <c r="SBP1" s="1126"/>
      <c r="SBQ1" s="1126"/>
      <c r="SBR1" s="1126"/>
      <c r="SBS1" s="1126"/>
      <c r="SBT1" s="1126"/>
      <c r="SBU1" s="1126"/>
      <c r="SBV1" s="1126"/>
      <c r="SBW1" s="1126"/>
      <c r="SBX1" s="1126"/>
      <c r="SBY1" s="1126"/>
      <c r="SBZ1" s="1126"/>
      <c r="SCA1" s="1126"/>
      <c r="SCB1" s="1126"/>
      <c r="SCC1" s="1126"/>
      <c r="SCD1" s="1126"/>
      <c r="SCE1" s="1126"/>
      <c r="SCF1" s="1126"/>
      <c r="SCG1" s="1126"/>
      <c r="SCH1" s="1126"/>
      <c r="SCI1" s="1126"/>
      <c r="SCJ1" s="1126"/>
      <c r="SCK1" s="1126"/>
      <c r="SCL1" s="1126"/>
      <c r="SCM1" s="1126"/>
      <c r="SCN1" s="1126"/>
      <c r="SCO1" s="1126"/>
      <c r="SCP1" s="1126"/>
      <c r="SCQ1" s="1126"/>
      <c r="SCR1" s="1126"/>
      <c r="SCS1" s="1126"/>
      <c r="SCT1" s="1126"/>
      <c r="SCU1" s="1126"/>
      <c r="SCV1" s="1126"/>
      <c r="SCW1" s="1126"/>
      <c r="SCX1" s="1126"/>
      <c r="SCY1" s="1126"/>
      <c r="SCZ1" s="1126"/>
      <c r="SDA1" s="1126"/>
      <c r="SDB1" s="1126"/>
      <c r="SDC1" s="1126"/>
      <c r="SDD1" s="1126"/>
      <c r="SDE1" s="1126"/>
      <c r="SDF1" s="1126"/>
      <c r="SDG1" s="1126"/>
      <c r="SDH1" s="1126"/>
      <c r="SDI1" s="1126"/>
      <c r="SDJ1" s="1126"/>
      <c r="SDK1" s="1126"/>
      <c r="SDL1" s="1126"/>
      <c r="SDM1" s="1126"/>
      <c r="SDN1" s="1126"/>
      <c r="SDO1" s="1126"/>
      <c r="SDP1" s="1126"/>
      <c r="SDQ1" s="1126"/>
      <c r="SDR1" s="1126"/>
      <c r="SDS1" s="1126"/>
      <c r="SDT1" s="1126"/>
      <c r="SDU1" s="1126"/>
      <c r="SDV1" s="1126"/>
      <c r="SDW1" s="1126"/>
      <c r="SDX1" s="1126"/>
      <c r="SDY1" s="1126"/>
      <c r="SDZ1" s="1126"/>
      <c r="SEA1" s="1126"/>
      <c r="SEB1" s="1126"/>
      <c r="SEC1" s="1126"/>
      <c r="SED1" s="1126"/>
      <c r="SEE1" s="1126"/>
      <c r="SEF1" s="1126"/>
      <c r="SEG1" s="1126"/>
      <c r="SEH1" s="1126"/>
      <c r="SEI1" s="1126"/>
      <c r="SEJ1" s="1126"/>
      <c r="SEK1" s="1126"/>
      <c r="SEL1" s="1126"/>
      <c r="SEM1" s="1126"/>
      <c r="SEN1" s="1126"/>
      <c r="SEO1" s="1126"/>
      <c r="SEP1" s="1126"/>
      <c r="SEQ1" s="1126"/>
      <c r="SER1" s="1126"/>
      <c r="SES1" s="1126"/>
      <c r="SET1" s="1126"/>
      <c r="SEU1" s="1126"/>
      <c r="SEV1" s="1126"/>
      <c r="SEW1" s="1126"/>
      <c r="SEX1" s="1126"/>
      <c r="SEY1" s="1126"/>
      <c r="SEZ1" s="1126"/>
      <c r="SFA1" s="1126"/>
      <c r="SFB1" s="1126"/>
      <c r="SFC1" s="1126"/>
      <c r="SFD1" s="1126"/>
      <c r="SFE1" s="1126"/>
      <c r="SFF1" s="1126"/>
      <c r="SFG1" s="1126"/>
      <c r="SFH1" s="1126"/>
      <c r="SFI1" s="1126"/>
      <c r="SFJ1" s="1126"/>
      <c r="SFK1" s="1126"/>
      <c r="SFL1" s="1126"/>
      <c r="SFM1" s="1126"/>
      <c r="SFN1" s="1126"/>
      <c r="SFO1" s="1126"/>
      <c r="SFP1" s="1126"/>
      <c r="SFQ1" s="1126"/>
      <c r="SFR1" s="1126"/>
      <c r="SFS1" s="1126"/>
      <c r="SFT1" s="1126"/>
      <c r="SFU1" s="1126"/>
      <c r="SFV1" s="1126"/>
      <c r="SFW1" s="1126"/>
      <c r="SFX1" s="1126"/>
      <c r="SFY1" s="1126"/>
      <c r="SFZ1" s="1126"/>
      <c r="SGA1" s="1126"/>
      <c r="SGB1" s="1126"/>
      <c r="SGC1" s="1126"/>
      <c r="SGD1" s="1126"/>
      <c r="SGE1" s="1126"/>
      <c r="SGF1" s="1126"/>
      <c r="SGG1" s="1126"/>
      <c r="SGH1" s="1126"/>
      <c r="SGI1" s="1126"/>
      <c r="SGJ1" s="1126"/>
      <c r="SGK1" s="1126"/>
      <c r="SGL1" s="1126"/>
      <c r="SGM1" s="1126"/>
      <c r="SGN1" s="1126"/>
      <c r="SGO1" s="1126"/>
      <c r="SGP1" s="1126"/>
      <c r="SGQ1" s="1126"/>
      <c r="SGR1" s="1126"/>
      <c r="SGS1" s="1126"/>
      <c r="SGT1" s="1126"/>
      <c r="SGU1" s="1126"/>
      <c r="SGV1" s="1126"/>
      <c r="SGW1" s="1126"/>
      <c r="SGX1" s="1126"/>
      <c r="SGY1" s="1126"/>
      <c r="SGZ1" s="1126"/>
      <c r="SHA1" s="1126"/>
      <c r="SHB1" s="1126"/>
      <c r="SHC1" s="1126"/>
      <c r="SHD1" s="1126"/>
      <c r="SHE1" s="1126"/>
      <c r="SHF1" s="1126"/>
      <c r="SHG1" s="1126"/>
      <c r="SHH1" s="1126"/>
      <c r="SHI1" s="1126"/>
      <c r="SHJ1" s="1126"/>
      <c r="SHK1" s="1126"/>
      <c r="SHL1" s="1126"/>
      <c r="SHM1" s="1126"/>
      <c r="SHN1" s="1126"/>
      <c r="SHO1" s="1126"/>
      <c r="SHP1" s="1126"/>
      <c r="SHQ1" s="1126"/>
      <c r="SHR1" s="1126"/>
      <c r="SHS1" s="1126"/>
      <c r="SHT1" s="1126"/>
      <c r="SHU1" s="1126"/>
      <c r="SHV1" s="1126"/>
      <c r="SHW1" s="1126"/>
      <c r="SHX1" s="1126"/>
      <c r="SHY1" s="1126"/>
      <c r="SHZ1" s="1126"/>
      <c r="SIA1" s="1126"/>
      <c r="SIB1" s="1126"/>
      <c r="SIC1" s="1126"/>
      <c r="SID1" s="1126"/>
      <c r="SIE1" s="1126"/>
      <c r="SIF1" s="1126"/>
      <c r="SIG1" s="1126"/>
      <c r="SIH1" s="1126"/>
      <c r="SII1" s="1126"/>
      <c r="SIJ1" s="1126"/>
      <c r="SIK1" s="1126"/>
      <c r="SIL1" s="1126"/>
      <c r="SIM1" s="1126"/>
      <c r="SIN1" s="1126"/>
      <c r="SIO1" s="1126"/>
      <c r="SIP1" s="1126"/>
      <c r="SIQ1" s="1126"/>
      <c r="SIR1" s="1126"/>
      <c r="SIS1" s="1126"/>
      <c r="SIT1" s="1126"/>
      <c r="SIU1" s="1126"/>
      <c r="SIV1" s="1126"/>
      <c r="SIW1" s="1126"/>
      <c r="SIX1" s="1126"/>
      <c r="SIY1" s="1126"/>
      <c r="SIZ1" s="1126"/>
      <c r="SJA1" s="1126"/>
      <c r="SJB1" s="1126"/>
      <c r="SJC1" s="1126"/>
      <c r="SJD1" s="1126"/>
      <c r="SJE1" s="1126"/>
      <c r="SJF1" s="1126"/>
      <c r="SJG1" s="1126"/>
      <c r="SJH1" s="1126"/>
      <c r="SJI1" s="1126"/>
      <c r="SJJ1" s="1126"/>
      <c r="SJK1" s="1126"/>
      <c r="SJL1" s="1126"/>
      <c r="SJM1" s="1126"/>
      <c r="SJN1" s="1126"/>
      <c r="SJO1" s="1126"/>
      <c r="SJP1" s="1126"/>
      <c r="SJQ1" s="1126"/>
      <c r="SJR1" s="1126"/>
      <c r="SJS1" s="1126"/>
      <c r="SJT1" s="1126"/>
      <c r="SJU1" s="1126"/>
      <c r="SJV1" s="1126"/>
      <c r="SJW1" s="1126"/>
      <c r="SJX1" s="1126"/>
      <c r="SJY1" s="1126"/>
      <c r="SJZ1" s="1126"/>
      <c r="SKA1" s="1126"/>
      <c r="SKB1" s="1126"/>
      <c r="SKC1" s="1126"/>
      <c r="SKD1" s="1126"/>
      <c r="SKE1" s="1126"/>
      <c r="SKF1" s="1126"/>
      <c r="SKG1" s="1126"/>
      <c r="SKH1" s="1126"/>
      <c r="SKI1" s="1126"/>
      <c r="SKJ1" s="1126"/>
      <c r="SKK1" s="1126"/>
      <c r="SKL1" s="1126"/>
      <c r="SKM1" s="1126"/>
      <c r="SKN1" s="1126"/>
      <c r="SKO1" s="1126"/>
      <c r="SKP1" s="1126"/>
      <c r="SKQ1" s="1126"/>
      <c r="SKR1" s="1126"/>
      <c r="SKS1" s="1126"/>
      <c r="SKT1" s="1126"/>
      <c r="SKU1" s="1126"/>
      <c r="SKV1" s="1126"/>
      <c r="SKW1" s="1126"/>
      <c r="SKX1" s="1126"/>
      <c r="SKY1" s="1126"/>
      <c r="SKZ1" s="1126"/>
      <c r="SLA1" s="1126"/>
      <c r="SLB1" s="1126"/>
      <c r="SLC1" s="1126"/>
      <c r="SLD1" s="1126"/>
      <c r="SLE1" s="1126"/>
      <c r="SLF1" s="1126"/>
      <c r="SLG1" s="1126"/>
      <c r="SLH1" s="1126"/>
      <c r="SLI1" s="1126"/>
      <c r="SLJ1" s="1126"/>
      <c r="SLK1" s="1126"/>
      <c r="SLL1" s="1126"/>
      <c r="SLM1" s="1126"/>
      <c r="SLN1" s="1126"/>
      <c r="SLO1" s="1126"/>
      <c r="SLP1" s="1126"/>
      <c r="SLQ1" s="1126"/>
      <c r="SLR1" s="1126"/>
      <c r="SLS1" s="1126"/>
      <c r="SLT1" s="1126"/>
      <c r="SLU1" s="1126"/>
      <c r="SLV1" s="1126"/>
      <c r="SLW1" s="1126"/>
      <c r="SLX1" s="1126"/>
      <c r="SLY1" s="1126"/>
      <c r="SLZ1" s="1126"/>
      <c r="SMA1" s="1126"/>
      <c r="SMB1" s="1126"/>
      <c r="SMC1" s="1126"/>
      <c r="SMD1" s="1126"/>
      <c r="SME1" s="1126"/>
      <c r="SMF1" s="1126"/>
      <c r="SMG1" s="1126"/>
      <c r="SMH1" s="1126"/>
      <c r="SMI1" s="1126"/>
      <c r="SMJ1" s="1126"/>
      <c r="SMK1" s="1126"/>
      <c r="SML1" s="1126"/>
      <c r="SMM1" s="1126"/>
      <c r="SMN1" s="1126"/>
      <c r="SMO1" s="1126"/>
      <c r="SMP1" s="1126"/>
      <c r="SMQ1" s="1126"/>
      <c r="SMR1" s="1126"/>
      <c r="SMS1" s="1126"/>
      <c r="SMT1" s="1126"/>
      <c r="SMU1" s="1126"/>
      <c r="SMV1" s="1126"/>
      <c r="SMW1" s="1126"/>
      <c r="SMX1" s="1126"/>
      <c r="SMY1" s="1126"/>
      <c r="SMZ1" s="1126"/>
      <c r="SNA1" s="1126"/>
      <c r="SNB1" s="1126"/>
      <c r="SNC1" s="1126"/>
      <c r="SND1" s="1126"/>
      <c r="SNE1" s="1126"/>
      <c r="SNF1" s="1126"/>
      <c r="SNG1" s="1126"/>
      <c r="SNH1" s="1126"/>
      <c r="SNI1" s="1126"/>
      <c r="SNJ1" s="1126"/>
      <c r="SNK1" s="1126"/>
      <c r="SNL1" s="1126"/>
      <c r="SNM1" s="1126"/>
      <c r="SNN1" s="1126"/>
      <c r="SNO1" s="1126"/>
      <c r="SNP1" s="1126"/>
      <c r="SNQ1" s="1126"/>
      <c r="SNR1" s="1126"/>
      <c r="SNS1" s="1126"/>
      <c r="SNT1" s="1126"/>
      <c r="SNU1" s="1126"/>
      <c r="SNV1" s="1126"/>
      <c r="SNW1" s="1126"/>
      <c r="SNX1" s="1126"/>
      <c r="SNY1" s="1126"/>
      <c r="SNZ1" s="1126"/>
      <c r="SOA1" s="1126"/>
      <c r="SOB1" s="1126"/>
      <c r="SOC1" s="1126"/>
      <c r="SOD1" s="1126"/>
      <c r="SOE1" s="1126"/>
      <c r="SOF1" s="1126"/>
      <c r="SOG1" s="1126"/>
      <c r="SOH1" s="1126"/>
      <c r="SOI1" s="1126"/>
      <c r="SOJ1" s="1126"/>
      <c r="SOK1" s="1126"/>
      <c r="SOL1" s="1126"/>
      <c r="SOM1" s="1126"/>
      <c r="SON1" s="1126"/>
      <c r="SOO1" s="1126"/>
      <c r="SOP1" s="1126"/>
      <c r="SOQ1" s="1126"/>
      <c r="SOR1" s="1126"/>
      <c r="SOS1" s="1126"/>
      <c r="SOT1" s="1126"/>
      <c r="SOU1" s="1126"/>
      <c r="SOV1" s="1126"/>
      <c r="SOW1" s="1126"/>
      <c r="SOX1" s="1126"/>
      <c r="SOY1" s="1126"/>
      <c r="SOZ1" s="1126"/>
      <c r="SPA1" s="1126"/>
      <c r="SPB1" s="1126"/>
      <c r="SPC1" s="1126"/>
      <c r="SPD1" s="1126"/>
      <c r="SPE1" s="1126"/>
      <c r="SPF1" s="1126"/>
      <c r="SPG1" s="1126"/>
      <c r="SPH1" s="1126"/>
      <c r="SPI1" s="1126"/>
      <c r="SPJ1" s="1126"/>
      <c r="SPK1" s="1126"/>
      <c r="SPL1" s="1126"/>
      <c r="SPM1" s="1126"/>
      <c r="SPN1" s="1126"/>
      <c r="SPO1" s="1126"/>
      <c r="SPP1" s="1126"/>
      <c r="SPQ1" s="1126"/>
      <c r="SPR1" s="1126"/>
      <c r="SPS1" s="1126"/>
      <c r="SPT1" s="1126"/>
      <c r="SPU1" s="1126"/>
      <c r="SPV1" s="1126"/>
      <c r="SPW1" s="1126"/>
      <c r="SPX1" s="1126"/>
      <c r="SPY1" s="1126"/>
      <c r="SPZ1" s="1126"/>
      <c r="SQA1" s="1126"/>
      <c r="SQB1" s="1126"/>
      <c r="SQC1" s="1126"/>
      <c r="SQD1" s="1126"/>
      <c r="SQE1" s="1126"/>
      <c r="SQF1" s="1126"/>
      <c r="SQG1" s="1126"/>
      <c r="SQH1" s="1126"/>
      <c r="SQI1" s="1126"/>
      <c r="SQJ1" s="1126"/>
      <c r="SQK1" s="1126"/>
      <c r="SQL1" s="1126"/>
      <c r="SQM1" s="1126"/>
      <c r="SQN1" s="1126"/>
      <c r="SQO1" s="1126"/>
      <c r="SQP1" s="1126"/>
      <c r="SQQ1" s="1126"/>
      <c r="SQR1" s="1126"/>
      <c r="SQS1" s="1126"/>
      <c r="SQT1" s="1126"/>
      <c r="SQU1" s="1126"/>
      <c r="SQV1" s="1126"/>
      <c r="SQW1" s="1126"/>
      <c r="SQX1" s="1126"/>
      <c r="SQY1" s="1126"/>
      <c r="SQZ1" s="1126"/>
      <c r="SRA1" s="1126"/>
      <c r="SRB1" s="1126"/>
      <c r="SRC1" s="1126"/>
      <c r="SRD1" s="1126"/>
      <c r="SRE1" s="1126"/>
      <c r="SRF1" s="1126"/>
      <c r="SRG1" s="1126"/>
      <c r="SRH1" s="1126"/>
      <c r="SRI1" s="1126"/>
      <c r="SRJ1" s="1126"/>
      <c r="SRK1" s="1126"/>
      <c r="SRL1" s="1126"/>
      <c r="SRM1" s="1126"/>
      <c r="SRN1" s="1126"/>
      <c r="SRO1" s="1126"/>
      <c r="SRP1" s="1126"/>
      <c r="SRQ1" s="1126"/>
      <c r="SRR1" s="1126"/>
      <c r="SRS1" s="1126"/>
      <c r="SRT1" s="1126"/>
      <c r="SRU1" s="1126"/>
      <c r="SRV1" s="1126"/>
      <c r="SRW1" s="1126"/>
      <c r="SRX1" s="1126"/>
      <c r="SRY1" s="1126"/>
      <c r="SRZ1" s="1126"/>
      <c r="SSA1" s="1126"/>
      <c r="SSB1" s="1126"/>
      <c r="SSC1" s="1126"/>
      <c r="SSD1" s="1126"/>
      <c r="SSE1" s="1126"/>
      <c r="SSF1" s="1126"/>
      <c r="SSG1" s="1126"/>
      <c r="SSH1" s="1126"/>
      <c r="SSI1" s="1126"/>
      <c r="SSJ1" s="1126"/>
      <c r="SSK1" s="1126"/>
      <c r="SSL1" s="1126"/>
      <c r="SSM1" s="1126"/>
      <c r="SSN1" s="1126"/>
      <c r="SSO1" s="1126"/>
      <c r="SSP1" s="1126"/>
      <c r="SSQ1" s="1126"/>
      <c r="SSR1" s="1126"/>
      <c r="SSS1" s="1126"/>
      <c r="SST1" s="1126"/>
      <c r="SSU1" s="1126"/>
      <c r="SSV1" s="1126"/>
      <c r="SSW1" s="1126"/>
      <c r="SSX1" s="1126"/>
      <c r="SSY1" s="1126"/>
      <c r="SSZ1" s="1126"/>
      <c r="STA1" s="1126"/>
      <c r="STB1" s="1126"/>
      <c r="STC1" s="1126"/>
      <c r="STD1" s="1126"/>
      <c r="STE1" s="1126"/>
      <c r="STF1" s="1126"/>
      <c r="STG1" s="1126"/>
      <c r="STH1" s="1126"/>
      <c r="STI1" s="1126"/>
      <c r="STJ1" s="1126"/>
      <c r="STK1" s="1126"/>
      <c r="STL1" s="1126"/>
      <c r="STM1" s="1126"/>
      <c r="STN1" s="1126"/>
      <c r="STO1" s="1126"/>
      <c r="STP1" s="1126"/>
      <c r="STQ1" s="1126"/>
      <c r="STR1" s="1126"/>
      <c r="STS1" s="1126"/>
      <c r="STT1" s="1126"/>
      <c r="STU1" s="1126"/>
      <c r="STV1" s="1126"/>
      <c r="STW1" s="1126"/>
      <c r="STX1" s="1126"/>
      <c r="STY1" s="1126"/>
      <c r="STZ1" s="1126"/>
      <c r="SUA1" s="1126"/>
      <c r="SUB1" s="1126"/>
      <c r="SUC1" s="1126"/>
      <c r="SUD1" s="1126"/>
      <c r="SUE1" s="1126"/>
      <c r="SUF1" s="1126"/>
      <c r="SUG1" s="1126"/>
      <c r="SUH1" s="1126"/>
      <c r="SUI1" s="1126"/>
      <c r="SUJ1" s="1126"/>
      <c r="SUK1" s="1126"/>
      <c r="SUL1" s="1126"/>
      <c r="SUM1" s="1126"/>
      <c r="SUN1" s="1126"/>
      <c r="SUO1" s="1126"/>
      <c r="SUP1" s="1126"/>
      <c r="SUQ1" s="1126"/>
      <c r="SUR1" s="1126"/>
      <c r="SUS1" s="1126"/>
      <c r="SUT1" s="1126"/>
      <c r="SUU1" s="1126"/>
      <c r="SUV1" s="1126"/>
      <c r="SUW1" s="1126"/>
      <c r="SUX1" s="1126"/>
      <c r="SUY1" s="1126"/>
      <c r="SUZ1" s="1126"/>
      <c r="SVA1" s="1126"/>
      <c r="SVB1" s="1126"/>
      <c r="SVC1" s="1126"/>
      <c r="SVD1" s="1126"/>
      <c r="SVE1" s="1126"/>
      <c r="SVF1" s="1126"/>
      <c r="SVG1" s="1126"/>
      <c r="SVH1" s="1126"/>
      <c r="SVI1" s="1126"/>
      <c r="SVJ1" s="1126"/>
      <c r="SVK1" s="1126"/>
      <c r="SVL1" s="1126"/>
      <c r="SVM1" s="1126"/>
      <c r="SVN1" s="1126"/>
      <c r="SVO1" s="1126"/>
      <c r="SVP1" s="1126"/>
      <c r="SVQ1" s="1126"/>
      <c r="SVR1" s="1126"/>
      <c r="SVS1" s="1126"/>
      <c r="SVT1" s="1126"/>
      <c r="SVU1" s="1126"/>
      <c r="SVV1" s="1126"/>
      <c r="SVW1" s="1126"/>
      <c r="SVX1" s="1126"/>
      <c r="SVY1" s="1126"/>
      <c r="SVZ1" s="1126"/>
      <c r="SWA1" s="1126"/>
      <c r="SWB1" s="1126"/>
      <c r="SWC1" s="1126"/>
      <c r="SWD1" s="1126"/>
      <c r="SWE1" s="1126"/>
      <c r="SWF1" s="1126"/>
      <c r="SWG1" s="1126"/>
      <c r="SWH1" s="1126"/>
      <c r="SWI1" s="1126"/>
      <c r="SWJ1" s="1126"/>
      <c r="SWK1" s="1126"/>
      <c r="SWL1" s="1126"/>
      <c r="SWM1" s="1126"/>
      <c r="SWN1" s="1126"/>
      <c r="SWO1" s="1126"/>
      <c r="SWP1" s="1126"/>
      <c r="SWQ1" s="1126"/>
      <c r="SWR1" s="1126"/>
      <c r="SWS1" s="1126"/>
      <c r="SWT1" s="1126"/>
      <c r="SWU1" s="1126"/>
      <c r="SWV1" s="1126"/>
      <c r="SWW1" s="1126"/>
      <c r="SWX1" s="1126"/>
      <c r="SWY1" s="1126"/>
      <c r="SWZ1" s="1126"/>
      <c r="SXA1" s="1126"/>
      <c r="SXB1" s="1126"/>
      <c r="SXC1" s="1126"/>
      <c r="SXD1" s="1126"/>
      <c r="SXE1" s="1126"/>
      <c r="SXF1" s="1126"/>
      <c r="SXG1" s="1126"/>
      <c r="SXH1" s="1126"/>
      <c r="SXI1" s="1126"/>
      <c r="SXJ1" s="1126"/>
      <c r="SXK1" s="1126"/>
      <c r="SXL1" s="1126"/>
      <c r="SXM1" s="1126"/>
      <c r="SXN1" s="1126"/>
      <c r="SXO1" s="1126"/>
      <c r="SXP1" s="1126"/>
      <c r="SXQ1" s="1126"/>
      <c r="SXR1" s="1126"/>
      <c r="SXS1" s="1126"/>
      <c r="SXT1" s="1126"/>
      <c r="SXU1" s="1126"/>
      <c r="SXV1" s="1126"/>
      <c r="SXW1" s="1126"/>
      <c r="SXX1" s="1126"/>
      <c r="SXY1" s="1126"/>
      <c r="SXZ1" s="1126"/>
      <c r="SYA1" s="1126"/>
      <c r="SYB1" s="1126"/>
      <c r="SYC1" s="1126"/>
      <c r="SYD1" s="1126"/>
      <c r="SYE1" s="1126"/>
      <c r="SYF1" s="1126"/>
      <c r="SYG1" s="1126"/>
      <c r="SYH1" s="1126"/>
      <c r="SYI1" s="1126"/>
      <c r="SYJ1" s="1126"/>
      <c r="SYK1" s="1126"/>
      <c r="SYL1" s="1126"/>
      <c r="SYM1" s="1126"/>
      <c r="SYN1" s="1126"/>
      <c r="SYO1" s="1126"/>
      <c r="SYP1" s="1126"/>
      <c r="SYQ1" s="1126"/>
      <c r="SYR1" s="1126"/>
      <c r="SYS1" s="1126"/>
      <c r="SYT1" s="1126"/>
      <c r="SYU1" s="1126"/>
      <c r="SYV1" s="1126"/>
      <c r="SYW1" s="1126"/>
      <c r="SYX1" s="1126"/>
      <c r="SYY1" s="1126"/>
      <c r="SYZ1" s="1126"/>
      <c r="SZA1" s="1126"/>
      <c r="SZB1" s="1126"/>
      <c r="SZC1" s="1126"/>
      <c r="SZD1" s="1126"/>
      <c r="SZE1" s="1126"/>
      <c r="SZF1" s="1126"/>
      <c r="SZG1" s="1126"/>
      <c r="SZH1" s="1126"/>
      <c r="SZI1" s="1126"/>
      <c r="SZJ1" s="1126"/>
      <c r="SZK1" s="1126"/>
      <c r="SZL1" s="1126"/>
      <c r="SZM1" s="1126"/>
      <c r="SZN1" s="1126"/>
      <c r="SZO1" s="1126"/>
      <c r="SZP1" s="1126"/>
      <c r="SZQ1" s="1126"/>
      <c r="SZR1" s="1126"/>
      <c r="SZS1" s="1126"/>
      <c r="SZT1" s="1126"/>
      <c r="SZU1" s="1126"/>
      <c r="SZV1" s="1126"/>
      <c r="SZW1" s="1126"/>
      <c r="SZX1" s="1126"/>
      <c r="SZY1" s="1126"/>
      <c r="SZZ1" s="1126"/>
      <c r="TAA1" s="1126"/>
      <c r="TAB1" s="1126"/>
      <c r="TAC1" s="1126"/>
      <c r="TAD1" s="1126"/>
      <c r="TAE1" s="1126"/>
      <c r="TAF1" s="1126"/>
      <c r="TAG1" s="1126"/>
      <c r="TAH1" s="1126"/>
      <c r="TAI1" s="1126"/>
      <c r="TAJ1" s="1126"/>
      <c r="TAK1" s="1126"/>
      <c r="TAL1" s="1126"/>
      <c r="TAM1" s="1126"/>
      <c r="TAN1" s="1126"/>
      <c r="TAO1" s="1126"/>
      <c r="TAP1" s="1126"/>
      <c r="TAQ1" s="1126"/>
      <c r="TAR1" s="1126"/>
      <c r="TAS1" s="1126"/>
      <c r="TAT1" s="1126"/>
      <c r="TAU1" s="1126"/>
      <c r="TAV1" s="1126"/>
      <c r="TAW1" s="1126"/>
      <c r="TAX1" s="1126"/>
      <c r="TAY1" s="1126"/>
      <c r="TAZ1" s="1126"/>
      <c r="TBA1" s="1126"/>
      <c r="TBB1" s="1126"/>
      <c r="TBC1" s="1126"/>
      <c r="TBD1" s="1126"/>
      <c r="TBE1" s="1126"/>
      <c r="TBF1" s="1126"/>
      <c r="TBG1" s="1126"/>
      <c r="TBH1" s="1126"/>
      <c r="TBI1" s="1126"/>
      <c r="TBJ1" s="1126"/>
      <c r="TBK1" s="1126"/>
      <c r="TBL1" s="1126"/>
      <c r="TBM1" s="1126"/>
      <c r="TBN1" s="1126"/>
      <c r="TBO1" s="1126"/>
      <c r="TBP1" s="1126"/>
      <c r="TBQ1" s="1126"/>
      <c r="TBR1" s="1126"/>
      <c r="TBS1" s="1126"/>
      <c r="TBT1" s="1126"/>
      <c r="TBU1" s="1126"/>
      <c r="TBV1" s="1126"/>
      <c r="TBW1" s="1126"/>
      <c r="TBX1" s="1126"/>
      <c r="TBY1" s="1126"/>
      <c r="TBZ1" s="1126"/>
      <c r="TCA1" s="1126"/>
      <c r="TCB1" s="1126"/>
      <c r="TCC1" s="1126"/>
      <c r="TCD1" s="1126"/>
      <c r="TCE1" s="1126"/>
      <c r="TCF1" s="1126"/>
      <c r="TCG1" s="1126"/>
      <c r="TCH1" s="1126"/>
      <c r="TCI1" s="1126"/>
      <c r="TCJ1" s="1126"/>
      <c r="TCK1" s="1126"/>
      <c r="TCL1" s="1126"/>
      <c r="TCM1" s="1126"/>
      <c r="TCN1" s="1126"/>
      <c r="TCO1" s="1126"/>
      <c r="TCP1" s="1126"/>
      <c r="TCQ1" s="1126"/>
      <c r="TCR1" s="1126"/>
      <c r="TCS1" s="1126"/>
      <c r="TCT1" s="1126"/>
      <c r="TCU1" s="1126"/>
      <c r="TCV1" s="1126"/>
      <c r="TCW1" s="1126"/>
      <c r="TCX1" s="1126"/>
      <c r="TCY1" s="1126"/>
      <c r="TCZ1" s="1126"/>
      <c r="TDA1" s="1126"/>
      <c r="TDB1" s="1126"/>
      <c r="TDC1" s="1126"/>
      <c r="TDD1" s="1126"/>
      <c r="TDE1" s="1126"/>
      <c r="TDF1" s="1126"/>
      <c r="TDG1" s="1126"/>
      <c r="TDH1" s="1126"/>
      <c r="TDI1" s="1126"/>
      <c r="TDJ1" s="1126"/>
      <c r="TDK1" s="1126"/>
      <c r="TDL1" s="1126"/>
      <c r="TDM1" s="1126"/>
      <c r="TDN1" s="1126"/>
      <c r="TDO1" s="1126"/>
      <c r="TDP1" s="1126"/>
      <c r="TDQ1" s="1126"/>
      <c r="TDR1" s="1126"/>
      <c r="TDS1" s="1126"/>
      <c r="TDT1" s="1126"/>
      <c r="TDU1" s="1126"/>
      <c r="TDV1" s="1126"/>
      <c r="TDW1" s="1126"/>
      <c r="TDX1" s="1126"/>
      <c r="TDY1" s="1126"/>
      <c r="TDZ1" s="1126"/>
      <c r="TEA1" s="1126"/>
      <c r="TEB1" s="1126"/>
      <c r="TEC1" s="1126"/>
      <c r="TED1" s="1126"/>
      <c r="TEE1" s="1126"/>
      <c r="TEF1" s="1126"/>
      <c r="TEG1" s="1126"/>
      <c r="TEH1" s="1126"/>
      <c r="TEI1" s="1126"/>
      <c r="TEJ1" s="1126"/>
      <c r="TEK1" s="1126"/>
      <c r="TEL1" s="1126"/>
      <c r="TEM1" s="1126"/>
      <c r="TEN1" s="1126"/>
      <c r="TEO1" s="1126"/>
      <c r="TEP1" s="1126"/>
      <c r="TEQ1" s="1126"/>
      <c r="TER1" s="1126"/>
      <c r="TES1" s="1126"/>
      <c r="TET1" s="1126"/>
      <c r="TEU1" s="1126"/>
      <c r="TEV1" s="1126"/>
      <c r="TEW1" s="1126"/>
      <c r="TEX1" s="1126"/>
      <c r="TEY1" s="1126"/>
      <c r="TEZ1" s="1126"/>
      <c r="TFA1" s="1126"/>
      <c r="TFB1" s="1126"/>
      <c r="TFC1" s="1126"/>
      <c r="TFD1" s="1126"/>
      <c r="TFE1" s="1126"/>
      <c r="TFF1" s="1126"/>
      <c r="TFG1" s="1126"/>
      <c r="TFH1" s="1126"/>
      <c r="TFI1" s="1126"/>
      <c r="TFJ1" s="1126"/>
      <c r="TFK1" s="1126"/>
      <c r="TFL1" s="1126"/>
      <c r="TFM1" s="1126"/>
      <c r="TFN1" s="1126"/>
      <c r="TFO1" s="1126"/>
      <c r="TFP1" s="1126"/>
      <c r="TFQ1" s="1126"/>
      <c r="TFR1" s="1126"/>
      <c r="TFS1" s="1126"/>
      <c r="TFT1" s="1126"/>
      <c r="TFU1" s="1126"/>
      <c r="TFV1" s="1126"/>
      <c r="TFW1" s="1126"/>
      <c r="TFX1" s="1126"/>
      <c r="TFY1" s="1126"/>
      <c r="TFZ1" s="1126"/>
      <c r="TGA1" s="1126"/>
      <c r="TGB1" s="1126"/>
      <c r="TGC1" s="1126"/>
      <c r="TGD1" s="1126"/>
      <c r="TGE1" s="1126"/>
      <c r="TGF1" s="1126"/>
      <c r="TGG1" s="1126"/>
      <c r="TGH1" s="1126"/>
      <c r="TGI1" s="1126"/>
      <c r="TGJ1" s="1126"/>
      <c r="TGK1" s="1126"/>
      <c r="TGL1" s="1126"/>
      <c r="TGM1" s="1126"/>
      <c r="TGN1" s="1126"/>
      <c r="TGO1" s="1126"/>
      <c r="TGP1" s="1126"/>
      <c r="TGQ1" s="1126"/>
      <c r="TGR1" s="1126"/>
      <c r="TGS1" s="1126"/>
      <c r="TGT1" s="1126"/>
      <c r="TGU1" s="1126"/>
      <c r="TGV1" s="1126"/>
      <c r="TGW1" s="1126"/>
      <c r="TGX1" s="1126"/>
      <c r="TGY1" s="1126"/>
      <c r="TGZ1" s="1126"/>
      <c r="THA1" s="1126"/>
      <c r="THB1" s="1126"/>
      <c r="THC1" s="1126"/>
      <c r="THD1" s="1126"/>
      <c r="THE1" s="1126"/>
      <c r="THF1" s="1126"/>
      <c r="THG1" s="1126"/>
      <c r="THH1" s="1126"/>
      <c r="THI1" s="1126"/>
      <c r="THJ1" s="1126"/>
      <c r="THK1" s="1126"/>
      <c r="THL1" s="1126"/>
      <c r="THM1" s="1126"/>
      <c r="THN1" s="1126"/>
      <c r="THO1" s="1126"/>
      <c r="THP1" s="1126"/>
      <c r="THQ1" s="1126"/>
      <c r="THR1" s="1126"/>
      <c r="THS1" s="1126"/>
      <c r="THT1" s="1126"/>
      <c r="THU1" s="1126"/>
      <c r="THV1" s="1126"/>
      <c r="THW1" s="1126"/>
      <c r="THX1" s="1126"/>
      <c r="THY1" s="1126"/>
      <c r="THZ1" s="1126"/>
      <c r="TIA1" s="1126"/>
      <c r="TIB1" s="1126"/>
      <c r="TIC1" s="1126"/>
      <c r="TID1" s="1126"/>
      <c r="TIE1" s="1126"/>
      <c r="TIF1" s="1126"/>
      <c r="TIG1" s="1126"/>
      <c r="TIH1" s="1126"/>
      <c r="TII1" s="1126"/>
      <c r="TIJ1" s="1126"/>
      <c r="TIK1" s="1126"/>
      <c r="TIL1" s="1126"/>
      <c r="TIM1" s="1126"/>
      <c r="TIN1" s="1126"/>
      <c r="TIO1" s="1126"/>
      <c r="TIP1" s="1126"/>
      <c r="TIQ1" s="1126"/>
      <c r="TIR1" s="1126"/>
      <c r="TIS1" s="1126"/>
      <c r="TIT1" s="1126"/>
      <c r="TIU1" s="1126"/>
      <c r="TIV1" s="1126"/>
      <c r="TIW1" s="1126"/>
      <c r="TIX1" s="1126"/>
      <c r="TIY1" s="1126"/>
      <c r="TIZ1" s="1126"/>
      <c r="TJA1" s="1126"/>
      <c r="TJB1" s="1126"/>
      <c r="TJC1" s="1126"/>
      <c r="TJD1" s="1126"/>
      <c r="TJE1" s="1126"/>
      <c r="TJF1" s="1126"/>
      <c r="TJG1" s="1126"/>
      <c r="TJH1" s="1126"/>
      <c r="TJI1" s="1126"/>
      <c r="TJJ1" s="1126"/>
      <c r="TJK1" s="1126"/>
      <c r="TJL1" s="1126"/>
      <c r="TJM1" s="1126"/>
      <c r="TJN1" s="1126"/>
      <c r="TJO1" s="1126"/>
      <c r="TJP1" s="1126"/>
      <c r="TJQ1" s="1126"/>
      <c r="TJR1" s="1126"/>
      <c r="TJS1" s="1126"/>
      <c r="TJT1" s="1126"/>
      <c r="TJU1" s="1126"/>
      <c r="TJV1" s="1126"/>
      <c r="TJW1" s="1126"/>
      <c r="TJX1" s="1126"/>
      <c r="TJY1" s="1126"/>
      <c r="TJZ1" s="1126"/>
      <c r="TKA1" s="1126"/>
      <c r="TKB1" s="1126"/>
      <c r="TKC1" s="1126"/>
      <c r="TKD1" s="1126"/>
      <c r="TKE1" s="1126"/>
      <c r="TKF1" s="1126"/>
      <c r="TKG1" s="1126"/>
      <c r="TKH1" s="1126"/>
      <c r="TKI1" s="1126"/>
      <c r="TKJ1" s="1126"/>
      <c r="TKK1" s="1126"/>
      <c r="TKL1" s="1126"/>
      <c r="TKM1" s="1126"/>
      <c r="TKN1" s="1126"/>
      <c r="TKO1" s="1126"/>
      <c r="TKP1" s="1126"/>
      <c r="TKQ1" s="1126"/>
      <c r="TKR1" s="1126"/>
      <c r="TKS1" s="1126"/>
      <c r="TKT1" s="1126"/>
      <c r="TKU1" s="1126"/>
      <c r="TKV1" s="1126"/>
      <c r="TKW1" s="1126"/>
      <c r="TKX1" s="1126"/>
      <c r="TKY1" s="1126"/>
      <c r="TKZ1" s="1126"/>
      <c r="TLA1" s="1126"/>
      <c r="TLB1" s="1126"/>
      <c r="TLC1" s="1126"/>
      <c r="TLD1" s="1126"/>
      <c r="TLE1" s="1126"/>
      <c r="TLF1" s="1126"/>
      <c r="TLG1" s="1126"/>
      <c r="TLH1" s="1126"/>
      <c r="TLI1" s="1126"/>
      <c r="TLJ1" s="1126"/>
      <c r="TLK1" s="1126"/>
      <c r="TLL1" s="1126"/>
      <c r="TLM1" s="1126"/>
      <c r="TLN1" s="1126"/>
      <c r="TLO1" s="1126"/>
      <c r="TLP1" s="1126"/>
      <c r="TLQ1" s="1126"/>
      <c r="TLR1" s="1126"/>
      <c r="TLS1" s="1126"/>
      <c r="TLT1" s="1126"/>
      <c r="TLU1" s="1126"/>
      <c r="TLV1" s="1126"/>
      <c r="TLW1" s="1126"/>
      <c r="TLX1" s="1126"/>
      <c r="TLY1" s="1126"/>
      <c r="TLZ1" s="1126"/>
      <c r="TMA1" s="1126"/>
      <c r="TMB1" s="1126"/>
      <c r="TMC1" s="1126"/>
      <c r="TMD1" s="1126"/>
      <c r="TME1" s="1126"/>
      <c r="TMF1" s="1126"/>
      <c r="TMG1" s="1126"/>
      <c r="TMH1" s="1126"/>
      <c r="TMI1" s="1126"/>
      <c r="TMJ1" s="1126"/>
      <c r="TMK1" s="1126"/>
      <c r="TML1" s="1126"/>
      <c r="TMM1" s="1126"/>
      <c r="TMN1" s="1126"/>
      <c r="TMO1" s="1126"/>
      <c r="TMP1" s="1126"/>
      <c r="TMQ1" s="1126"/>
      <c r="TMR1" s="1126"/>
      <c r="TMS1" s="1126"/>
      <c r="TMT1" s="1126"/>
      <c r="TMU1" s="1126"/>
      <c r="TMV1" s="1126"/>
      <c r="TMW1" s="1126"/>
      <c r="TMX1" s="1126"/>
      <c r="TMY1" s="1126"/>
      <c r="TMZ1" s="1126"/>
      <c r="TNA1" s="1126"/>
      <c r="TNB1" s="1126"/>
      <c r="TNC1" s="1126"/>
      <c r="TND1" s="1126"/>
      <c r="TNE1" s="1126"/>
      <c r="TNF1" s="1126"/>
      <c r="TNG1" s="1126"/>
      <c r="TNH1" s="1126"/>
      <c r="TNI1" s="1126"/>
      <c r="TNJ1" s="1126"/>
      <c r="TNK1" s="1126"/>
      <c r="TNL1" s="1126"/>
      <c r="TNM1" s="1126"/>
      <c r="TNN1" s="1126"/>
      <c r="TNO1" s="1126"/>
      <c r="TNP1" s="1126"/>
      <c r="TNQ1" s="1126"/>
      <c r="TNR1" s="1126"/>
      <c r="TNS1" s="1126"/>
      <c r="TNT1" s="1126"/>
      <c r="TNU1" s="1126"/>
      <c r="TNV1" s="1126"/>
      <c r="TNW1" s="1126"/>
      <c r="TNX1" s="1126"/>
      <c r="TNY1" s="1126"/>
      <c r="TNZ1" s="1126"/>
      <c r="TOA1" s="1126"/>
      <c r="TOB1" s="1126"/>
      <c r="TOC1" s="1126"/>
      <c r="TOD1" s="1126"/>
      <c r="TOE1" s="1126"/>
      <c r="TOF1" s="1126"/>
      <c r="TOG1" s="1126"/>
      <c r="TOH1" s="1126"/>
      <c r="TOI1" s="1126"/>
      <c r="TOJ1" s="1126"/>
      <c r="TOK1" s="1126"/>
      <c r="TOL1" s="1126"/>
      <c r="TOM1" s="1126"/>
      <c r="TON1" s="1126"/>
      <c r="TOO1" s="1126"/>
      <c r="TOP1" s="1126"/>
      <c r="TOQ1" s="1126"/>
      <c r="TOR1" s="1126"/>
      <c r="TOS1" s="1126"/>
      <c r="TOT1" s="1126"/>
      <c r="TOU1" s="1126"/>
      <c r="TOV1" s="1126"/>
      <c r="TOW1" s="1126"/>
      <c r="TOX1" s="1126"/>
      <c r="TOY1" s="1126"/>
      <c r="TOZ1" s="1126"/>
      <c r="TPA1" s="1126"/>
      <c r="TPB1" s="1126"/>
      <c r="TPC1" s="1126"/>
      <c r="TPD1" s="1126"/>
      <c r="TPE1" s="1126"/>
      <c r="TPF1" s="1126"/>
      <c r="TPG1" s="1126"/>
      <c r="TPH1" s="1126"/>
      <c r="TPI1" s="1126"/>
      <c r="TPJ1" s="1126"/>
      <c r="TPK1" s="1126"/>
      <c r="TPL1" s="1126"/>
      <c r="TPM1" s="1126"/>
      <c r="TPN1" s="1126"/>
      <c r="TPO1" s="1126"/>
      <c r="TPP1" s="1126"/>
      <c r="TPQ1" s="1126"/>
      <c r="TPR1" s="1126"/>
      <c r="TPS1" s="1126"/>
      <c r="TPT1" s="1126"/>
      <c r="TPU1" s="1126"/>
      <c r="TPV1" s="1126"/>
      <c r="TPW1" s="1126"/>
      <c r="TPX1" s="1126"/>
      <c r="TPY1" s="1126"/>
      <c r="TPZ1" s="1126"/>
      <c r="TQA1" s="1126"/>
      <c r="TQB1" s="1126"/>
      <c r="TQC1" s="1126"/>
      <c r="TQD1" s="1126"/>
      <c r="TQE1" s="1126"/>
      <c r="TQF1" s="1126"/>
      <c r="TQG1" s="1126"/>
      <c r="TQH1" s="1126"/>
      <c r="TQI1" s="1126"/>
      <c r="TQJ1" s="1126"/>
      <c r="TQK1" s="1126"/>
      <c r="TQL1" s="1126"/>
      <c r="TQM1" s="1126"/>
      <c r="TQN1" s="1126"/>
      <c r="TQO1" s="1126"/>
      <c r="TQP1" s="1126"/>
      <c r="TQQ1" s="1126"/>
      <c r="TQR1" s="1126"/>
      <c r="TQS1" s="1126"/>
      <c r="TQT1" s="1126"/>
      <c r="TQU1" s="1126"/>
      <c r="TQV1" s="1126"/>
      <c r="TQW1" s="1126"/>
      <c r="TQX1" s="1126"/>
      <c r="TQY1" s="1126"/>
      <c r="TQZ1" s="1126"/>
      <c r="TRA1" s="1126"/>
      <c r="TRB1" s="1126"/>
      <c r="TRC1" s="1126"/>
      <c r="TRD1" s="1126"/>
      <c r="TRE1" s="1126"/>
      <c r="TRF1" s="1126"/>
      <c r="TRG1" s="1126"/>
      <c r="TRH1" s="1126"/>
      <c r="TRI1" s="1126"/>
      <c r="TRJ1" s="1126"/>
      <c r="TRK1" s="1126"/>
      <c r="TRL1" s="1126"/>
      <c r="TRM1" s="1126"/>
      <c r="TRN1" s="1126"/>
      <c r="TRO1" s="1126"/>
      <c r="TRP1" s="1126"/>
      <c r="TRQ1" s="1126"/>
      <c r="TRR1" s="1126"/>
      <c r="TRS1" s="1126"/>
      <c r="TRT1" s="1126"/>
      <c r="TRU1" s="1126"/>
      <c r="TRV1" s="1126"/>
      <c r="TRW1" s="1126"/>
      <c r="TRX1" s="1126"/>
      <c r="TRY1" s="1126"/>
      <c r="TRZ1" s="1126"/>
      <c r="TSA1" s="1126"/>
      <c r="TSB1" s="1126"/>
      <c r="TSC1" s="1126"/>
      <c r="TSD1" s="1126"/>
      <c r="TSE1" s="1126"/>
      <c r="TSF1" s="1126"/>
      <c r="TSG1" s="1126"/>
      <c r="TSH1" s="1126"/>
      <c r="TSI1" s="1126"/>
      <c r="TSJ1" s="1126"/>
      <c r="TSK1" s="1126"/>
      <c r="TSL1" s="1126"/>
      <c r="TSM1" s="1126"/>
      <c r="TSN1" s="1126"/>
      <c r="TSO1" s="1126"/>
      <c r="TSP1" s="1126"/>
      <c r="TSQ1" s="1126"/>
      <c r="TSR1" s="1126"/>
      <c r="TSS1" s="1126"/>
      <c r="TST1" s="1126"/>
      <c r="TSU1" s="1126"/>
      <c r="TSV1" s="1126"/>
      <c r="TSW1" s="1126"/>
      <c r="TSX1" s="1126"/>
      <c r="TSY1" s="1126"/>
      <c r="TSZ1" s="1126"/>
      <c r="TTA1" s="1126"/>
      <c r="TTB1" s="1126"/>
      <c r="TTC1" s="1126"/>
      <c r="TTD1" s="1126"/>
      <c r="TTE1" s="1126"/>
      <c r="TTF1" s="1126"/>
      <c r="TTG1" s="1126"/>
      <c r="TTH1" s="1126"/>
      <c r="TTI1" s="1126"/>
      <c r="TTJ1" s="1126"/>
      <c r="TTK1" s="1126"/>
      <c r="TTL1" s="1126"/>
      <c r="TTM1" s="1126"/>
      <c r="TTN1" s="1126"/>
      <c r="TTO1" s="1126"/>
      <c r="TTP1" s="1126"/>
      <c r="TTQ1" s="1126"/>
      <c r="TTR1" s="1126"/>
      <c r="TTS1" s="1126"/>
      <c r="TTT1" s="1126"/>
      <c r="TTU1" s="1126"/>
      <c r="TTV1" s="1126"/>
      <c r="TTW1" s="1126"/>
      <c r="TTX1" s="1126"/>
      <c r="TTY1" s="1126"/>
      <c r="TTZ1" s="1126"/>
      <c r="TUA1" s="1126"/>
      <c r="TUB1" s="1126"/>
      <c r="TUC1" s="1126"/>
      <c r="TUD1" s="1126"/>
      <c r="TUE1" s="1126"/>
      <c r="TUF1" s="1126"/>
      <c r="TUG1" s="1126"/>
      <c r="TUH1" s="1126"/>
      <c r="TUI1" s="1126"/>
      <c r="TUJ1" s="1126"/>
      <c r="TUK1" s="1126"/>
      <c r="TUL1" s="1126"/>
      <c r="TUM1" s="1126"/>
      <c r="TUN1" s="1126"/>
      <c r="TUO1" s="1126"/>
      <c r="TUP1" s="1126"/>
      <c r="TUQ1" s="1126"/>
      <c r="TUR1" s="1126"/>
      <c r="TUS1" s="1126"/>
      <c r="TUT1" s="1126"/>
      <c r="TUU1" s="1126"/>
      <c r="TUV1" s="1126"/>
      <c r="TUW1" s="1126"/>
      <c r="TUX1" s="1126"/>
      <c r="TUY1" s="1126"/>
      <c r="TUZ1" s="1126"/>
      <c r="TVA1" s="1126"/>
      <c r="TVB1" s="1126"/>
      <c r="TVC1" s="1126"/>
      <c r="TVD1" s="1126"/>
      <c r="TVE1" s="1126"/>
      <c r="TVF1" s="1126"/>
      <c r="TVG1" s="1126"/>
      <c r="TVH1" s="1126"/>
      <c r="TVI1" s="1126"/>
      <c r="TVJ1" s="1126"/>
      <c r="TVK1" s="1126"/>
      <c r="TVL1" s="1126"/>
      <c r="TVM1" s="1126"/>
      <c r="TVN1" s="1126"/>
      <c r="TVO1" s="1126"/>
      <c r="TVP1" s="1126"/>
      <c r="TVQ1" s="1126"/>
      <c r="TVR1" s="1126"/>
      <c r="TVS1" s="1126"/>
      <c r="TVT1" s="1126"/>
      <c r="TVU1" s="1126"/>
      <c r="TVV1" s="1126"/>
      <c r="TVW1" s="1126"/>
      <c r="TVX1" s="1126"/>
      <c r="TVY1" s="1126"/>
      <c r="TVZ1" s="1126"/>
      <c r="TWA1" s="1126"/>
      <c r="TWB1" s="1126"/>
      <c r="TWC1" s="1126"/>
      <c r="TWD1" s="1126"/>
      <c r="TWE1" s="1126"/>
      <c r="TWF1" s="1126"/>
      <c r="TWG1" s="1126"/>
      <c r="TWH1" s="1126"/>
      <c r="TWI1" s="1126"/>
      <c r="TWJ1" s="1126"/>
      <c r="TWK1" s="1126"/>
      <c r="TWL1" s="1126"/>
      <c r="TWM1" s="1126"/>
      <c r="TWN1" s="1126"/>
      <c r="TWO1" s="1126"/>
      <c r="TWP1" s="1126"/>
      <c r="TWQ1" s="1126"/>
      <c r="TWR1" s="1126"/>
      <c r="TWS1" s="1126"/>
      <c r="TWT1" s="1126"/>
      <c r="TWU1" s="1126"/>
      <c r="TWV1" s="1126"/>
      <c r="TWW1" s="1126"/>
      <c r="TWX1" s="1126"/>
      <c r="TWY1" s="1126"/>
      <c r="TWZ1" s="1126"/>
      <c r="TXA1" s="1126"/>
      <c r="TXB1" s="1126"/>
      <c r="TXC1" s="1126"/>
      <c r="TXD1" s="1126"/>
      <c r="TXE1" s="1126"/>
      <c r="TXF1" s="1126"/>
      <c r="TXG1" s="1126"/>
      <c r="TXH1" s="1126"/>
      <c r="TXI1" s="1126"/>
      <c r="TXJ1" s="1126"/>
      <c r="TXK1" s="1126"/>
      <c r="TXL1" s="1126"/>
      <c r="TXM1" s="1126"/>
      <c r="TXN1" s="1126"/>
      <c r="TXO1" s="1126"/>
      <c r="TXP1" s="1126"/>
      <c r="TXQ1" s="1126"/>
      <c r="TXR1" s="1126"/>
      <c r="TXS1" s="1126"/>
      <c r="TXT1" s="1126"/>
      <c r="TXU1" s="1126"/>
      <c r="TXV1" s="1126"/>
      <c r="TXW1" s="1126"/>
      <c r="TXX1" s="1126"/>
      <c r="TXY1" s="1126"/>
      <c r="TXZ1" s="1126"/>
      <c r="TYA1" s="1126"/>
      <c r="TYB1" s="1126"/>
      <c r="TYC1" s="1126"/>
      <c r="TYD1" s="1126"/>
      <c r="TYE1" s="1126"/>
      <c r="TYF1" s="1126"/>
      <c r="TYG1" s="1126"/>
      <c r="TYH1" s="1126"/>
      <c r="TYI1" s="1126"/>
      <c r="TYJ1" s="1126"/>
      <c r="TYK1" s="1126"/>
      <c r="TYL1" s="1126"/>
      <c r="TYM1" s="1126"/>
      <c r="TYN1" s="1126"/>
      <c r="TYO1" s="1126"/>
      <c r="TYP1" s="1126"/>
      <c r="TYQ1" s="1126"/>
      <c r="TYR1" s="1126"/>
      <c r="TYS1" s="1126"/>
      <c r="TYT1" s="1126"/>
      <c r="TYU1" s="1126"/>
      <c r="TYV1" s="1126"/>
      <c r="TYW1" s="1126"/>
      <c r="TYX1" s="1126"/>
      <c r="TYY1" s="1126"/>
      <c r="TYZ1" s="1126"/>
      <c r="TZA1" s="1126"/>
      <c r="TZB1" s="1126"/>
      <c r="TZC1" s="1126"/>
      <c r="TZD1" s="1126"/>
      <c r="TZE1" s="1126"/>
      <c r="TZF1" s="1126"/>
      <c r="TZG1" s="1126"/>
      <c r="TZH1" s="1126"/>
      <c r="TZI1" s="1126"/>
      <c r="TZJ1" s="1126"/>
      <c r="TZK1" s="1126"/>
      <c r="TZL1" s="1126"/>
      <c r="TZM1" s="1126"/>
      <c r="TZN1" s="1126"/>
      <c r="TZO1" s="1126"/>
      <c r="TZP1" s="1126"/>
      <c r="TZQ1" s="1126"/>
      <c r="TZR1" s="1126"/>
      <c r="TZS1" s="1126"/>
      <c r="TZT1" s="1126"/>
      <c r="TZU1" s="1126"/>
      <c r="TZV1" s="1126"/>
      <c r="TZW1" s="1126"/>
      <c r="TZX1" s="1126"/>
      <c r="TZY1" s="1126"/>
      <c r="TZZ1" s="1126"/>
      <c r="UAA1" s="1126"/>
      <c r="UAB1" s="1126"/>
      <c r="UAC1" s="1126"/>
      <c r="UAD1" s="1126"/>
      <c r="UAE1" s="1126"/>
      <c r="UAF1" s="1126"/>
      <c r="UAG1" s="1126"/>
      <c r="UAH1" s="1126"/>
      <c r="UAI1" s="1126"/>
      <c r="UAJ1" s="1126"/>
      <c r="UAK1" s="1126"/>
      <c r="UAL1" s="1126"/>
      <c r="UAM1" s="1126"/>
      <c r="UAN1" s="1126"/>
      <c r="UAO1" s="1126"/>
      <c r="UAP1" s="1126"/>
      <c r="UAQ1" s="1126"/>
      <c r="UAR1" s="1126"/>
      <c r="UAS1" s="1126"/>
      <c r="UAT1" s="1126"/>
      <c r="UAU1" s="1126"/>
      <c r="UAV1" s="1126"/>
      <c r="UAW1" s="1126"/>
      <c r="UAX1" s="1126"/>
      <c r="UAY1" s="1126"/>
      <c r="UAZ1" s="1126"/>
      <c r="UBA1" s="1126"/>
      <c r="UBB1" s="1126"/>
      <c r="UBC1" s="1126"/>
      <c r="UBD1" s="1126"/>
      <c r="UBE1" s="1126"/>
      <c r="UBF1" s="1126"/>
      <c r="UBG1" s="1126"/>
      <c r="UBH1" s="1126"/>
      <c r="UBI1" s="1126"/>
      <c r="UBJ1" s="1126"/>
      <c r="UBK1" s="1126"/>
      <c r="UBL1" s="1126"/>
      <c r="UBM1" s="1126"/>
      <c r="UBN1" s="1126"/>
      <c r="UBO1" s="1126"/>
      <c r="UBP1" s="1126"/>
      <c r="UBQ1" s="1126"/>
      <c r="UBR1" s="1126"/>
      <c r="UBS1" s="1126"/>
      <c r="UBT1" s="1126"/>
      <c r="UBU1" s="1126"/>
      <c r="UBV1" s="1126"/>
      <c r="UBW1" s="1126"/>
      <c r="UBX1" s="1126"/>
      <c r="UBY1" s="1126"/>
      <c r="UBZ1" s="1126"/>
      <c r="UCA1" s="1126"/>
      <c r="UCB1" s="1126"/>
      <c r="UCC1" s="1126"/>
      <c r="UCD1" s="1126"/>
      <c r="UCE1" s="1126"/>
      <c r="UCF1" s="1126"/>
      <c r="UCG1" s="1126"/>
      <c r="UCH1" s="1126"/>
      <c r="UCI1" s="1126"/>
      <c r="UCJ1" s="1126"/>
      <c r="UCK1" s="1126"/>
      <c r="UCL1" s="1126"/>
      <c r="UCM1" s="1126"/>
      <c r="UCN1" s="1126"/>
      <c r="UCO1" s="1126"/>
      <c r="UCP1" s="1126"/>
      <c r="UCQ1" s="1126"/>
      <c r="UCR1" s="1126"/>
      <c r="UCS1" s="1126"/>
      <c r="UCT1" s="1126"/>
      <c r="UCU1" s="1126"/>
      <c r="UCV1" s="1126"/>
      <c r="UCW1" s="1126"/>
      <c r="UCX1" s="1126"/>
      <c r="UCY1" s="1126"/>
      <c r="UCZ1" s="1126"/>
      <c r="UDA1" s="1126"/>
      <c r="UDB1" s="1126"/>
      <c r="UDC1" s="1126"/>
      <c r="UDD1" s="1126"/>
      <c r="UDE1" s="1126"/>
      <c r="UDF1" s="1126"/>
      <c r="UDG1" s="1126"/>
      <c r="UDH1" s="1126"/>
      <c r="UDI1" s="1126"/>
      <c r="UDJ1" s="1126"/>
      <c r="UDK1" s="1126"/>
      <c r="UDL1" s="1126"/>
      <c r="UDM1" s="1126"/>
      <c r="UDN1" s="1126"/>
      <c r="UDO1" s="1126"/>
      <c r="UDP1" s="1126"/>
      <c r="UDQ1" s="1126"/>
      <c r="UDR1" s="1126"/>
      <c r="UDS1" s="1126"/>
      <c r="UDT1" s="1126"/>
      <c r="UDU1" s="1126"/>
      <c r="UDV1" s="1126"/>
      <c r="UDW1" s="1126"/>
      <c r="UDX1" s="1126"/>
      <c r="UDY1" s="1126"/>
      <c r="UDZ1" s="1126"/>
      <c r="UEA1" s="1126"/>
      <c r="UEB1" s="1126"/>
      <c r="UEC1" s="1126"/>
      <c r="UED1" s="1126"/>
      <c r="UEE1" s="1126"/>
      <c r="UEF1" s="1126"/>
      <c r="UEG1" s="1126"/>
      <c r="UEH1" s="1126"/>
      <c r="UEI1" s="1126"/>
      <c r="UEJ1" s="1126"/>
      <c r="UEK1" s="1126"/>
      <c r="UEL1" s="1126"/>
      <c r="UEM1" s="1126"/>
      <c r="UEN1" s="1126"/>
      <c r="UEO1" s="1126"/>
      <c r="UEP1" s="1126"/>
      <c r="UEQ1" s="1126"/>
      <c r="UER1" s="1126"/>
      <c r="UES1" s="1126"/>
      <c r="UET1" s="1126"/>
      <c r="UEU1" s="1126"/>
      <c r="UEV1" s="1126"/>
      <c r="UEW1" s="1126"/>
      <c r="UEX1" s="1126"/>
      <c r="UEY1" s="1126"/>
      <c r="UEZ1" s="1126"/>
      <c r="UFA1" s="1126"/>
      <c r="UFB1" s="1126"/>
      <c r="UFC1" s="1126"/>
      <c r="UFD1" s="1126"/>
      <c r="UFE1" s="1126"/>
      <c r="UFF1" s="1126"/>
      <c r="UFG1" s="1126"/>
      <c r="UFH1" s="1126"/>
      <c r="UFI1" s="1126"/>
      <c r="UFJ1" s="1126"/>
      <c r="UFK1" s="1126"/>
      <c r="UFL1" s="1126"/>
      <c r="UFM1" s="1126"/>
      <c r="UFN1" s="1126"/>
      <c r="UFO1" s="1126"/>
      <c r="UFP1" s="1126"/>
      <c r="UFQ1" s="1126"/>
      <c r="UFR1" s="1126"/>
      <c r="UFS1" s="1126"/>
      <c r="UFT1" s="1126"/>
      <c r="UFU1" s="1126"/>
      <c r="UFV1" s="1126"/>
      <c r="UFW1" s="1126"/>
      <c r="UFX1" s="1126"/>
      <c r="UFY1" s="1126"/>
      <c r="UFZ1" s="1126"/>
      <c r="UGA1" s="1126"/>
      <c r="UGB1" s="1126"/>
      <c r="UGC1" s="1126"/>
      <c r="UGD1" s="1126"/>
      <c r="UGE1" s="1126"/>
      <c r="UGF1" s="1126"/>
      <c r="UGG1" s="1126"/>
      <c r="UGH1" s="1126"/>
      <c r="UGI1" s="1126"/>
      <c r="UGJ1" s="1126"/>
      <c r="UGK1" s="1126"/>
      <c r="UGL1" s="1126"/>
      <c r="UGM1" s="1126"/>
      <c r="UGN1" s="1126"/>
      <c r="UGO1" s="1126"/>
      <c r="UGP1" s="1126"/>
      <c r="UGQ1" s="1126"/>
      <c r="UGR1" s="1126"/>
      <c r="UGS1" s="1126"/>
      <c r="UGT1" s="1126"/>
      <c r="UGU1" s="1126"/>
      <c r="UGV1" s="1126"/>
      <c r="UGW1" s="1126"/>
      <c r="UGX1" s="1126"/>
      <c r="UGY1" s="1126"/>
      <c r="UGZ1" s="1126"/>
      <c r="UHA1" s="1126"/>
      <c r="UHB1" s="1126"/>
      <c r="UHC1" s="1126"/>
      <c r="UHD1" s="1126"/>
      <c r="UHE1" s="1126"/>
      <c r="UHF1" s="1126"/>
      <c r="UHG1" s="1126"/>
      <c r="UHH1" s="1126"/>
      <c r="UHI1" s="1126"/>
      <c r="UHJ1" s="1126"/>
      <c r="UHK1" s="1126"/>
      <c r="UHL1" s="1126"/>
      <c r="UHM1" s="1126"/>
      <c r="UHN1" s="1126"/>
      <c r="UHO1" s="1126"/>
      <c r="UHP1" s="1126"/>
      <c r="UHQ1" s="1126"/>
      <c r="UHR1" s="1126"/>
      <c r="UHS1" s="1126"/>
      <c r="UHT1" s="1126"/>
      <c r="UHU1" s="1126"/>
      <c r="UHV1" s="1126"/>
      <c r="UHW1" s="1126"/>
      <c r="UHX1" s="1126"/>
      <c r="UHY1" s="1126"/>
      <c r="UHZ1" s="1126"/>
      <c r="UIA1" s="1126"/>
      <c r="UIB1" s="1126"/>
      <c r="UIC1" s="1126"/>
      <c r="UID1" s="1126"/>
      <c r="UIE1" s="1126"/>
      <c r="UIF1" s="1126"/>
      <c r="UIG1" s="1126"/>
      <c r="UIH1" s="1126"/>
      <c r="UII1" s="1126"/>
      <c r="UIJ1" s="1126"/>
      <c r="UIK1" s="1126"/>
      <c r="UIL1" s="1126"/>
      <c r="UIM1" s="1126"/>
      <c r="UIN1" s="1126"/>
      <c r="UIO1" s="1126"/>
      <c r="UIP1" s="1126"/>
      <c r="UIQ1" s="1126"/>
      <c r="UIR1" s="1126"/>
      <c r="UIS1" s="1126"/>
      <c r="UIT1" s="1126"/>
      <c r="UIU1" s="1126"/>
      <c r="UIV1" s="1126"/>
      <c r="UIW1" s="1126"/>
      <c r="UIX1" s="1126"/>
      <c r="UIY1" s="1126"/>
      <c r="UIZ1" s="1126"/>
      <c r="UJA1" s="1126"/>
      <c r="UJB1" s="1126"/>
      <c r="UJC1" s="1126"/>
      <c r="UJD1" s="1126"/>
      <c r="UJE1" s="1126"/>
      <c r="UJF1" s="1126"/>
      <c r="UJG1" s="1126"/>
      <c r="UJH1" s="1126"/>
      <c r="UJI1" s="1126"/>
      <c r="UJJ1" s="1126"/>
      <c r="UJK1" s="1126"/>
      <c r="UJL1" s="1126"/>
      <c r="UJM1" s="1126"/>
      <c r="UJN1" s="1126"/>
      <c r="UJO1" s="1126"/>
      <c r="UJP1" s="1126"/>
      <c r="UJQ1" s="1126"/>
      <c r="UJR1" s="1126"/>
      <c r="UJS1" s="1126"/>
      <c r="UJT1" s="1126"/>
      <c r="UJU1" s="1126"/>
      <c r="UJV1" s="1126"/>
      <c r="UJW1" s="1126"/>
      <c r="UJX1" s="1126"/>
      <c r="UJY1" s="1126"/>
      <c r="UJZ1" s="1126"/>
      <c r="UKA1" s="1126"/>
      <c r="UKB1" s="1126"/>
      <c r="UKC1" s="1126"/>
      <c r="UKD1" s="1126"/>
      <c r="UKE1" s="1126"/>
      <c r="UKF1" s="1126"/>
      <c r="UKG1" s="1126"/>
      <c r="UKH1" s="1126"/>
      <c r="UKI1" s="1126"/>
      <c r="UKJ1" s="1126"/>
      <c r="UKK1" s="1126"/>
      <c r="UKL1" s="1126"/>
      <c r="UKM1" s="1126"/>
      <c r="UKN1" s="1126"/>
      <c r="UKO1" s="1126"/>
      <c r="UKP1" s="1126"/>
      <c r="UKQ1" s="1126"/>
      <c r="UKR1" s="1126"/>
      <c r="UKS1" s="1126"/>
      <c r="UKT1" s="1126"/>
      <c r="UKU1" s="1126"/>
      <c r="UKV1" s="1126"/>
      <c r="UKW1" s="1126"/>
      <c r="UKX1" s="1126"/>
      <c r="UKY1" s="1126"/>
      <c r="UKZ1" s="1126"/>
      <c r="ULA1" s="1126"/>
      <c r="ULB1" s="1126"/>
      <c r="ULC1" s="1126"/>
      <c r="ULD1" s="1126"/>
      <c r="ULE1" s="1126"/>
      <c r="ULF1" s="1126"/>
      <c r="ULG1" s="1126"/>
      <c r="ULH1" s="1126"/>
      <c r="ULI1" s="1126"/>
      <c r="ULJ1" s="1126"/>
      <c r="ULK1" s="1126"/>
      <c r="ULL1" s="1126"/>
      <c r="ULM1" s="1126"/>
      <c r="ULN1" s="1126"/>
      <c r="ULO1" s="1126"/>
      <c r="ULP1" s="1126"/>
      <c r="ULQ1" s="1126"/>
      <c r="ULR1" s="1126"/>
      <c r="ULS1" s="1126"/>
      <c r="ULT1" s="1126"/>
      <c r="ULU1" s="1126"/>
      <c r="ULV1" s="1126"/>
      <c r="ULW1" s="1126"/>
      <c r="ULX1" s="1126"/>
      <c r="ULY1" s="1126"/>
      <c r="ULZ1" s="1126"/>
      <c r="UMA1" s="1126"/>
      <c r="UMB1" s="1126"/>
      <c r="UMC1" s="1126"/>
      <c r="UMD1" s="1126"/>
      <c r="UME1" s="1126"/>
      <c r="UMF1" s="1126"/>
      <c r="UMG1" s="1126"/>
      <c r="UMH1" s="1126"/>
      <c r="UMI1" s="1126"/>
      <c r="UMJ1" s="1126"/>
      <c r="UMK1" s="1126"/>
      <c r="UML1" s="1126"/>
      <c r="UMM1" s="1126"/>
      <c r="UMN1" s="1126"/>
      <c r="UMO1" s="1126"/>
      <c r="UMP1" s="1126"/>
      <c r="UMQ1" s="1126"/>
      <c r="UMR1" s="1126"/>
      <c r="UMS1" s="1126"/>
      <c r="UMT1" s="1126"/>
      <c r="UMU1" s="1126"/>
      <c r="UMV1" s="1126"/>
      <c r="UMW1" s="1126"/>
      <c r="UMX1" s="1126"/>
      <c r="UMY1" s="1126"/>
      <c r="UMZ1" s="1126"/>
      <c r="UNA1" s="1126"/>
      <c r="UNB1" s="1126"/>
      <c r="UNC1" s="1126"/>
      <c r="UND1" s="1126"/>
      <c r="UNE1" s="1126"/>
      <c r="UNF1" s="1126"/>
      <c r="UNG1" s="1126"/>
      <c r="UNH1" s="1126"/>
      <c r="UNI1" s="1126"/>
      <c r="UNJ1" s="1126"/>
      <c r="UNK1" s="1126"/>
      <c r="UNL1" s="1126"/>
      <c r="UNM1" s="1126"/>
      <c r="UNN1" s="1126"/>
      <c r="UNO1" s="1126"/>
      <c r="UNP1" s="1126"/>
      <c r="UNQ1" s="1126"/>
      <c r="UNR1" s="1126"/>
      <c r="UNS1" s="1126"/>
      <c r="UNT1" s="1126"/>
      <c r="UNU1" s="1126"/>
      <c r="UNV1" s="1126"/>
      <c r="UNW1" s="1126"/>
      <c r="UNX1" s="1126"/>
      <c r="UNY1" s="1126"/>
      <c r="UNZ1" s="1126"/>
      <c r="UOA1" s="1126"/>
      <c r="UOB1" s="1126"/>
      <c r="UOC1" s="1126"/>
      <c r="UOD1" s="1126"/>
      <c r="UOE1" s="1126"/>
      <c r="UOF1" s="1126"/>
      <c r="UOG1" s="1126"/>
      <c r="UOH1" s="1126"/>
      <c r="UOI1" s="1126"/>
      <c r="UOJ1" s="1126"/>
      <c r="UOK1" s="1126"/>
      <c r="UOL1" s="1126"/>
      <c r="UOM1" s="1126"/>
      <c r="UON1" s="1126"/>
      <c r="UOO1" s="1126"/>
      <c r="UOP1" s="1126"/>
      <c r="UOQ1" s="1126"/>
      <c r="UOR1" s="1126"/>
      <c r="UOS1" s="1126"/>
      <c r="UOT1" s="1126"/>
      <c r="UOU1" s="1126"/>
      <c r="UOV1" s="1126"/>
      <c r="UOW1" s="1126"/>
      <c r="UOX1" s="1126"/>
      <c r="UOY1" s="1126"/>
      <c r="UOZ1" s="1126"/>
      <c r="UPA1" s="1126"/>
      <c r="UPB1" s="1126"/>
      <c r="UPC1" s="1126"/>
      <c r="UPD1" s="1126"/>
      <c r="UPE1" s="1126"/>
      <c r="UPF1" s="1126"/>
      <c r="UPG1" s="1126"/>
      <c r="UPH1" s="1126"/>
      <c r="UPI1" s="1126"/>
      <c r="UPJ1" s="1126"/>
      <c r="UPK1" s="1126"/>
      <c r="UPL1" s="1126"/>
      <c r="UPM1" s="1126"/>
      <c r="UPN1" s="1126"/>
      <c r="UPO1" s="1126"/>
      <c r="UPP1" s="1126"/>
      <c r="UPQ1" s="1126"/>
      <c r="UPR1" s="1126"/>
      <c r="UPS1" s="1126"/>
      <c r="UPT1" s="1126"/>
      <c r="UPU1" s="1126"/>
      <c r="UPV1" s="1126"/>
      <c r="UPW1" s="1126"/>
      <c r="UPX1" s="1126"/>
      <c r="UPY1" s="1126"/>
      <c r="UPZ1" s="1126"/>
      <c r="UQA1" s="1126"/>
      <c r="UQB1" s="1126"/>
      <c r="UQC1" s="1126"/>
      <c r="UQD1" s="1126"/>
      <c r="UQE1" s="1126"/>
      <c r="UQF1" s="1126"/>
      <c r="UQG1" s="1126"/>
      <c r="UQH1" s="1126"/>
      <c r="UQI1" s="1126"/>
      <c r="UQJ1" s="1126"/>
      <c r="UQK1" s="1126"/>
      <c r="UQL1" s="1126"/>
      <c r="UQM1" s="1126"/>
      <c r="UQN1" s="1126"/>
      <c r="UQO1" s="1126"/>
      <c r="UQP1" s="1126"/>
      <c r="UQQ1" s="1126"/>
      <c r="UQR1" s="1126"/>
      <c r="UQS1" s="1126"/>
      <c r="UQT1" s="1126"/>
      <c r="UQU1" s="1126"/>
      <c r="UQV1" s="1126"/>
      <c r="UQW1" s="1126"/>
      <c r="UQX1" s="1126"/>
      <c r="UQY1" s="1126"/>
      <c r="UQZ1" s="1126"/>
      <c r="URA1" s="1126"/>
      <c r="URB1" s="1126"/>
      <c r="URC1" s="1126"/>
      <c r="URD1" s="1126"/>
      <c r="URE1" s="1126"/>
      <c r="URF1" s="1126"/>
      <c r="URG1" s="1126"/>
      <c r="URH1" s="1126"/>
      <c r="URI1" s="1126"/>
      <c r="URJ1" s="1126"/>
      <c r="URK1" s="1126"/>
      <c r="URL1" s="1126"/>
      <c r="URM1" s="1126"/>
      <c r="URN1" s="1126"/>
      <c r="URO1" s="1126"/>
      <c r="URP1" s="1126"/>
      <c r="URQ1" s="1126"/>
      <c r="URR1" s="1126"/>
      <c r="URS1" s="1126"/>
      <c r="URT1" s="1126"/>
      <c r="URU1" s="1126"/>
      <c r="URV1" s="1126"/>
      <c r="URW1" s="1126"/>
      <c r="URX1" s="1126"/>
      <c r="URY1" s="1126"/>
      <c r="URZ1" s="1126"/>
      <c r="USA1" s="1126"/>
      <c r="USB1" s="1126"/>
      <c r="USC1" s="1126"/>
      <c r="USD1" s="1126"/>
      <c r="USE1" s="1126"/>
      <c r="USF1" s="1126"/>
      <c r="USG1" s="1126"/>
      <c r="USH1" s="1126"/>
      <c r="USI1" s="1126"/>
      <c r="USJ1" s="1126"/>
      <c r="USK1" s="1126"/>
      <c r="USL1" s="1126"/>
      <c r="USM1" s="1126"/>
      <c r="USN1" s="1126"/>
      <c r="USO1" s="1126"/>
      <c r="USP1" s="1126"/>
      <c r="USQ1" s="1126"/>
      <c r="USR1" s="1126"/>
      <c r="USS1" s="1126"/>
      <c r="UST1" s="1126"/>
      <c r="USU1" s="1126"/>
      <c r="USV1" s="1126"/>
      <c r="USW1" s="1126"/>
      <c r="USX1" s="1126"/>
      <c r="USY1" s="1126"/>
      <c r="USZ1" s="1126"/>
      <c r="UTA1" s="1126"/>
      <c r="UTB1" s="1126"/>
      <c r="UTC1" s="1126"/>
      <c r="UTD1" s="1126"/>
      <c r="UTE1" s="1126"/>
      <c r="UTF1" s="1126"/>
      <c r="UTG1" s="1126"/>
      <c r="UTH1" s="1126"/>
      <c r="UTI1" s="1126"/>
      <c r="UTJ1" s="1126"/>
      <c r="UTK1" s="1126"/>
      <c r="UTL1" s="1126"/>
      <c r="UTM1" s="1126"/>
      <c r="UTN1" s="1126"/>
      <c r="UTO1" s="1126"/>
      <c r="UTP1" s="1126"/>
      <c r="UTQ1" s="1126"/>
      <c r="UTR1" s="1126"/>
      <c r="UTS1" s="1126"/>
      <c r="UTT1" s="1126"/>
      <c r="UTU1" s="1126"/>
      <c r="UTV1" s="1126"/>
      <c r="UTW1" s="1126"/>
      <c r="UTX1" s="1126"/>
      <c r="UTY1" s="1126"/>
      <c r="UTZ1" s="1126"/>
      <c r="UUA1" s="1126"/>
      <c r="UUB1" s="1126"/>
      <c r="UUC1" s="1126"/>
      <c r="UUD1" s="1126"/>
      <c r="UUE1" s="1126"/>
      <c r="UUF1" s="1126"/>
      <c r="UUG1" s="1126"/>
      <c r="UUH1" s="1126"/>
      <c r="UUI1" s="1126"/>
      <c r="UUJ1" s="1126"/>
      <c r="UUK1" s="1126"/>
      <c r="UUL1" s="1126"/>
      <c r="UUM1" s="1126"/>
      <c r="UUN1" s="1126"/>
      <c r="UUO1" s="1126"/>
      <c r="UUP1" s="1126"/>
      <c r="UUQ1" s="1126"/>
      <c r="UUR1" s="1126"/>
      <c r="UUS1" s="1126"/>
      <c r="UUT1" s="1126"/>
      <c r="UUU1" s="1126"/>
      <c r="UUV1" s="1126"/>
      <c r="UUW1" s="1126"/>
      <c r="UUX1" s="1126"/>
      <c r="UUY1" s="1126"/>
      <c r="UUZ1" s="1126"/>
      <c r="UVA1" s="1126"/>
      <c r="UVB1" s="1126"/>
      <c r="UVC1" s="1126"/>
      <c r="UVD1" s="1126"/>
      <c r="UVE1" s="1126"/>
      <c r="UVF1" s="1126"/>
      <c r="UVG1" s="1126"/>
      <c r="UVH1" s="1126"/>
      <c r="UVI1" s="1126"/>
      <c r="UVJ1" s="1126"/>
      <c r="UVK1" s="1126"/>
      <c r="UVL1" s="1126"/>
      <c r="UVM1" s="1126"/>
      <c r="UVN1" s="1126"/>
      <c r="UVO1" s="1126"/>
      <c r="UVP1" s="1126"/>
      <c r="UVQ1" s="1126"/>
      <c r="UVR1" s="1126"/>
      <c r="UVS1" s="1126"/>
      <c r="UVT1" s="1126"/>
      <c r="UVU1" s="1126"/>
      <c r="UVV1" s="1126"/>
      <c r="UVW1" s="1126"/>
      <c r="UVX1" s="1126"/>
      <c r="UVY1" s="1126"/>
      <c r="UVZ1" s="1126"/>
      <c r="UWA1" s="1126"/>
      <c r="UWB1" s="1126"/>
      <c r="UWC1" s="1126"/>
      <c r="UWD1" s="1126"/>
      <c r="UWE1" s="1126"/>
      <c r="UWF1" s="1126"/>
      <c r="UWG1" s="1126"/>
      <c r="UWH1" s="1126"/>
      <c r="UWI1" s="1126"/>
      <c r="UWJ1" s="1126"/>
      <c r="UWK1" s="1126"/>
      <c r="UWL1" s="1126"/>
      <c r="UWM1" s="1126"/>
      <c r="UWN1" s="1126"/>
      <c r="UWO1" s="1126"/>
      <c r="UWP1" s="1126"/>
      <c r="UWQ1" s="1126"/>
      <c r="UWR1" s="1126"/>
      <c r="UWS1" s="1126"/>
      <c r="UWT1" s="1126"/>
      <c r="UWU1" s="1126"/>
      <c r="UWV1" s="1126"/>
      <c r="UWW1" s="1126"/>
      <c r="UWX1" s="1126"/>
      <c r="UWY1" s="1126"/>
      <c r="UWZ1" s="1126"/>
      <c r="UXA1" s="1126"/>
      <c r="UXB1" s="1126"/>
      <c r="UXC1" s="1126"/>
      <c r="UXD1" s="1126"/>
      <c r="UXE1" s="1126"/>
      <c r="UXF1" s="1126"/>
      <c r="UXG1" s="1126"/>
      <c r="UXH1" s="1126"/>
      <c r="UXI1" s="1126"/>
      <c r="UXJ1" s="1126"/>
      <c r="UXK1" s="1126"/>
      <c r="UXL1" s="1126"/>
      <c r="UXM1" s="1126"/>
      <c r="UXN1" s="1126"/>
      <c r="UXO1" s="1126"/>
      <c r="UXP1" s="1126"/>
      <c r="UXQ1" s="1126"/>
      <c r="UXR1" s="1126"/>
      <c r="UXS1" s="1126"/>
      <c r="UXT1" s="1126"/>
      <c r="UXU1" s="1126"/>
      <c r="UXV1" s="1126"/>
      <c r="UXW1" s="1126"/>
      <c r="UXX1" s="1126"/>
      <c r="UXY1" s="1126"/>
      <c r="UXZ1" s="1126"/>
      <c r="UYA1" s="1126"/>
      <c r="UYB1" s="1126"/>
      <c r="UYC1" s="1126"/>
      <c r="UYD1" s="1126"/>
      <c r="UYE1" s="1126"/>
      <c r="UYF1" s="1126"/>
      <c r="UYG1" s="1126"/>
      <c r="UYH1" s="1126"/>
      <c r="UYI1" s="1126"/>
      <c r="UYJ1" s="1126"/>
      <c r="UYK1" s="1126"/>
      <c r="UYL1" s="1126"/>
      <c r="UYM1" s="1126"/>
      <c r="UYN1" s="1126"/>
      <c r="UYO1" s="1126"/>
      <c r="UYP1" s="1126"/>
      <c r="UYQ1" s="1126"/>
      <c r="UYR1" s="1126"/>
      <c r="UYS1" s="1126"/>
      <c r="UYT1" s="1126"/>
      <c r="UYU1" s="1126"/>
      <c r="UYV1" s="1126"/>
      <c r="UYW1" s="1126"/>
      <c r="UYX1" s="1126"/>
      <c r="UYY1" s="1126"/>
      <c r="UYZ1" s="1126"/>
      <c r="UZA1" s="1126"/>
      <c r="UZB1" s="1126"/>
      <c r="UZC1" s="1126"/>
      <c r="UZD1" s="1126"/>
      <c r="UZE1" s="1126"/>
      <c r="UZF1" s="1126"/>
      <c r="UZG1" s="1126"/>
      <c r="UZH1" s="1126"/>
      <c r="UZI1" s="1126"/>
      <c r="UZJ1" s="1126"/>
      <c r="UZK1" s="1126"/>
      <c r="UZL1" s="1126"/>
      <c r="UZM1" s="1126"/>
      <c r="UZN1" s="1126"/>
      <c r="UZO1" s="1126"/>
      <c r="UZP1" s="1126"/>
      <c r="UZQ1" s="1126"/>
      <c r="UZR1" s="1126"/>
      <c r="UZS1" s="1126"/>
      <c r="UZT1" s="1126"/>
      <c r="UZU1" s="1126"/>
      <c r="UZV1" s="1126"/>
      <c r="UZW1" s="1126"/>
      <c r="UZX1" s="1126"/>
      <c r="UZY1" s="1126"/>
      <c r="UZZ1" s="1126"/>
      <c r="VAA1" s="1126"/>
      <c r="VAB1" s="1126"/>
      <c r="VAC1" s="1126"/>
      <c r="VAD1" s="1126"/>
      <c r="VAE1" s="1126"/>
      <c r="VAF1" s="1126"/>
      <c r="VAG1" s="1126"/>
      <c r="VAH1" s="1126"/>
      <c r="VAI1" s="1126"/>
      <c r="VAJ1" s="1126"/>
      <c r="VAK1" s="1126"/>
      <c r="VAL1" s="1126"/>
      <c r="VAM1" s="1126"/>
      <c r="VAN1" s="1126"/>
      <c r="VAO1" s="1126"/>
      <c r="VAP1" s="1126"/>
      <c r="VAQ1" s="1126"/>
      <c r="VAR1" s="1126"/>
      <c r="VAS1" s="1126"/>
      <c r="VAT1" s="1126"/>
      <c r="VAU1" s="1126"/>
      <c r="VAV1" s="1126"/>
      <c r="VAW1" s="1126"/>
      <c r="VAX1" s="1126"/>
      <c r="VAY1" s="1126"/>
      <c r="VAZ1" s="1126"/>
      <c r="VBA1" s="1126"/>
      <c r="VBB1" s="1126"/>
      <c r="VBC1" s="1126"/>
      <c r="VBD1" s="1126"/>
      <c r="VBE1" s="1126"/>
      <c r="VBF1" s="1126"/>
      <c r="VBG1" s="1126"/>
      <c r="VBH1" s="1126"/>
      <c r="VBI1" s="1126"/>
      <c r="VBJ1" s="1126"/>
      <c r="VBK1" s="1126"/>
      <c r="VBL1" s="1126"/>
      <c r="VBM1" s="1126"/>
      <c r="VBN1" s="1126"/>
      <c r="VBO1" s="1126"/>
      <c r="VBP1" s="1126"/>
      <c r="VBQ1" s="1126"/>
      <c r="VBR1" s="1126"/>
      <c r="VBS1" s="1126"/>
      <c r="VBT1" s="1126"/>
      <c r="VBU1" s="1126"/>
      <c r="VBV1" s="1126"/>
      <c r="VBW1" s="1126"/>
      <c r="VBX1" s="1126"/>
      <c r="VBY1" s="1126"/>
      <c r="VBZ1" s="1126"/>
      <c r="VCA1" s="1126"/>
      <c r="VCB1" s="1126"/>
      <c r="VCC1" s="1126"/>
      <c r="VCD1" s="1126"/>
      <c r="VCE1" s="1126"/>
      <c r="VCF1" s="1126"/>
      <c r="VCG1" s="1126"/>
      <c r="VCH1" s="1126"/>
      <c r="VCI1" s="1126"/>
      <c r="VCJ1" s="1126"/>
      <c r="VCK1" s="1126"/>
      <c r="VCL1" s="1126"/>
      <c r="VCM1" s="1126"/>
      <c r="VCN1" s="1126"/>
      <c r="VCO1" s="1126"/>
      <c r="VCP1" s="1126"/>
      <c r="VCQ1" s="1126"/>
      <c r="VCR1" s="1126"/>
      <c r="VCS1" s="1126"/>
      <c r="VCT1" s="1126"/>
      <c r="VCU1" s="1126"/>
      <c r="VCV1" s="1126"/>
      <c r="VCW1" s="1126"/>
      <c r="VCX1" s="1126"/>
      <c r="VCY1" s="1126"/>
      <c r="VCZ1" s="1126"/>
      <c r="VDA1" s="1126"/>
      <c r="VDB1" s="1126"/>
      <c r="VDC1" s="1126"/>
      <c r="VDD1" s="1126"/>
      <c r="VDE1" s="1126"/>
      <c r="VDF1" s="1126"/>
      <c r="VDG1" s="1126"/>
      <c r="VDH1" s="1126"/>
      <c r="VDI1" s="1126"/>
      <c r="VDJ1" s="1126"/>
      <c r="VDK1" s="1126"/>
      <c r="VDL1" s="1126"/>
      <c r="VDM1" s="1126"/>
      <c r="VDN1" s="1126"/>
      <c r="VDO1" s="1126"/>
      <c r="VDP1" s="1126"/>
      <c r="VDQ1" s="1126"/>
      <c r="VDR1" s="1126"/>
      <c r="VDS1" s="1126"/>
      <c r="VDT1" s="1126"/>
      <c r="VDU1" s="1126"/>
      <c r="VDV1" s="1126"/>
      <c r="VDW1" s="1126"/>
      <c r="VDX1" s="1126"/>
      <c r="VDY1" s="1126"/>
      <c r="VDZ1" s="1126"/>
      <c r="VEA1" s="1126"/>
      <c r="VEB1" s="1126"/>
      <c r="VEC1" s="1126"/>
      <c r="VED1" s="1126"/>
      <c r="VEE1" s="1126"/>
      <c r="VEF1" s="1126"/>
      <c r="VEG1" s="1126"/>
      <c r="VEH1" s="1126"/>
      <c r="VEI1" s="1126"/>
      <c r="VEJ1" s="1126"/>
      <c r="VEK1" s="1126"/>
      <c r="VEL1" s="1126"/>
      <c r="VEM1" s="1126"/>
      <c r="VEN1" s="1126"/>
      <c r="VEO1" s="1126"/>
      <c r="VEP1" s="1126"/>
      <c r="VEQ1" s="1126"/>
      <c r="VER1" s="1126"/>
      <c r="VES1" s="1126"/>
      <c r="VET1" s="1126"/>
      <c r="VEU1" s="1126"/>
      <c r="VEV1" s="1126"/>
      <c r="VEW1" s="1126"/>
      <c r="VEX1" s="1126"/>
      <c r="VEY1" s="1126"/>
      <c r="VEZ1" s="1126"/>
      <c r="VFA1" s="1126"/>
      <c r="VFB1" s="1126"/>
      <c r="VFC1" s="1126"/>
      <c r="VFD1" s="1126"/>
      <c r="VFE1" s="1126"/>
      <c r="VFF1" s="1126"/>
      <c r="VFG1" s="1126"/>
      <c r="VFH1" s="1126"/>
      <c r="VFI1" s="1126"/>
      <c r="VFJ1" s="1126"/>
      <c r="VFK1" s="1126"/>
      <c r="VFL1" s="1126"/>
      <c r="VFM1" s="1126"/>
      <c r="VFN1" s="1126"/>
      <c r="VFO1" s="1126"/>
      <c r="VFP1" s="1126"/>
      <c r="VFQ1" s="1126"/>
      <c r="VFR1" s="1126"/>
      <c r="VFS1" s="1126"/>
      <c r="VFT1" s="1126"/>
      <c r="VFU1" s="1126"/>
      <c r="VFV1" s="1126"/>
      <c r="VFW1" s="1126"/>
      <c r="VFX1" s="1126"/>
      <c r="VFY1" s="1126"/>
      <c r="VFZ1" s="1126"/>
      <c r="VGA1" s="1126"/>
      <c r="VGB1" s="1126"/>
      <c r="VGC1" s="1126"/>
      <c r="VGD1" s="1126"/>
      <c r="VGE1" s="1126"/>
      <c r="VGF1" s="1126"/>
      <c r="VGG1" s="1126"/>
      <c r="VGH1" s="1126"/>
      <c r="VGI1" s="1126"/>
      <c r="VGJ1" s="1126"/>
      <c r="VGK1" s="1126"/>
      <c r="VGL1" s="1126"/>
      <c r="VGM1" s="1126"/>
      <c r="VGN1" s="1126"/>
      <c r="VGO1" s="1126"/>
      <c r="VGP1" s="1126"/>
      <c r="VGQ1" s="1126"/>
      <c r="VGR1" s="1126"/>
      <c r="VGS1" s="1126"/>
      <c r="VGT1" s="1126"/>
      <c r="VGU1" s="1126"/>
      <c r="VGV1" s="1126"/>
      <c r="VGW1" s="1126"/>
      <c r="VGX1" s="1126"/>
      <c r="VGY1" s="1126"/>
      <c r="VGZ1" s="1126"/>
      <c r="VHA1" s="1126"/>
      <c r="VHB1" s="1126"/>
      <c r="VHC1" s="1126"/>
      <c r="VHD1" s="1126"/>
      <c r="VHE1" s="1126"/>
      <c r="VHF1" s="1126"/>
      <c r="VHG1" s="1126"/>
      <c r="VHH1" s="1126"/>
      <c r="VHI1" s="1126"/>
      <c r="VHJ1" s="1126"/>
      <c r="VHK1" s="1126"/>
      <c r="VHL1" s="1126"/>
      <c r="VHM1" s="1126"/>
      <c r="VHN1" s="1126"/>
      <c r="VHO1" s="1126"/>
      <c r="VHP1" s="1126"/>
      <c r="VHQ1" s="1126"/>
      <c r="VHR1" s="1126"/>
      <c r="VHS1" s="1126"/>
      <c r="VHT1" s="1126"/>
      <c r="VHU1" s="1126"/>
      <c r="VHV1" s="1126"/>
      <c r="VHW1" s="1126"/>
      <c r="VHX1" s="1126"/>
      <c r="VHY1" s="1126"/>
      <c r="VHZ1" s="1126"/>
      <c r="VIA1" s="1126"/>
      <c r="VIB1" s="1126"/>
      <c r="VIC1" s="1126"/>
      <c r="VID1" s="1126"/>
      <c r="VIE1" s="1126"/>
      <c r="VIF1" s="1126"/>
      <c r="VIG1" s="1126"/>
      <c r="VIH1" s="1126"/>
      <c r="VII1" s="1126"/>
      <c r="VIJ1" s="1126"/>
      <c r="VIK1" s="1126"/>
      <c r="VIL1" s="1126"/>
      <c r="VIM1" s="1126"/>
      <c r="VIN1" s="1126"/>
      <c r="VIO1" s="1126"/>
      <c r="VIP1" s="1126"/>
      <c r="VIQ1" s="1126"/>
      <c r="VIR1" s="1126"/>
      <c r="VIS1" s="1126"/>
      <c r="VIT1" s="1126"/>
      <c r="VIU1" s="1126"/>
      <c r="VIV1" s="1126"/>
      <c r="VIW1" s="1126"/>
      <c r="VIX1" s="1126"/>
      <c r="VIY1" s="1126"/>
      <c r="VIZ1" s="1126"/>
      <c r="VJA1" s="1126"/>
      <c r="VJB1" s="1126"/>
      <c r="VJC1" s="1126"/>
      <c r="VJD1" s="1126"/>
      <c r="VJE1" s="1126"/>
      <c r="VJF1" s="1126"/>
      <c r="VJG1" s="1126"/>
      <c r="VJH1" s="1126"/>
      <c r="VJI1" s="1126"/>
      <c r="VJJ1" s="1126"/>
      <c r="VJK1" s="1126"/>
      <c r="VJL1" s="1126"/>
      <c r="VJM1" s="1126"/>
      <c r="VJN1" s="1126"/>
      <c r="VJO1" s="1126"/>
      <c r="VJP1" s="1126"/>
      <c r="VJQ1" s="1126"/>
      <c r="VJR1" s="1126"/>
      <c r="VJS1" s="1126"/>
      <c r="VJT1" s="1126"/>
      <c r="VJU1" s="1126"/>
      <c r="VJV1" s="1126"/>
      <c r="VJW1" s="1126"/>
      <c r="VJX1" s="1126"/>
      <c r="VJY1" s="1126"/>
      <c r="VJZ1" s="1126"/>
      <c r="VKA1" s="1126"/>
      <c r="VKB1" s="1126"/>
      <c r="VKC1" s="1126"/>
      <c r="VKD1" s="1126"/>
      <c r="VKE1" s="1126"/>
      <c r="VKF1" s="1126"/>
      <c r="VKG1" s="1126"/>
      <c r="VKH1" s="1126"/>
      <c r="VKI1" s="1126"/>
      <c r="VKJ1" s="1126"/>
      <c r="VKK1" s="1126"/>
      <c r="VKL1" s="1126"/>
      <c r="VKM1" s="1126"/>
      <c r="VKN1" s="1126"/>
      <c r="VKO1" s="1126"/>
      <c r="VKP1" s="1126"/>
      <c r="VKQ1" s="1126"/>
      <c r="VKR1" s="1126"/>
      <c r="VKS1" s="1126"/>
      <c r="VKT1" s="1126"/>
      <c r="VKU1" s="1126"/>
      <c r="VKV1" s="1126"/>
      <c r="VKW1" s="1126"/>
      <c r="VKX1" s="1126"/>
      <c r="VKY1" s="1126"/>
      <c r="VKZ1" s="1126"/>
      <c r="VLA1" s="1126"/>
      <c r="VLB1" s="1126"/>
      <c r="VLC1" s="1126"/>
      <c r="VLD1" s="1126"/>
      <c r="VLE1" s="1126"/>
      <c r="VLF1" s="1126"/>
      <c r="VLG1" s="1126"/>
      <c r="VLH1" s="1126"/>
      <c r="VLI1" s="1126"/>
      <c r="VLJ1" s="1126"/>
      <c r="VLK1" s="1126"/>
      <c r="VLL1" s="1126"/>
      <c r="VLM1" s="1126"/>
      <c r="VLN1" s="1126"/>
      <c r="VLO1" s="1126"/>
      <c r="VLP1" s="1126"/>
      <c r="VLQ1" s="1126"/>
      <c r="VLR1" s="1126"/>
      <c r="VLS1" s="1126"/>
      <c r="VLT1" s="1126"/>
      <c r="VLU1" s="1126"/>
      <c r="VLV1" s="1126"/>
      <c r="VLW1" s="1126"/>
      <c r="VLX1" s="1126"/>
      <c r="VLY1" s="1126"/>
      <c r="VLZ1" s="1126"/>
      <c r="VMA1" s="1126"/>
      <c r="VMB1" s="1126"/>
      <c r="VMC1" s="1126"/>
      <c r="VMD1" s="1126"/>
      <c r="VME1" s="1126"/>
      <c r="VMF1" s="1126"/>
      <c r="VMG1" s="1126"/>
      <c r="VMH1" s="1126"/>
      <c r="VMI1" s="1126"/>
      <c r="VMJ1" s="1126"/>
      <c r="VMK1" s="1126"/>
      <c r="VML1" s="1126"/>
      <c r="VMM1" s="1126"/>
      <c r="VMN1" s="1126"/>
      <c r="VMO1" s="1126"/>
      <c r="VMP1" s="1126"/>
      <c r="VMQ1" s="1126"/>
      <c r="VMR1" s="1126"/>
      <c r="VMS1" s="1126"/>
      <c r="VMT1" s="1126"/>
      <c r="VMU1" s="1126"/>
      <c r="VMV1" s="1126"/>
      <c r="VMW1" s="1126"/>
      <c r="VMX1" s="1126"/>
      <c r="VMY1" s="1126"/>
      <c r="VMZ1" s="1126"/>
      <c r="VNA1" s="1126"/>
      <c r="VNB1" s="1126"/>
      <c r="VNC1" s="1126"/>
      <c r="VND1" s="1126"/>
      <c r="VNE1" s="1126"/>
      <c r="VNF1" s="1126"/>
      <c r="VNG1" s="1126"/>
      <c r="VNH1" s="1126"/>
      <c r="VNI1" s="1126"/>
      <c r="VNJ1" s="1126"/>
      <c r="VNK1" s="1126"/>
      <c r="VNL1" s="1126"/>
      <c r="VNM1" s="1126"/>
      <c r="VNN1" s="1126"/>
      <c r="VNO1" s="1126"/>
      <c r="VNP1" s="1126"/>
      <c r="VNQ1" s="1126"/>
      <c r="VNR1" s="1126"/>
      <c r="VNS1" s="1126"/>
      <c r="VNT1" s="1126"/>
      <c r="VNU1" s="1126"/>
      <c r="VNV1" s="1126"/>
      <c r="VNW1" s="1126"/>
      <c r="VNX1" s="1126"/>
      <c r="VNY1" s="1126"/>
      <c r="VNZ1" s="1126"/>
      <c r="VOA1" s="1126"/>
      <c r="VOB1" s="1126"/>
      <c r="VOC1" s="1126"/>
      <c r="VOD1" s="1126"/>
      <c r="VOE1" s="1126"/>
      <c r="VOF1" s="1126"/>
      <c r="VOG1" s="1126"/>
      <c r="VOH1" s="1126"/>
      <c r="VOI1" s="1126"/>
      <c r="VOJ1" s="1126"/>
      <c r="VOK1" s="1126"/>
      <c r="VOL1" s="1126"/>
      <c r="VOM1" s="1126"/>
      <c r="VON1" s="1126"/>
      <c r="VOO1" s="1126"/>
      <c r="VOP1" s="1126"/>
      <c r="VOQ1" s="1126"/>
      <c r="VOR1" s="1126"/>
      <c r="VOS1" s="1126"/>
      <c r="VOT1" s="1126"/>
      <c r="VOU1" s="1126"/>
      <c r="VOV1" s="1126"/>
      <c r="VOW1" s="1126"/>
      <c r="VOX1" s="1126"/>
      <c r="VOY1" s="1126"/>
      <c r="VOZ1" s="1126"/>
      <c r="VPA1" s="1126"/>
      <c r="VPB1" s="1126"/>
      <c r="VPC1" s="1126"/>
      <c r="VPD1" s="1126"/>
      <c r="VPE1" s="1126"/>
      <c r="VPF1" s="1126"/>
      <c r="VPG1" s="1126"/>
      <c r="VPH1" s="1126"/>
      <c r="VPI1" s="1126"/>
      <c r="VPJ1" s="1126"/>
      <c r="VPK1" s="1126"/>
      <c r="VPL1" s="1126"/>
      <c r="VPM1" s="1126"/>
      <c r="VPN1" s="1126"/>
      <c r="VPO1" s="1126"/>
      <c r="VPP1" s="1126"/>
      <c r="VPQ1" s="1126"/>
      <c r="VPR1" s="1126"/>
      <c r="VPS1" s="1126"/>
      <c r="VPT1" s="1126"/>
      <c r="VPU1" s="1126"/>
      <c r="VPV1" s="1126"/>
      <c r="VPW1" s="1126"/>
      <c r="VPX1" s="1126"/>
      <c r="VPY1" s="1126"/>
      <c r="VPZ1" s="1126"/>
      <c r="VQA1" s="1126"/>
      <c r="VQB1" s="1126"/>
      <c r="VQC1" s="1126"/>
      <c r="VQD1" s="1126"/>
      <c r="VQE1" s="1126"/>
      <c r="VQF1" s="1126"/>
      <c r="VQG1" s="1126"/>
      <c r="VQH1" s="1126"/>
      <c r="VQI1" s="1126"/>
      <c r="VQJ1" s="1126"/>
      <c r="VQK1" s="1126"/>
      <c r="VQL1" s="1126"/>
      <c r="VQM1" s="1126"/>
      <c r="VQN1" s="1126"/>
      <c r="VQO1" s="1126"/>
      <c r="VQP1" s="1126"/>
      <c r="VQQ1" s="1126"/>
      <c r="VQR1" s="1126"/>
      <c r="VQS1" s="1126"/>
      <c r="VQT1" s="1126"/>
      <c r="VQU1" s="1126"/>
      <c r="VQV1" s="1126"/>
      <c r="VQW1" s="1126"/>
      <c r="VQX1" s="1126"/>
      <c r="VQY1" s="1126"/>
      <c r="VQZ1" s="1126"/>
      <c r="VRA1" s="1126"/>
      <c r="VRB1" s="1126"/>
      <c r="VRC1" s="1126"/>
      <c r="VRD1" s="1126"/>
      <c r="VRE1" s="1126"/>
      <c r="VRF1" s="1126"/>
      <c r="VRG1" s="1126"/>
      <c r="VRH1" s="1126"/>
      <c r="VRI1" s="1126"/>
      <c r="VRJ1" s="1126"/>
      <c r="VRK1" s="1126"/>
      <c r="VRL1" s="1126"/>
      <c r="VRM1" s="1126"/>
      <c r="VRN1" s="1126"/>
      <c r="VRO1" s="1126"/>
      <c r="VRP1" s="1126"/>
      <c r="VRQ1" s="1126"/>
      <c r="VRR1" s="1126"/>
      <c r="VRS1" s="1126"/>
      <c r="VRT1" s="1126"/>
      <c r="VRU1" s="1126"/>
      <c r="VRV1" s="1126"/>
      <c r="VRW1" s="1126"/>
      <c r="VRX1" s="1126"/>
      <c r="VRY1" s="1126"/>
      <c r="VRZ1" s="1126"/>
      <c r="VSA1" s="1126"/>
      <c r="VSB1" s="1126"/>
      <c r="VSC1" s="1126"/>
      <c r="VSD1" s="1126"/>
      <c r="VSE1" s="1126"/>
      <c r="VSF1" s="1126"/>
      <c r="VSG1" s="1126"/>
      <c r="VSH1" s="1126"/>
      <c r="VSI1" s="1126"/>
      <c r="VSJ1" s="1126"/>
      <c r="VSK1" s="1126"/>
      <c r="VSL1" s="1126"/>
      <c r="VSM1" s="1126"/>
      <c r="VSN1" s="1126"/>
      <c r="VSO1" s="1126"/>
      <c r="VSP1" s="1126"/>
      <c r="VSQ1" s="1126"/>
      <c r="VSR1" s="1126"/>
      <c r="VSS1" s="1126"/>
      <c r="VST1" s="1126"/>
      <c r="VSU1" s="1126"/>
      <c r="VSV1" s="1126"/>
      <c r="VSW1" s="1126"/>
      <c r="VSX1" s="1126"/>
      <c r="VSY1" s="1126"/>
      <c r="VSZ1" s="1126"/>
      <c r="VTA1" s="1126"/>
      <c r="VTB1" s="1126"/>
      <c r="VTC1" s="1126"/>
      <c r="VTD1" s="1126"/>
      <c r="VTE1" s="1126"/>
      <c r="VTF1" s="1126"/>
      <c r="VTG1" s="1126"/>
      <c r="VTH1" s="1126"/>
      <c r="VTI1" s="1126"/>
      <c r="VTJ1" s="1126"/>
      <c r="VTK1" s="1126"/>
      <c r="VTL1" s="1126"/>
      <c r="VTM1" s="1126"/>
      <c r="VTN1" s="1126"/>
      <c r="VTO1" s="1126"/>
      <c r="VTP1" s="1126"/>
      <c r="VTQ1" s="1126"/>
      <c r="VTR1" s="1126"/>
      <c r="VTS1" s="1126"/>
      <c r="VTT1" s="1126"/>
      <c r="VTU1" s="1126"/>
      <c r="VTV1" s="1126"/>
      <c r="VTW1" s="1126"/>
      <c r="VTX1" s="1126"/>
      <c r="VTY1" s="1126"/>
      <c r="VTZ1" s="1126"/>
      <c r="VUA1" s="1126"/>
      <c r="VUB1" s="1126"/>
      <c r="VUC1" s="1126"/>
      <c r="VUD1" s="1126"/>
      <c r="VUE1" s="1126"/>
      <c r="VUF1" s="1126"/>
      <c r="VUG1" s="1126"/>
      <c r="VUH1" s="1126"/>
      <c r="VUI1" s="1126"/>
      <c r="VUJ1" s="1126"/>
      <c r="VUK1" s="1126"/>
      <c r="VUL1" s="1126"/>
      <c r="VUM1" s="1126"/>
      <c r="VUN1" s="1126"/>
      <c r="VUO1" s="1126"/>
      <c r="VUP1" s="1126"/>
      <c r="VUQ1" s="1126"/>
      <c r="VUR1" s="1126"/>
      <c r="VUS1" s="1126"/>
      <c r="VUT1" s="1126"/>
      <c r="VUU1" s="1126"/>
      <c r="VUV1" s="1126"/>
      <c r="VUW1" s="1126"/>
      <c r="VUX1" s="1126"/>
      <c r="VUY1" s="1126"/>
      <c r="VUZ1" s="1126"/>
      <c r="VVA1" s="1126"/>
      <c r="VVB1" s="1126"/>
      <c r="VVC1" s="1126"/>
      <c r="VVD1" s="1126"/>
      <c r="VVE1" s="1126"/>
      <c r="VVF1" s="1126"/>
      <c r="VVG1" s="1126"/>
      <c r="VVH1" s="1126"/>
      <c r="VVI1" s="1126"/>
      <c r="VVJ1" s="1126"/>
      <c r="VVK1" s="1126"/>
      <c r="VVL1" s="1126"/>
      <c r="VVM1" s="1126"/>
      <c r="VVN1" s="1126"/>
      <c r="VVO1" s="1126"/>
      <c r="VVP1" s="1126"/>
      <c r="VVQ1" s="1126"/>
      <c r="VVR1" s="1126"/>
      <c r="VVS1" s="1126"/>
      <c r="VVT1" s="1126"/>
      <c r="VVU1" s="1126"/>
      <c r="VVV1" s="1126"/>
      <c r="VVW1" s="1126"/>
      <c r="VVX1" s="1126"/>
      <c r="VVY1" s="1126"/>
      <c r="VVZ1" s="1126"/>
      <c r="VWA1" s="1126"/>
      <c r="VWB1" s="1126"/>
      <c r="VWC1" s="1126"/>
      <c r="VWD1" s="1126"/>
      <c r="VWE1" s="1126"/>
      <c r="VWF1" s="1126"/>
      <c r="VWG1" s="1126"/>
      <c r="VWH1" s="1126"/>
      <c r="VWI1" s="1126"/>
      <c r="VWJ1" s="1126"/>
      <c r="VWK1" s="1126"/>
      <c r="VWL1" s="1126"/>
      <c r="VWM1" s="1126"/>
      <c r="VWN1" s="1126"/>
      <c r="VWO1" s="1126"/>
      <c r="VWP1" s="1126"/>
      <c r="VWQ1" s="1126"/>
      <c r="VWR1" s="1126"/>
      <c r="VWS1" s="1126"/>
      <c r="VWT1" s="1126"/>
      <c r="VWU1" s="1126"/>
      <c r="VWV1" s="1126"/>
      <c r="VWW1" s="1126"/>
      <c r="VWX1" s="1126"/>
      <c r="VWY1" s="1126"/>
      <c r="VWZ1" s="1126"/>
      <c r="VXA1" s="1126"/>
      <c r="VXB1" s="1126"/>
      <c r="VXC1" s="1126"/>
      <c r="VXD1" s="1126"/>
      <c r="VXE1" s="1126"/>
      <c r="VXF1" s="1126"/>
      <c r="VXG1" s="1126"/>
      <c r="VXH1" s="1126"/>
      <c r="VXI1" s="1126"/>
      <c r="VXJ1" s="1126"/>
      <c r="VXK1" s="1126"/>
      <c r="VXL1" s="1126"/>
      <c r="VXM1" s="1126"/>
      <c r="VXN1" s="1126"/>
      <c r="VXO1" s="1126"/>
      <c r="VXP1" s="1126"/>
      <c r="VXQ1" s="1126"/>
      <c r="VXR1" s="1126"/>
      <c r="VXS1" s="1126"/>
      <c r="VXT1" s="1126"/>
      <c r="VXU1" s="1126"/>
      <c r="VXV1" s="1126"/>
      <c r="VXW1" s="1126"/>
      <c r="VXX1" s="1126"/>
      <c r="VXY1" s="1126"/>
      <c r="VXZ1" s="1126"/>
      <c r="VYA1" s="1126"/>
      <c r="VYB1" s="1126"/>
      <c r="VYC1" s="1126"/>
      <c r="VYD1" s="1126"/>
      <c r="VYE1" s="1126"/>
      <c r="VYF1" s="1126"/>
      <c r="VYG1" s="1126"/>
      <c r="VYH1" s="1126"/>
      <c r="VYI1" s="1126"/>
      <c r="VYJ1" s="1126"/>
      <c r="VYK1" s="1126"/>
      <c r="VYL1" s="1126"/>
      <c r="VYM1" s="1126"/>
      <c r="VYN1" s="1126"/>
      <c r="VYO1" s="1126"/>
      <c r="VYP1" s="1126"/>
      <c r="VYQ1" s="1126"/>
      <c r="VYR1" s="1126"/>
      <c r="VYS1" s="1126"/>
      <c r="VYT1" s="1126"/>
      <c r="VYU1" s="1126"/>
      <c r="VYV1" s="1126"/>
      <c r="VYW1" s="1126"/>
      <c r="VYX1" s="1126"/>
      <c r="VYY1" s="1126"/>
      <c r="VYZ1" s="1126"/>
      <c r="VZA1" s="1126"/>
      <c r="VZB1" s="1126"/>
      <c r="VZC1" s="1126"/>
      <c r="VZD1" s="1126"/>
      <c r="VZE1" s="1126"/>
      <c r="VZF1" s="1126"/>
      <c r="VZG1" s="1126"/>
      <c r="VZH1" s="1126"/>
      <c r="VZI1" s="1126"/>
      <c r="VZJ1" s="1126"/>
      <c r="VZK1" s="1126"/>
      <c r="VZL1" s="1126"/>
      <c r="VZM1" s="1126"/>
      <c r="VZN1" s="1126"/>
      <c r="VZO1" s="1126"/>
      <c r="VZP1" s="1126"/>
      <c r="VZQ1" s="1126"/>
      <c r="VZR1" s="1126"/>
      <c r="VZS1" s="1126"/>
      <c r="VZT1" s="1126"/>
      <c r="VZU1" s="1126"/>
      <c r="VZV1" s="1126"/>
      <c r="VZW1" s="1126"/>
      <c r="VZX1" s="1126"/>
      <c r="VZY1" s="1126"/>
      <c r="VZZ1" s="1126"/>
      <c r="WAA1" s="1126"/>
      <c r="WAB1" s="1126"/>
      <c r="WAC1" s="1126"/>
      <c r="WAD1" s="1126"/>
      <c r="WAE1" s="1126"/>
      <c r="WAF1" s="1126"/>
      <c r="WAG1" s="1126"/>
      <c r="WAH1" s="1126"/>
      <c r="WAI1" s="1126"/>
      <c r="WAJ1" s="1126"/>
      <c r="WAK1" s="1126"/>
      <c r="WAL1" s="1126"/>
      <c r="WAM1" s="1126"/>
      <c r="WAN1" s="1126"/>
      <c r="WAO1" s="1126"/>
      <c r="WAP1" s="1126"/>
      <c r="WAQ1" s="1126"/>
      <c r="WAR1" s="1126"/>
      <c r="WAS1" s="1126"/>
      <c r="WAT1" s="1126"/>
      <c r="WAU1" s="1126"/>
      <c r="WAV1" s="1126"/>
      <c r="WAW1" s="1126"/>
      <c r="WAX1" s="1126"/>
      <c r="WAY1" s="1126"/>
      <c r="WAZ1" s="1126"/>
      <c r="WBA1" s="1126"/>
      <c r="WBB1" s="1126"/>
      <c r="WBC1" s="1126"/>
      <c r="WBD1" s="1126"/>
      <c r="WBE1" s="1126"/>
      <c r="WBF1" s="1126"/>
      <c r="WBG1" s="1126"/>
      <c r="WBH1" s="1126"/>
      <c r="WBI1" s="1126"/>
      <c r="WBJ1" s="1126"/>
      <c r="WBK1" s="1126"/>
      <c r="WBL1" s="1126"/>
      <c r="WBM1" s="1126"/>
      <c r="WBN1" s="1126"/>
      <c r="WBO1" s="1126"/>
      <c r="WBP1" s="1126"/>
      <c r="WBQ1" s="1126"/>
      <c r="WBR1" s="1126"/>
      <c r="WBS1" s="1126"/>
      <c r="WBT1" s="1126"/>
      <c r="WBU1" s="1126"/>
      <c r="WBV1" s="1126"/>
      <c r="WBW1" s="1126"/>
      <c r="WBX1" s="1126"/>
      <c r="WBY1" s="1126"/>
      <c r="WBZ1" s="1126"/>
      <c r="WCA1" s="1126"/>
      <c r="WCB1" s="1126"/>
      <c r="WCC1" s="1126"/>
      <c r="WCD1" s="1126"/>
      <c r="WCE1" s="1126"/>
      <c r="WCF1" s="1126"/>
      <c r="WCG1" s="1126"/>
      <c r="WCH1" s="1126"/>
      <c r="WCI1" s="1126"/>
      <c r="WCJ1" s="1126"/>
      <c r="WCK1" s="1126"/>
      <c r="WCL1" s="1126"/>
      <c r="WCM1" s="1126"/>
      <c r="WCN1" s="1126"/>
      <c r="WCO1" s="1126"/>
      <c r="WCP1" s="1126"/>
      <c r="WCQ1" s="1126"/>
      <c r="WCR1" s="1126"/>
      <c r="WCS1" s="1126"/>
      <c r="WCT1" s="1126"/>
      <c r="WCU1" s="1126"/>
      <c r="WCV1" s="1126"/>
      <c r="WCW1" s="1126"/>
      <c r="WCX1" s="1126"/>
      <c r="WCY1" s="1126"/>
      <c r="WCZ1" s="1126"/>
      <c r="WDA1" s="1126"/>
      <c r="WDB1" s="1126"/>
      <c r="WDC1" s="1126"/>
      <c r="WDD1" s="1126"/>
      <c r="WDE1" s="1126"/>
      <c r="WDF1" s="1126"/>
      <c r="WDG1" s="1126"/>
      <c r="WDH1" s="1126"/>
      <c r="WDI1" s="1126"/>
      <c r="WDJ1" s="1126"/>
      <c r="WDK1" s="1126"/>
      <c r="WDL1" s="1126"/>
      <c r="WDM1" s="1126"/>
      <c r="WDN1" s="1126"/>
      <c r="WDO1" s="1126"/>
      <c r="WDP1" s="1126"/>
      <c r="WDQ1" s="1126"/>
      <c r="WDR1" s="1126"/>
      <c r="WDS1" s="1126"/>
      <c r="WDT1" s="1126"/>
      <c r="WDU1" s="1126"/>
      <c r="WDV1" s="1126"/>
      <c r="WDW1" s="1126"/>
      <c r="WDX1" s="1126"/>
      <c r="WDY1" s="1126"/>
      <c r="WDZ1" s="1126"/>
      <c r="WEA1" s="1126"/>
      <c r="WEB1" s="1126"/>
      <c r="WEC1" s="1126"/>
      <c r="WED1" s="1126"/>
      <c r="WEE1" s="1126"/>
      <c r="WEF1" s="1126"/>
      <c r="WEG1" s="1126"/>
      <c r="WEH1" s="1126"/>
      <c r="WEI1" s="1126"/>
      <c r="WEJ1" s="1126"/>
      <c r="WEK1" s="1126"/>
      <c r="WEL1" s="1126"/>
      <c r="WEM1" s="1126"/>
      <c r="WEN1" s="1126"/>
      <c r="WEO1" s="1126"/>
      <c r="WEP1" s="1126"/>
      <c r="WEQ1" s="1126"/>
      <c r="WER1" s="1126"/>
      <c r="WES1" s="1126"/>
      <c r="WET1" s="1126"/>
      <c r="WEU1" s="1126"/>
      <c r="WEV1" s="1126"/>
      <c r="WEW1" s="1126"/>
      <c r="WEX1" s="1126"/>
      <c r="WEY1" s="1126"/>
      <c r="WEZ1" s="1126"/>
      <c r="WFA1" s="1126"/>
      <c r="WFB1" s="1126"/>
      <c r="WFC1" s="1126"/>
      <c r="WFD1" s="1126"/>
      <c r="WFE1" s="1126"/>
      <c r="WFF1" s="1126"/>
      <c r="WFG1" s="1126"/>
      <c r="WFH1" s="1126"/>
      <c r="WFI1" s="1126"/>
      <c r="WFJ1" s="1126"/>
      <c r="WFK1" s="1126"/>
      <c r="WFL1" s="1126"/>
      <c r="WFM1" s="1126"/>
      <c r="WFN1" s="1126"/>
      <c r="WFO1" s="1126"/>
      <c r="WFP1" s="1126"/>
      <c r="WFQ1" s="1126"/>
      <c r="WFR1" s="1126"/>
      <c r="WFS1" s="1126"/>
      <c r="WFT1" s="1126"/>
      <c r="WFU1" s="1126"/>
      <c r="WFV1" s="1126"/>
      <c r="WFW1" s="1126"/>
      <c r="WFX1" s="1126"/>
      <c r="WFY1" s="1126"/>
      <c r="WFZ1" s="1126"/>
      <c r="WGA1" s="1126"/>
      <c r="WGB1" s="1126"/>
      <c r="WGC1" s="1126"/>
      <c r="WGD1" s="1126"/>
      <c r="WGE1" s="1126"/>
      <c r="WGF1" s="1126"/>
      <c r="WGG1" s="1126"/>
      <c r="WGH1" s="1126"/>
      <c r="WGI1" s="1126"/>
      <c r="WGJ1" s="1126"/>
      <c r="WGK1" s="1126"/>
      <c r="WGL1" s="1126"/>
      <c r="WGM1" s="1126"/>
      <c r="WGN1" s="1126"/>
      <c r="WGO1" s="1126"/>
      <c r="WGP1" s="1126"/>
      <c r="WGQ1" s="1126"/>
      <c r="WGR1" s="1126"/>
      <c r="WGS1" s="1126"/>
      <c r="WGT1" s="1126"/>
      <c r="WGU1" s="1126"/>
      <c r="WGV1" s="1126"/>
      <c r="WGW1" s="1126"/>
      <c r="WGX1" s="1126"/>
      <c r="WGY1" s="1126"/>
      <c r="WGZ1" s="1126"/>
      <c r="WHA1" s="1126"/>
      <c r="WHB1" s="1126"/>
      <c r="WHC1" s="1126"/>
      <c r="WHD1" s="1126"/>
      <c r="WHE1" s="1126"/>
      <c r="WHF1" s="1126"/>
      <c r="WHG1" s="1126"/>
      <c r="WHH1" s="1126"/>
      <c r="WHI1" s="1126"/>
      <c r="WHJ1" s="1126"/>
      <c r="WHK1" s="1126"/>
      <c r="WHL1" s="1126"/>
      <c r="WHM1" s="1126"/>
      <c r="WHN1" s="1126"/>
      <c r="WHO1" s="1126"/>
      <c r="WHP1" s="1126"/>
      <c r="WHQ1" s="1126"/>
      <c r="WHR1" s="1126"/>
      <c r="WHS1" s="1126"/>
      <c r="WHT1" s="1126"/>
      <c r="WHU1" s="1126"/>
      <c r="WHV1" s="1126"/>
      <c r="WHW1" s="1126"/>
      <c r="WHX1" s="1126"/>
      <c r="WHY1" s="1126"/>
      <c r="WHZ1" s="1126"/>
      <c r="WIA1" s="1126"/>
      <c r="WIB1" s="1126"/>
      <c r="WIC1" s="1126"/>
      <c r="WID1" s="1126"/>
      <c r="WIE1" s="1126"/>
      <c r="WIF1" s="1126"/>
      <c r="WIG1" s="1126"/>
      <c r="WIH1" s="1126"/>
      <c r="WII1" s="1126"/>
      <c r="WIJ1" s="1126"/>
      <c r="WIK1" s="1126"/>
      <c r="WIL1" s="1126"/>
      <c r="WIM1" s="1126"/>
      <c r="WIN1" s="1126"/>
      <c r="WIO1" s="1126"/>
      <c r="WIP1" s="1126"/>
      <c r="WIQ1" s="1126"/>
      <c r="WIR1" s="1126"/>
      <c r="WIS1" s="1126"/>
      <c r="WIT1" s="1126"/>
      <c r="WIU1" s="1126"/>
      <c r="WIV1" s="1126"/>
      <c r="WIW1" s="1126"/>
      <c r="WIX1" s="1126"/>
      <c r="WIY1" s="1126"/>
      <c r="WIZ1" s="1126"/>
      <c r="WJA1" s="1126"/>
      <c r="WJB1" s="1126"/>
      <c r="WJC1" s="1126"/>
      <c r="WJD1" s="1126"/>
      <c r="WJE1" s="1126"/>
      <c r="WJF1" s="1126"/>
      <c r="WJG1" s="1126"/>
      <c r="WJH1" s="1126"/>
      <c r="WJI1" s="1126"/>
      <c r="WJJ1" s="1126"/>
      <c r="WJK1" s="1126"/>
      <c r="WJL1" s="1126"/>
      <c r="WJM1" s="1126"/>
      <c r="WJN1" s="1126"/>
      <c r="WJO1" s="1126"/>
      <c r="WJP1" s="1126"/>
      <c r="WJQ1" s="1126"/>
      <c r="WJR1" s="1126"/>
      <c r="WJS1" s="1126"/>
      <c r="WJT1" s="1126"/>
      <c r="WJU1" s="1126"/>
      <c r="WJV1" s="1126"/>
      <c r="WJW1" s="1126"/>
      <c r="WJX1" s="1126"/>
      <c r="WJY1" s="1126"/>
      <c r="WJZ1" s="1126"/>
      <c r="WKA1" s="1126"/>
      <c r="WKB1" s="1126"/>
      <c r="WKC1" s="1126"/>
      <c r="WKD1" s="1126"/>
      <c r="WKE1" s="1126"/>
      <c r="WKF1" s="1126"/>
      <c r="WKG1" s="1126"/>
      <c r="WKH1" s="1126"/>
      <c r="WKI1" s="1126"/>
      <c r="WKJ1" s="1126"/>
      <c r="WKK1" s="1126"/>
      <c r="WKL1" s="1126"/>
      <c r="WKM1" s="1126"/>
      <c r="WKN1" s="1126"/>
      <c r="WKO1" s="1126"/>
      <c r="WKP1" s="1126"/>
      <c r="WKQ1" s="1126"/>
      <c r="WKR1" s="1126"/>
      <c r="WKS1" s="1126"/>
      <c r="WKT1" s="1126"/>
      <c r="WKU1" s="1126"/>
      <c r="WKV1" s="1126"/>
      <c r="WKW1" s="1126"/>
      <c r="WKX1" s="1126"/>
      <c r="WKY1" s="1126"/>
      <c r="WKZ1" s="1126"/>
      <c r="WLA1" s="1126"/>
      <c r="WLB1" s="1126"/>
      <c r="WLC1" s="1126"/>
      <c r="WLD1" s="1126"/>
      <c r="WLE1" s="1126"/>
      <c r="WLF1" s="1126"/>
      <c r="WLG1" s="1126"/>
      <c r="WLH1" s="1126"/>
      <c r="WLI1" s="1126"/>
      <c r="WLJ1" s="1126"/>
      <c r="WLK1" s="1126"/>
      <c r="WLL1" s="1126"/>
      <c r="WLM1" s="1126"/>
      <c r="WLN1" s="1126"/>
      <c r="WLO1" s="1126"/>
      <c r="WLP1" s="1126"/>
      <c r="WLQ1" s="1126"/>
      <c r="WLR1" s="1126"/>
      <c r="WLS1" s="1126"/>
      <c r="WLT1" s="1126"/>
      <c r="WLU1" s="1126"/>
      <c r="WLV1" s="1126"/>
      <c r="WLW1" s="1126"/>
      <c r="WLX1" s="1126"/>
      <c r="WLY1" s="1126"/>
      <c r="WLZ1" s="1126"/>
      <c r="WMA1" s="1126"/>
      <c r="WMB1" s="1126"/>
      <c r="WMC1" s="1126"/>
      <c r="WMD1" s="1126"/>
      <c r="WME1" s="1126"/>
      <c r="WMF1" s="1126"/>
      <c r="WMG1" s="1126"/>
      <c r="WMH1" s="1126"/>
      <c r="WMI1" s="1126"/>
      <c r="WMJ1" s="1126"/>
      <c r="WMK1" s="1126"/>
      <c r="WML1" s="1126"/>
      <c r="WMM1" s="1126"/>
      <c r="WMN1" s="1126"/>
      <c r="WMO1" s="1126"/>
      <c r="WMP1" s="1126"/>
      <c r="WMQ1" s="1126"/>
      <c r="WMR1" s="1126"/>
      <c r="WMS1" s="1126"/>
      <c r="WMT1" s="1126"/>
      <c r="WMU1" s="1126"/>
      <c r="WMV1" s="1126"/>
      <c r="WMW1" s="1126"/>
      <c r="WMX1" s="1126"/>
      <c r="WMY1" s="1126"/>
      <c r="WMZ1" s="1126"/>
      <c r="WNA1" s="1126"/>
      <c r="WNB1" s="1126"/>
      <c r="WNC1" s="1126"/>
      <c r="WND1" s="1126"/>
      <c r="WNE1" s="1126"/>
      <c r="WNF1" s="1126"/>
      <c r="WNG1" s="1126"/>
      <c r="WNH1" s="1126"/>
      <c r="WNI1" s="1126"/>
      <c r="WNJ1" s="1126"/>
      <c r="WNK1" s="1126"/>
      <c r="WNL1" s="1126"/>
      <c r="WNM1" s="1126"/>
      <c r="WNN1" s="1126"/>
      <c r="WNO1" s="1126"/>
      <c r="WNP1" s="1126"/>
      <c r="WNQ1" s="1126"/>
      <c r="WNR1" s="1126"/>
      <c r="WNS1" s="1126"/>
      <c r="WNT1" s="1126"/>
      <c r="WNU1" s="1126"/>
      <c r="WNV1" s="1126"/>
      <c r="WNW1" s="1126"/>
      <c r="WNX1" s="1126"/>
      <c r="WNY1" s="1126"/>
      <c r="WNZ1" s="1126"/>
      <c r="WOA1" s="1126"/>
      <c r="WOB1" s="1126"/>
      <c r="WOC1" s="1126"/>
      <c r="WOD1" s="1126"/>
      <c r="WOE1" s="1126"/>
      <c r="WOF1" s="1126"/>
      <c r="WOG1" s="1126"/>
      <c r="WOH1" s="1126"/>
      <c r="WOI1" s="1126"/>
      <c r="WOJ1" s="1126"/>
      <c r="WOK1" s="1126"/>
      <c r="WOL1" s="1126"/>
      <c r="WOM1" s="1126"/>
      <c r="WON1" s="1126"/>
      <c r="WOO1" s="1126"/>
      <c r="WOP1" s="1126"/>
      <c r="WOQ1" s="1126"/>
      <c r="WOR1" s="1126"/>
      <c r="WOS1" s="1126"/>
      <c r="WOT1" s="1126"/>
      <c r="WOU1" s="1126"/>
      <c r="WOV1" s="1126"/>
      <c r="WOW1" s="1126"/>
      <c r="WOX1" s="1126"/>
      <c r="WOY1" s="1126"/>
      <c r="WOZ1" s="1126"/>
      <c r="WPA1" s="1126"/>
      <c r="WPB1" s="1126"/>
      <c r="WPC1" s="1126"/>
      <c r="WPD1" s="1126"/>
      <c r="WPE1" s="1126"/>
      <c r="WPF1" s="1126"/>
      <c r="WPG1" s="1126"/>
      <c r="WPH1" s="1126"/>
      <c r="WPI1" s="1126"/>
      <c r="WPJ1" s="1126"/>
      <c r="WPK1" s="1126"/>
      <c r="WPL1" s="1126"/>
      <c r="WPM1" s="1126"/>
      <c r="WPN1" s="1126"/>
      <c r="WPO1" s="1126"/>
      <c r="WPP1" s="1126"/>
      <c r="WPQ1" s="1126"/>
      <c r="WPR1" s="1126"/>
      <c r="WPS1" s="1126"/>
      <c r="WPT1" s="1126"/>
      <c r="WPU1" s="1126"/>
      <c r="WPV1" s="1126"/>
      <c r="WPW1" s="1126"/>
      <c r="WPX1" s="1126"/>
      <c r="WPY1" s="1126"/>
      <c r="WPZ1" s="1126"/>
      <c r="WQA1" s="1126"/>
      <c r="WQB1" s="1126"/>
      <c r="WQC1" s="1126"/>
      <c r="WQD1" s="1126"/>
      <c r="WQE1" s="1126"/>
      <c r="WQF1" s="1126"/>
      <c r="WQG1" s="1126"/>
      <c r="WQH1" s="1126"/>
      <c r="WQI1" s="1126"/>
      <c r="WQJ1" s="1126"/>
      <c r="WQK1" s="1126"/>
      <c r="WQL1" s="1126"/>
      <c r="WQM1" s="1126"/>
      <c r="WQN1" s="1126"/>
      <c r="WQO1" s="1126"/>
      <c r="WQP1" s="1126"/>
      <c r="WQQ1" s="1126"/>
      <c r="WQR1" s="1126"/>
      <c r="WQS1" s="1126"/>
      <c r="WQT1" s="1126"/>
      <c r="WQU1" s="1126"/>
      <c r="WQV1" s="1126"/>
      <c r="WQW1" s="1126"/>
      <c r="WQX1" s="1126"/>
      <c r="WQY1" s="1126"/>
      <c r="WQZ1" s="1126"/>
      <c r="WRA1" s="1126"/>
      <c r="WRB1" s="1126"/>
      <c r="WRC1" s="1126"/>
      <c r="WRD1" s="1126"/>
      <c r="WRE1" s="1126"/>
      <c r="WRF1" s="1126"/>
      <c r="WRG1" s="1126"/>
      <c r="WRH1" s="1126"/>
      <c r="WRI1" s="1126"/>
      <c r="WRJ1" s="1126"/>
      <c r="WRK1" s="1126"/>
      <c r="WRL1" s="1126"/>
      <c r="WRM1" s="1126"/>
      <c r="WRN1" s="1126"/>
      <c r="WRO1" s="1126"/>
      <c r="WRP1" s="1126"/>
      <c r="WRQ1" s="1126"/>
      <c r="WRR1" s="1126"/>
      <c r="WRS1" s="1126"/>
      <c r="WRT1" s="1126"/>
      <c r="WRU1" s="1126"/>
      <c r="WRV1" s="1126"/>
      <c r="WRW1" s="1126"/>
      <c r="WRX1" s="1126"/>
      <c r="WRY1" s="1126"/>
      <c r="WRZ1" s="1126"/>
      <c r="WSA1" s="1126"/>
      <c r="WSB1" s="1126"/>
      <c r="WSC1" s="1126"/>
      <c r="WSD1" s="1126"/>
      <c r="WSE1" s="1126"/>
      <c r="WSF1" s="1126"/>
      <c r="WSG1" s="1126"/>
      <c r="WSH1" s="1126"/>
      <c r="WSI1" s="1126"/>
      <c r="WSJ1" s="1126"/>
      <c r="WSK1" s="1126"/>
      <c r="WSL1" s="1126"/>
      <c r="WSM1" s="1126"/>
      <c r="WSN1" s="1126"/>
      <c r="WSO1" s="1126"/>
      <c r="WSP1" s="1126"/>
      <c r="WSQ1" s="1126"/>
      <c r="WSR1" s="1126"/>
      <c r="WSS1" s="1126"/>
      <c r="WST1" s="1126"/>
      <c r="WSU1" s="1126"/>
      <c r="WSV1" s="1126"/>
      <c r="WSW1" s="1126"/>
      <c r="WSX1" s="1126"/>
      <c r="WSY1" s="1126"/>
      <c r="WSZ1" s="1126"/>
      <c r="WTA1" s="1126"/>
      <c r="WTB1" s="1126"/>
      <c r="WTC1" s="1126"/>
      <c r="WTD1" s="1126"/>
      <c r="WTE1" s="1126"/>
      <c r="WTF1" s="1126"/>
      <c r="WTG1" s="1126"/>
      <c r="WTH1" s="1126"/>
      <c r="WTI1" s="1126"/>
      <c r="WTJ1" s="1126"/>
      <c r="WTK1" s="1126"/>
      <c r="WTL1" s="1126"/>
      <c r="WTM1" s="1126"/>
      <c r="WTN1" s="1126"/>
      <c r="WTO1" s="1126"/>
      <c r="WTP1" s="1126"/>
      <c r="WTQ1" s="1126"/>
      <c r="WTR1" s="1126"/>
      <c r="WTS1" s="1126"/>
      <c r="WTT1" s="1126"/>
      <c r="WTU1" s="1126"/>
      <c r="WTV1" s="1126"/>
      <c r="WTW1" s="1126"/>
      <c r="WTX1" s="1126"/>
      <c r="WTY1" s="1126"/>
      <c r="WTZ1" s="1126"/>
      <c r="WUA1" s="1126"/>
      <c r="WUB1" s="1126"/>
      <c r="WUC1" s="1126"/>
      <c r="WUD1" s="1126"/>
      <c r="WUE1" s="1126"/>
      <c r="WUF1" s="1126"/>
      <c r="WUG1" s="1126"/>
      <c r="WUH1" s="1126"/>
      <c r="WUI1" s="1126"/>
      <c r="WUJ1" s="1126"/>
      <c r="WUK1" s="1126"/>
      <c r="WUL1" s="1126"/>
      <c r="WUM1" s="1126"/>
      <c r="WUN1" s="1126"/>
      <c r="WUO1" s="1126"/>
      <c r="WUP1" s="1126"/>
      <c r="WUQ1" s="1126"/>
      <c r="WUR1" s="1126"/>
      <c r="WUS1" s="1126"/>
      <c r="WUT1" s="1126"/>
      <c r="WUU1" s="1126"/>
      <c r="WUV1" s="1126"/>
      <c r="WUW1" s="1126"/>
      <c r="WUX1" s="1126"/>
      <c r="WUY1" s="1126"/>
      <c r="WUZ1" s="1126"/>
      <c r="WVA1" s="1126"/>
      <c r="WVB1" s="1126"/>
      <c r="WVC1" s="1126"/>
      <c r="WVD1" s="1126"/>
      <c r="WVE1" s="1126"/>
      <c r="WVF1" s="1126"/>
      <c r="WVG1" s="1126"/>
      <c r="WVH1" s="1126"/>
      <c r="WVI1" s="1126"/>
      <c r="WVJ1" s="1126"/>
      <c r="WVK1" s="1126"/>
      <c r="WVL1" s="1126"/>
      <c r="WVM1" s="1126"/>
      <c r="WVN1" s="1126"/>
      <c r="WVO1" s="1126"/>
      <c r="WVP1" s="1126"/>
      <c r="WVQ1" s="1126"/>
      <c r="WVR1" s="1126"/>
      <c r="WVS1" s="1126"/>
      <c r="WVT1" s="1126"/>
      <c r="WVU1" s="1126"/>
      <c r="WVV1" s="1126"/>
      <c r="WVW1" s="1126"/>
      <c r="WVX1" s="1126"/>
      <c r="WVY1" s="1126"/>
      <c r="WVZ1" s="1126"/>
      <c r="WWA1" s="1126"/>
      <c r="WWB1" s="1126"/>
      <c r="WWC1" s="1126"/>
      <c r="WWD1" s="1126"/>
      <c r="WWE1" s="1126"/>
      <c r="WWF1" s="1126"/>
      <c r="WWG1" s="1126"/>
      <c r="WWH1" s="1126"/>
      <c r="WWI1" s="1126"/>
      <c r="WWJ1" s="1126"/>
      <c r="WWK1" s="1126"/>
      <c r="WWL1" s="1126"/>
      <c r="WWM1" s="1126"/>
      <c r="WWN1" s="1126"/>
      <c r="WWO1" s="1126"/>
      <c r="WWP1" s="1126"/>
      <c r="WWQ1" s="1126"/>
      <c r="WWR1" s="1126"/>
      <c r="WWS1" s="1126"/>
      <c r="WWT1" s="1126"/>
      <c r="WWU1" s="1126"/>
      <c r="WWV1" s="1126"/>
      <c r="WWW1" s="1126"/>
      <c r="WWX1" s="1126"/>
      <c r="WWY1" s="1126"/>
      <c r="WWZ1" s="1126"/>
      <c r="WXA1" s="1126"/>
      <c r="WXB1" s="1126"/>
      <c r="WXC1" s="1126"/>
      <c r="WXD1" s="1126"/>
      <c r="WXE1" s="1126"/>
      <c r="WXF1" s="1126"/>
      <c r="WXG1" s="1126"/>
      <c r="WXH1" s="1126"/>
      <c r="WXI1" s="1126"/>
      <c r="WXJ1" s="1126"/>
      <c r="WXK1" s="1126"/>
      <c r="WXL1" s="1126"/>
      <c r="WXM1" s="1126"/>
      <c r="WXN1" s="1126"/>
      <c r="WXO1" s="1126"/>
      <c r="WXP1" s="1126"/>
      <c r="WXQ1" s="1126"/>
      <c r="WXR1" s="1126"/>
      <c r="WXS1" s="1126"/>
      <c r="WXT1" s="1126"/>
      <c r="WXU1" s="1126"/>
      <c r="WXV1" s="1126"/>
      <c r="WXW1" s="1126"/>
      <c r="WXX1" s="1126"/>
      <c r="WXY1" s="1126"/>
      <c r="WXZ1" s="1126"/>
      <c r="WYA1" s="1126"/>
      <c r="WYB1" s="1126"/>
      <c r="WYC1" s="1126"/>
      <c r="WYD1" s="1126"/>
      <c r="WYE1" s="1126"/>
      <c r="WYF1" s="1126"/>
      <c r="WYG1" s="1126"/>
      <c r="WYH1" s="1126"/>
      <c r="WYI1" s="1126"/>
      <c r="WYJ1" s="1126"/>
      <c r="WYK1" s="1126"/>
      <c r="WYL1" s="1126"/>
      <c r="WYM1" s="1126"/>
      <c r="WYN1" s="1126"/>
      <c r="WYO1" s="1126"/>
      <c r="WYP1" s="1126"/>
      <c r="WYQ1" s="1126"/>
      <c r="WYR1" s="1126"/>
      <c r="WYS1" s="1126"/>
      <c r="WYT1" s="1126"/>
      <c r="WYU1" s="1126"/>
      <c r="WYV1" s="1126"/>
      <c r="WYW1" s="1126"/>
      <c r="WYX1" s="1126"/>
      <c r="WYY1" s="1126"/>
      <c r="WYZ1" s="1126"/>
      <c r="WZA1" s="1126"/>
      <c r="WZB1" s="1126"/>
      <c r="WZC1" s="1126"/>
      <c r="WZD1" s="1126"/>
      <c r="WZE1" s="1126"/>
      <c r="WZF1" s="1126"/>
      <c r="WZG1" s="1126"/>
      <c r="WZH1" s="1126"/>
      <c r="WZI1" s="1126"/>
      <c r="WZJ1" s="1126"/>
      <c r="WZK1" s="1126"/>
      <c r="WZL1" s="1126"/>
      <c r="WZM1" s="1126"/>
      <c r="WZN1" s="1126"/>
      <c r="WZO1" s="1126"/>
      <c r="WZP1" s="1126"/>
      <c r="WZQ1" s="1126"/>
      <c r="WZR1" s="1126"/>
      <c r="WZS1" s="1126"/>
      <c r="WZT1" s="1126"/>
      <c r="WZU1" s="1126"/>
      <c r="WZV1" s="1126"/>
      <c r="WZW1" s="1126"/>
      <c r="WZX1" s="1126"/>
      <c r="WZY1" s="1126"/>
      <c r="WZZ1" s="1126"/>
      <c r="XAA1" s="1126"/>
      <c r="XAB1" s="1126"/>
      <c r="XAC1" s="1126"/>
      <c r="XAD1" s="1126"/>
      <c r="XAE1" s="1126"/>
      <c r="XAF1" s="1126"/>
      <c r="XAG1" s="1126"/>
      <c r="XAH1" s="1126"/>
      <c r="XAI1" s="1126"/>
      <c r="XAJ1" s="1126"/>
      <c r="XAK1" s="1126"/>
      <c r="XAL1" s="1126"/>
      <c r="XAM1" s="1126"/>
      <c r="XAN1" s="1126"/>
      <c r="XAO1" s="1126"/>
      <c r="XAP1" s="1126"/>
      <c r="XAQ1" s="1126"/>
      <c r="XAR1" s="1126"/>
      <c r="XAS1" s="1126"/>
      <c r="XAT1" s="1126"/>
      <c r="XAU1" s="1126"/>
      <c r="XAV1" s="1126"/>
      <c r="XAW1" s="1126"/>
      <c r="XAX1" s="1126"/>
      <c r="XAY1" s="1126"/>
      <c r="XAZ1" s="1126"/>
      <c r="XBA1" s="1126"/>
      <c r="XBB1" s="1126"/>
      <c r="XBC1" s="1126"/>
      <c r="XBD1" s="1126"/>
      <c r="XBE1" s="1126"/>
      <c r="XBF1" s="1126"/>
      <c r="XBG1" s="1126"/>
      <c r="XBH1" s="1126"/>
      <c r="XBI1" s="1126"/>
      <c r="XBJ1" s="1126"/>
      <c r="XBK1" s="1126"/>
      <c r="XBL1" s="1126"/>
      <c r="XBM1" s="1126"/>
      <c r="XBN1" s="1126"/>
      <c r="XBO1" s="1126"/>
      <c r="XBP1" s="1126"/>
      <c r="XBQ1" s="1126"/>
      <c r="XBR1" s="1126"/>
      <c r="XBS1" s="1126"/>
      <c r="XBT1" s="1126"/>
      <c r="XBU1" s="1126"/>
      <c r="XBV1" s="1126"/>
      <c r="XBW1" s="1126"/>
      <c r="XBX1" s="1126"/>
      <c r="XBY1" s="1126"/>
      <c r="XBZ1" s="1126"/>
      <c r="XCA1" s="1126"/>
      <c r="XCB1" s="1126"/>
      <c r="XCC1" s="1126"/>
      <c r="XCD1" s="1126"/>
      <c r="XCE1" s="1126"/>
      <c r="XCF1" s="1126"/>
      <c r="XCG1" s="1126"/>
      <c r="XCH1" s="1126"/>
      <c r="XCI1" s="1126"/>
      <c r="XCJ1" s="1126"/>
      <c r="XCK1" s="1126"/>
      <c r="XCL1" s="1126"/>
      <c r="XCM1" s="1126"/>
      <c r="XCN1" s="1126"/>
      <c r="XCO1" s="1126"/>
      <c r="XCP1" s="1126"/>
      <c r="XCQ1" s="1126"/>
      <c r="XCR1" s="1126"/>
      <c r="XCS1" s="1126"/>
      <c r="XCT1" s="1126"/>
      <c r="XCU1" s="1126"/>
      <c r="XCV1" s="1126"/>
      <c r="XCW1" s="1126"/>
      <c r="XCX1" s="1126"/>
      <c r="XCY1" s="1126"/>
      <c r="XCZ1" s="1126"/>
      <c r="XDA1" s="1126"/>
      <c r="XDB1" s="1126"/>
      <c r="XDC1" s="1126"/>
      <c r="XDD1" s="1126"/>
      <c r="XDE1" s="1126"/>
      <c r="XDF1" s="1126"/>
      <c r="XDG1" s="1126"/>
      <c r="XDH1" s="1126"/>
      <c r="XDI1" s="1126"/>
      <c r="XDJ1" s="1126"/>
      <c r="XDK1" s="1126"/>
      <c r="XDL1" s="1126"/>
      <c r="XDM1" s="1126"/>
      <c r="XDN1" s="1126"/>
      <c r="XDO1" s="1126"/>
      <c r="XDP1" s="1126"/>
      <c r="XDQ1" s="1126"/>
      <c r="XDR1" s="1126"/>
      <c r="XDS1" s="1126"/>
      <c r="XDT1" s="1126"/>
      <c r="XDU1" s="1126"/>
      <c r="XDV1" s="1126"/>
      <c r="XDW1" s="1126"/>
      <c r="XDX1" s="1126"/>
      <c r="XDY1" s="1126"/>
      <c r="XDZ1" s="1126"/>
      <c r="XEA1" s="1126"/>
      <c r="XEB1" s="1126"/>
      <c r="XEC1" s="1126"/>
      <c r="XED1" s="1126"/>
      <c r="XEE1" s="1126"/>
      <c r="XEF1" s="1126"/>
      <c r="XEG1" s="1126"/>
      <c r="XEH1" s="1126"/>
      <c r="XEI1" s="1126"/>
      <c r="XEJ1" s="1126"/>
      <c r="XEK1" s="1126"/>
      <c r="XEL1" s="1126"/>
      <c r="XEM1" s="1126"/>
      <c r="XEN1" s="1126"/>
      <c r="XEO1" s="1126"/>
      <c r="XEP1" s="1126"/>
      <c r="XEQ1" s="1126"/>
      <c r="XER1" s="1126"/>
      <c r="XES1" s="1126"/>
      <c r="XET1" s="792"/>
    </row>
    <row r="2" spans="1:16374" s="793" customFormat="1" ht="25.5">
      <c r="A2" s="1128" t="s">
        <v>500</v>
      </c>
      <c r="B2" s="1128"/>
      <c r="C2" s="1128"/>
      <c r="D2" s="1128"/>
      <c r="E2" s="1128"/>
      <c r="F2" s="1128"/>
      <c r="G2" s="1128"/>
      <c r="H2" s="1128"/>
      <c r="I2" s="1128"/>
      <c r="J2" s="1128"/>
      <c r="K2" s="1126"/>
      <c r="L2" s="1126"/>
      <c r="M2" s="1127"/>
      <c r="N2" s="1126"/>
      <c r="O2" s="1126"/>
      <c r="P2" s="1126"/>
      <c r="Q2" s="1126"/>
      <c r="R2" s="1126"/>
      <c r="S2" s="1126"/>
      <c r="T2" s="1126"/>
      <c r="U2" s="1126"/>
      <c r="V2" s="1126"/>
      <c r="W2" s="1126"/>
      <c r="X2" s="1126"/>
      <c r="Y2" s="1126"/>
      <c r="Z2" s="1126"/>
      <c r="AA2" s="1126"/>
      <c r="AB2" s="1126"/>
      <c r="AC2" s="1126"/>
      <c r="AD2" s="1126"/>
      <c r="AE2" s="1126"/>
      <c r="AF2" s="1126"/>
      <c r="AG2" s="1126"/>
      <c r="AH2" s="1126"/>
      <c r="AI2" s="1126"/>
      <c r="AJ2" s="1126"/>
      <c r="AK2" s="1126"/>
      <c r="AL2" s="1126"/>
      <c r="AM2" s="1126"/>
      <c r="AN2" s="1126"/>
      <c r="AO2" s="1126"/>
      <c r="AP2" s="1126"/>
      <c r="AQ2" s="1126"/>
      <c r="AR2" s="1126"/>
      <c r="AS2" s="1126"/>
      <c r="AT2" s="1126"/>
      <c r="AU2" s="1126"/>
      <c r="AV2" s="1126"/>
      <c r="AW2" s="1126"/>
      <c r="AX2" s="1126"/>
      <c r="AY2" s="1126"/>
      <c r="AZ2" s="1126"/>
      <c r="BA2" s="1126"/>
      <c r="BB2" s="1126"/>
      <c r="BC2" s="1126"/>
      <c r="BD2" s="1126"/>
      <c r="BE2" s="1126"/>
      <c r="BF2" s="1126"/>
      <c r="BG2" s="1126"/>
      <c r="BH2" s="1126"/>
      <c r="BI2" s="1126"/>
      <c r="BJ2" s="1126"/>
      <c r="BK2" s="1126"/>
      <c r="BL2" s="1126"/>
      <c r="BM2" s="1126"/>
      <c r="BN2" s="1126"/>
      <c r="BO2" s="1126"/>
      <c r="BP2" s="1126"/>
      <c r="BQ2" s="1126"/>
      <c r="BR2" s="1126"/>
      <c r="BS2" s="1126"/>
      <c r="BT2" s="1126"/>
      <c r="BU2" s="1126"/>
      <c r="BV2" s="1126"/>
      <c r="BW2" s="1126"/>
      <c r="BX2" s="1126"/>
      <c r="BY2" s="1126"/>
      <c r="BZ2" s="1126"/>
      <c r="CA2" s="1126"/>
      <c r="CB2" s="1126"/>
      <c r="CC2" s="1126"/>
      <c r="CD2" s="1126"/>
      <c r="CE2" s="1126"/>
      <c r="CF2" s="1126"/>
      <c r="CG2" s="1126"/>
      <c r="CH2" s="1126"/>
      <c r="CI2" s="1126"/>
      <c r="CJ2" s="1126"/>
      <c r="CK2" s="1126"/>
      <c r="CL2" s="1126"/>
      <c r="CM2" s="1126"/>
      <c r="CN2" s="1126"/>
      <c r="CO2" s="1126"/>
      <c r="CP2" s="1126"/>
      <c r="CQ2" s="1126"/>
      <c r="CR2" s="1126"/>
      <c r="CS2" s="1126"/>
      <c r="CT2" s="1126"/>
      <c r="CU2" s="1126"/>
      <c r="CV2" s="1126"/>
      <c r="CW2" s="1126"/>
      <c r="CX2" s="1126"/>
      <c r="CY2" s="1126"/>
      <c r="CZ2" s="1126"/>
      <c r="DA2" s="1126"/>
      <c r="DB2" s="1126"/>
      <c r="DC2" s="1126"/>
      <c r="DD2" s="1126"/>
      <c r="DE2" s="1126"/>
      <c r="DF2" s="1126"/>
      <c r="DG2" s="1126"/>
      <c r="DH2" s="1126"/>
      <c r="DI2" s="1126"/>
      <c r="DJ2" s="1126"/>
      <c r="DK2" s="1126"/>
      <c r="DL2" s="1126"/>
      <c r="DM2" s="1126"/>
      <c r="DN2" s="1126"/>
      <c r="DO2" s="1126"/>
      <c r="DP2" s="1126"/>
      <c r="DQ2" s="1126"/>
      <c r="DR2" s="1126"/>
      <c r="DS2" s="1126"/>
      <c r="DT2" s="1126"/>
      <c r="DU2" s="1126"/>
      <c r="DV2" s="1126"/>
      <c r="DW2" s="1126"/>
      <c r="DX2" s="1126"/>
      <c r="DY2" s="1126"/>
      <c r="DZ2" s="1126"/>
      <c r="EA2" s="1126"/>
      <c r="EB2" s="1126"/>
      <c r="EC2" s="1126"/>
      <c r="ED2" s="1126"/>
      <c r="EE2" s="1126"/>
      <c r="EF2" s="1126"/>
      <c r="EG2" s="1126"/>
      <c r="EH2" s="1126"/>
      <c r="EI2" s="1126"/>
      <c r="EJ2" s="1126"/>
      <c r="EK2" s="1126"/>
      <c r="EL2" s="1126"/>
      <c r="EM2" s="1126"/>
      <c r="EN2" s="1126"/>
      <c r="EO2" s="1126"/>
      <c r="EP2" s="1126"/>
      <c r="EQ2" s="1126"/>
      <c r="ER2" s="1126"/>
      <c r="ES2" s="1126"/>
      <c r="ET2" s="1126"/>
      <c r="EU2" s="1126"/>
      <c r="EV2" s="1126"/>
      <c r="EW2" s="1126"/>
      <c r="EX2" s="1126"/>
      <c r="EY2" s="1126"/>
      <c r="EZ2" s="1126"/>
      <c r="FA2" s="1126"/>
      <c r="FB2" s="1126"/>
      <c r="FC2" s="1126"/>
      <c r="FD2" s="1126"/>
      <c r="FE2" s="1126"/>
      <c r="FF2" s="1126"/>
      <c r="FG2" s="1126"/>
      <c r="FH2" s="1126"/>
      <c r="FI2" s="1126"/>
      <c r="FJ2" s="1126"/>
      <c r="FK2" s="1126"/>
      <c r="FL2" s="1126"/>
      <c r="FM2" s="1126"/>
      <c r="FN2" s="1126"/>
      <c r="FO2" s="1126"/>
      <c r="FP2" s="1126"/>
      <c r="FQ2" s="1126"/>
      <c r="FR2" s="1126"/>
      <c r="FS2" s="1126"/>
      <c r="FT2" s="1126"/>
      <c r="FU2" s="1126"/>
      <c r="FV2" s="1126"/>
      <c r="FW2" s="1126"/>
      <c r="FX2" s="1126"/>
      <c r="FY2" s="1126"/>
      <c r="FZ2" s="1126"/>
      <c r="GA2" s="1126"/>
      <c r="GB2" s="1126"/>
      <c r="GC2" s="1126"/>
      <c r="GD2" s="1126"/>
      <c r="GE2" s="1126"/>
      <c r="GF2" s="1126"/>
      <c r="GG2" s="1126"/>
      <c r="GH2" s="1126"/>
      <c r="GI2" s="1126"/>
      <c r="GJ2" s="1126"/>
      <c r="GK2" s="1126"/>
      <c r="GL2" s="1126"/>
      <c r="GM2" s="1126"/>
      <c r="GN2" s="1126"/>
      <c r="GO2" s="1126"/>
      <c r="GP2" s="1126"/>
      <c r="GQ2" s="1126"/>
      <c r="GR2" s="1126"/>
      <c r="GS2" s="1126"/>
      <c r="GT2" s="1126"/>
      <c r="GU2" s="1126"/>
      <c r="GV2" s="1126"/>
      <c r="GW2" s="1126"/>
      <c r="GX2" s="1126"/>
      <c r="GY2" s="1126"/>
      <c r="GZ2" s="1126"/>
      <c r="HA2" s="1126"/>
      <c r="HB2" s="1126"/>
      <c r="HC2" s="1126"/>
      <c r="HD2" s="1126"/>
      <c r="HE2" s="1126"/>
      <c r="HF2" s="1126"/>
      <c r="HG2" s="1126"/>
      <c r="HH2" s="1126"/>
      <c r="HI2" s="1126"/>
      <c r="HJ2" s="1126"/>
      <c r="HK2" s="1126"/>
      <c r="HL2" s="1126"/>
      <c r="HM2" s="1126"/>
      <c r="HN2" s="1126"/>
      <c r="HO2" s="1126"/>
      <c r="HP2" s="1126"/>
      <c r="HQ2" s="1126"/>
      <c r="HR2" s="1126"/>
      <c r="HS2" s="1126"/>
      <c r="HT2" s="1126"/>
      <c r="HU2" s="1126"/>
      <c r="HV2" s="1126"/>
      <c r="HW2" s="1126"/>
      <c r="HX2" s="1126"/>
      <c r="HY2" s="1126"/>
      <c r="HZ2" s="1126"/>
      <c r="IA2" s="1126"/>
      <c r="IB2" s="1126"/>
      <c r="IC2" s="1126"/>
      <c r="ID2" s="1126"/>
      <c r="IE2" s="1126"/>
      <c r="IF2" s="1126"/>
      <c r="IG2" s="1126"/>
      <c r="IH2" s="1126"/>
      <c r="II2" s="1126"/>
      <c r="IJ2" s="1126"/>
      <c r="IK2" s="1126"/>
      <c r="IL2" s="1126"/>
      <c r="IM2" s="1126"/>
      <c r="IN2" s="1126"/>
      <c r="IO2" s="1126"/>
      <c r="IP2" s="1126"/>
      <c r="IQ2" s="1126"/>
      <c r="IR2" s="1126"/>
      <c r="IS2" s="1126"/>
      <c r="IT2" s="1126"/>
      <c r="IU2" s="1126"/>
      <c r="IV2" s="1126"/>
      <c r="IW2" s="1126"/>
      <c r="IX2" s="1126"/>
      <c r="IY2" s="1126"/>
      <c r="IZ2" s="1126"/>
      <c r="JA2" s="1126"/>
      <c r="JB2" s="1126"/>
      <c r="JC2" s="1126"/>
      <c r="JD2" s="1126"/>
      <c r="JE2" s="1126"/>
      <c r="JF2" s="1126"/>
      <c r="JG2" s="1126"/>
      <c r="JH2" s="1126"/>
      <c r="JI2" s="1126"/>
      <c r="JJ2" s="1126"/>
      <c r="JK2" s="1126"/>
      <c r="JL2" s="1126"/>
      <c r="JM2" s="1126"/>
      <c r="JN2" s="1126"/>
      <c r="JO2" s="1126"/>
      <c r="JP2" s="1126"/>
      <c r="JQ2" s="1126"/>
      <c r="JR2" s="1126"/>
      <c r="JS2" s="1126"/>
      <c r="JT2" s="1126"/>
      <c r="JU2" s="1126"/>
      <c r="JV2" s="1126"/>
      <c r="JW2" s="1126"/>
      <c r="JX2" s="1126"/>
      <c r="JY2" s="1126"/>
      <c r="JZ2" s="1126"/>
      <c r="KA2" s="1126"/>
      <c r="KB2" s="1126"/>
      <c r="KC2" s="1126"/>
      <c r="KD2" s="1126"/>
      <c r="KE2" s="1126"/>
      <c r="KF2" s="1126"/>
      <c r="KG2" s="1126"/>
      <c r="KH2" s="1126"/>
      <c r="KI2" s="1126"/>
      <c r="KJ2" s="1126"/>
      <c r="KK2" s="1126"/>
      <c r="KL2" s="1126"/>
      <c r="KM2" s="1126"/>
      <c r="KN2" s="1126"/>
      <c r="KO2" s="1126"/>
      <c r="KP2" s="1126"/>
      <c r="KQ2" s="1126"/>
      <c r="KR2" s="1126"/>
      <c r="KS2" s="1126"/>
      <c r="KT2" s="1126"/>
      <c r="KU2" s="1126"/>
      <c r="KV2" s="1126"/>
      <c r="KW2" s="1126"/>
      <c r="KX2" s="1126"/>
      <c r="KY2" s="1126"/>
      <c r="KZ2" s="1126"/>
      <c r="LA2" s="1126"/>
      <c r="LB2" s="1126"/>
      <c r="LC2" s="1126"/>
      <c r="LD2" s="1126"/>
      <c r="LE2" s="1126"/>
      <c r="LF2" s="1126"/>
      <c r="LG2" s="1126"/>
      <c r="LH2" s="1126"/>
      <c r="LI2" s="1126"/>
      <c r="LJ2" s="1126"/>
      <c r="LK2" s="1126"/>
      <c r="LL2" s="1126"/>
      <c r="LM2" s="1126"/>
      <c r="LN2" s="1126"/>
      <c r="LO2" s="1126"/>
      <c r="LP2" s="1126"/>
      <c r="LQ2" s="1126"/>
      <c r="LR2" s="1126"/>
      <c r="LS2" s="1126"/>
      <c r="LT2" s="1126"/>
      <c r="LU2" s="1126"/>
      <c r="LV2" s="1126"/>
      <c r="LW2" s="1126"/>
      <c r="LX2" s="1126"/>
      <c r="LY2" s="1126"/>
      <c r="LZ2" s="1126"/>
      <c r="MA2" s="1126"/>
      <c r="MB2" s="1126"/>
      <c r="MC2" s="1126"/>
      <c r="MD2" s="1126"/>
      <c r="ME2" s="1126"/>
      <c r="MF2" s="1126"/>
      <c r="MG2" s="1126"/>
      <c r="MH2" s="1126"/>
      <c r="MI2" s="1126"/>
      <c r="MJ2" s="1126"/>
      <c r="MK2" s="1126"/>
      <c r="ML2" s="1126"/>
      <c r="MM2" s="1126"/>
      <c r="MN2" s="1126"/>
      <c r="MO2" s="1126"/>
      <c r="MP2" s="1126"/>
      <c r="MQ2" s="1126"/>
      <c r="MR2" s="1126"/>
      <c r="MS2" s="1126"/>
      <c r="MT2" s="1126"/>
      <c r="MU2" s="1126"/>
      <c r="MV2" s="1126"/>
      <c r="MW2" s="1126"/>
      <c r="MX2" s="1126"/>
      <c r="MY2" s="1126"/>
      <c r="MZ2" s="1126"/>
      <c r="NA2" s="1126"/>
      <c r="NB2" s="1126"/>
      <c r="NC2" s="1126"/>
      <c r="ND2" s="1126"/>
      <c r="NE2" s="1126"/>
      <c r="NF2" s="1126"/>
      <c r="NG2" s="1126"/>
      <c r="NH2" s="1126"/>
      <c r="NI2" s="1126"/>
      <c r="NJ2" s="1126"/>
      <c r="NK2" s="1126"/>
      <c r="NL2" s="1126"/>
      <c r="NM2" s="1126"/>
      <c r="NN2" s="1126"/>
      <c r="NO2" s="1126"/>
      <c r="NP2" s="1126"/>
      <c r="NQ2" s="1126"/>
      <c r="NR2" s="1126"/>
      <c r="NS2" s="1126"/>
      <c r="NT2" s="1126"/>
      <c r="NU2" s="1126"/>
      <c r="NV2" s="1126"/>
      <c r="NW2" s="1126"/>
      <c r="NX2" s="1126"/>
      <c r="NY2" s="1126"/>
      <c r="NZ2" s="1126"/>
      <c r="OA2" s="1126"/>
      <c r="OB2" s="1126"/>
      <c r="OC2" s="1126"/>
      <c r="OD2" s="1126"/>
      <c r="OE2" s="1126"/>
      <c r="OF2" s="1126"/>
      <c r="OG2" s="1126"/>
      <c r="OH2" s="1126"/>
      <c r="OI2" s="1126"/>
      <c r="OJ2" s="1126"/>
      <c r="OK2" s="1126"/>
      <c r="OL2" s="1126"/>
      <c r="OM2" s="1126"/>
      <c r="ON2" s="1126"/>
      <c r="OO2" s="1126"/>
      <c r="OP2" s="1126"/>
      <c r="OQ2" s="1126"/>
      <c r="OR2" s="1126"/>
      <c r="OS2" s="1126"/>
      <c r="OT2" s="1126"/>
      <c r="OU2" s="1126"/>
      <c r="OV2" s="1126"/>
      <c r="OW2" s="1126"/>
      <c r="OX2" s="1126"/>
      <c r="OY2" s="1126"/>
      <c r="OZ2" s="1126"/>
      <c r="PA2" s="1126"/>
      <c r="PB2" s="1126"/>
      <c r="PC2" s="1126"/>
      <c r="PD2" s="1126"/>
      <c r="PE2" s="1126"/>
      <c r="PF2" s="1126"/>
      <c r="PG2" s="1126"/>
      <c r="PH2" s="1126"/>
      <c r="PI2" s="1126"/>
      <c r="PJ2" s="1126"/>
      <c r="PK2" s="1126"/>
      <c r="PL2" s="1126"/>
      <c r="PM2" s="1126"/>
      <c r="PN2" s="1126"/>
      <c r="PO2" s="1126"/>
      <c r="PP2" s="1126"/>
      <c r="PQ2" s="1126"/>
      <c r="PR2" s="1126"/>
      <c r="PS2" s="1126"/>
      <c r="PT2" s="1126"/>
      <c r="PU2" s="1126"/>
      <c r="PV2" s="1126"/>
      <c r="PW2" s="1126"/>
      <c r="PX2" s="1126"/>
      <c r="PY2" s="1126"/>
      <c r="PZ2" s="1126"/>
      <c r="QA2" s="1126"/>
      <c r="QB2" s="1126"/>
      <c r="QC2" s="1126"/>
      <c r="QD2" s="1126"/>
      <c r="QE2" s="1126"/>
      <c r="QF2" s="1126"/>
      <c r="QG2" s="1126"/>
      <c r="QH2" s="1126"/>
      <c r="QI2" s="1126"/>
      <c r="QJ2" s="1126"/>
      <c r="QK2" s="1126"/>
      <c r="QL2" s="1126"/>
      <c r="QM2" s="1126"/>
      <c r="QN2" s="1126"/>
      <c r="QO2" s="1126"/>
      <c r="QP2" s="1126"/>
      <c r="QQ2" s="1126"/>
      <c r="QR2" s="1126"/>
      <c r="QS2" s="1126"/>
      <c r="QT2" s="1126"/>
      <c r="QU2" s="1126"/>
      <c r="QV2" s="1126"/>
      <c r="QW2" s="1126"/>
      <c r="QX2" s="1126"/>
      <c r="QY2" s="1126"/>
      <c r="QZ2" s="1126"/>
      <c r="RA2" s="1126"/>
      <c r="RB2" s="1126"/>
      <c r="RC2" s="1126"/>
      <c r="RD2" s="1126"/>
      <c r="RE2" s="1126"/>
      <c r="RF2" s="1126"/>
      <c r="RG2" s="1126"/>
      <c r="RH2" s="1126"/>
      <c r="RI2" s="1126"/>
      <c r="RJ2" s="1126"/>
      <c r="RK2" s="1126"/>
      <c r="RL2" s="1126"/>
      <c r="RM2" s="1126"/>
      <c r="RN2" s="1126"/>
      <c r="RO2" s="1126"/>
      <c r="RP2" s="1126"/>
      <c r="RQ2" s="1126"/>
      <c r="RR2" s="1126"/>
      <c r="RS2" s="1126"/>
      <c r="RT2" s="1126"/>
      <c r="RU2" s="1126"/>
      <c r="RV2" s="1126"/>
      <c r="RW2" s="1126"/>
      <c r="RX2" s="1126"/>
      <c r="RY2" s="1126"/>
      <c r="RZ2" s="1126"/>
      <c r="SA2" s="1126"/>
      <c r="SB2" s="1126"/>
      <c r="SC2" s="1126"/>
      <c r="SD2" s="1126"/>
      <c r="SE2" s="1126"/>
      <c r="SF2" s="1126"/>
      <c r="SG2" s="1126"/>
      <c r="SH2" s="1126"/>
      <c r="SI2" s="1126"/>
      <c r="SJ2" s="1126"/>
      <c r="SK2" s="1126"/>
      <c r="SL2" s="1126"/>
      <c r="SM2" s="1126"/>
      <c r="SN2" s="1126"/>
      <c r="SO2" s="1126"/>
      <c r="SP2" s="1126"/>
      <c r="SQ2" s="1126"/>
      <c r="SR2" s="1126"/>
      <c r="SS2" s="1126"/>
      <c r="ST2" s="1126"/>
      <c r="SU2" s="1126"/>
      <c r="SV2" s="1126"/>
      <c r="SW2" s="1126"/>
      <c r="SX2" s="1126"/>
      <c r="SY2" s="1126"/>
      <c r="SZ2" s="1126"/>
      <c r="TA2" s="1126"/>
      <c r="TB2" s="1126"/>
      <c r="TC2" s="1126"/>
      <c r="TD2" s="1126"/>
      <c r="TE2" s="1126"/>
      <c r="TF2" s="1126"/>
      <c r="TG2" s="1126"/>
      <c r="TH2" s="1126"/>
      <c r="TI2" s="1126"/>
      <c r="TJ2" s="1126"/>
      <c r="TK2" s="1126"/>
      <c r="TL2" s="1126"/>
      <c r="TM2" s="1126"/>
      <c r="TN2" s="1126"/>
      <c r="TO2" s="1126"/>
      <c r="TP2" s="1126"/>
      <c r="TQ2" s="1126"/>
      <c r="TR2" s="1126"/>
      <c r="TS2" s="1126"/>
      <c r="TT2" s="1126"/>
      <c r="TU2" s="1126"/>
      <c r="TV2" s="1126"/>
      <c r="TW2" s="1126"/>
      <c r="TX2" s="1126"/>
      <c r="TY2" s="1126"/>
      <c r="TZ2" s="1126"/>
      <c r="UA2" s="1126"/>
      <c r="UB2" s="1126"/>
      <c r="UC2" s="1126"/>
      <c r="UD2" s="1126"/>
      <c r="UE2" s="1126"/>
      <c r="UF2" s="1126"/>
      <c r="UG2" s="1126"/>
      <c r="UH2" s="1126"/>
      <c r="UI2" s="1126"/>
      <c r="UJ2" s="1126"/>
      <c r="UK2" s="1126"/>
      <c r="UL2" s="1126"/>
      <c r="UM2" s="1126"/>
      <c r="UN2" s="1126"/>
      <c r="UO2" s="1126"/>
      <c r="UP2" s="1126"/>
      <c r="UQ2" s="1126"/>
      <c r="UR2" s="1126"/>
      <c r="US2" s="1126"/>
      <c r="UT2" s="1126"/>
      <c r="UU2" s="1126"/>
      <c r="UV2" s="1126"/>
      <c r="UW2" s="1126"/>
      <c r="UX2" s="1126"/>
      <c r="UY2" s="1126"/>
      <c r="UZ2" s="1126"/>
      <c r="VA2" s="1126"/>
      <c r="VB2" s="1126"/>
      <c r="VC2" s="1126"/>
      <c r="VD2" s="1126"/>
      <c r="VE2" s="1126"/>
      <c r="VF2" s="1126"/>
      <c r="VG2" s="1126"/>
      <c r="VH2" s="1126"/>
      <c r="VI2" s="1126"/>
      <c r="VJ2" s="1126"/>
      <c r="VK2" s="1126"/>
      <c r="VL2" s="1126"/>
      <c r="VM2" s="1126"/>
      <c r="VN2" s="1126"/>
      <c r="VO2" s="1126"/>
      <c r="VP2" s="1126"/>
      <c r="VQ2" s="1126"/>
      <c r="VR2" s="1126"/>
      <c r="VS2" s="1126"/>
      <c r="VT2" s="1126"/>
      <c r="VU2" s="1126"/>
      <c r="VV2" s="1126"/>
      <c r="VW2" s="1126"/>
      <c r="VX2" s="1126"/>
      <c r="VY2" s="1126"/>
      <c r="VZ2" s="1126"/>
      <c r="WA2" s="1126"/>
      <c r="WB2" s="1126"/>
      <c r="WC2" s="1126"/>
      <c r="WD2" s="1126"/>
      <c r="WE2" s="1126"/>
      <c r="WF2" s="1126"/>
      <c r="WG2" s="1126"/>
      <c r="WH2" s="1126"/>
      <c r="WI2" s="1126"/>
      <c r="WJ2" s="1126"/>
      <c r="WK2" s="1126"/>
      <c r="WL2" s="1126"/>
      <c r="WM2" s="1126"/>
      <c r="WN2" s="1126"/>
      <c r="WO2" s="1126"/>
      <c r="WP2" s="1126"/>
      <c r="WQ2" s="1126"/>
      <c r="WR2" s="1126"/>
      <c r="WS2" s="1126"/>
      <c r="WT2" s="1126"/>
      <c r="WU2" s="1126"/>
      <c r="WV2" s="1126"/>
      <c r="WW2" s="1126"/>
      <c r="WX2" s="1126"/>
      <c r="WY2" s="1126"/>
      <c r="WZ2" s="1126"/>
      <c r="XA2" s="1126"/>
      <c r="XB2" s="1126"/>
      <c r="XC2" s="1126"/>
      <c r="XD2" s="1126"/>
      <c r="XE2" s="1126"/>
      <c r="XF2" s="1126"/>
      <c r="XG2" s="1126"/>
      <c r="XH2" s="1126"/>
      <c r="XI2" s="1126"/>
      <c r="XJ2" s="1126"/>
      <c r="XK2" s="1126"/>
      <c r="XL2" s="1126"/>
      <c r="XM2" s="1126"/>
      <c r="XN2" s="1126"/>
      <c r="XO2" s="1126"/>
      <c r="XP2" s="1126"/>
      <c r="XQ2" s="1126"/>
      <c r="XR2" s="1126"/>
      <c r="XS2" s="1126"/>
      <c r="XT2" s="1126"/>
      <c r="XU2" s="1126"/>
      <c r="XV2" s="1126"/>
      <c r="XW2" s="1126"/>
      <c r="XX2" s="1126"/>
      <c r="XY2" s="1126"/>
      <c r="XZ2" s="1126"/>
      <c r="YA2" s="1126"/>
      <c r="YB2" s="1126"/>
      <c r="YC2" s="1126"/>
      <c r="YD2" s="1126"/>
      <c r="YE2" s="1126"/>
      <c r="YF2" s="1126"/>
      <c r="YG2" s="1126"/>
      <c r="YH2" s="1126"/>
      <c r="YI2" s="1126"/>
      <c r="YJ2" s="1126"/>
      <c r="YK2" s="1126"/>
      <c r="YL2" s="1126"/>
      <c r="YM2" s="1126"/>
      <c r="YN2" s="1126"/>
      <c r="YO2" s="1126"/>
      <c r="YP2" s="1126"/>
      <c r="YQ2" s="1126"/>
      <c r="YR2" s="1126"/>
      <c r="YS2" s="1126"/>
      <c r="YT2" s="1126"/>
      <c r="YU2" s="1126"/>
      <c r="YV2" s="1126"/>
      <c r="YW2" s="1126"/>
      <c r="YX2" s="1126"/>
      <c r="YY2" s="1126"/>
      <c r="YZ2" s="1126"/>
      <c r="ZA2" s="1126"/>
      <c r="ZB2" s="1126"/>
      <c r="ZC2" s="1126"/>
      <c r="ZD2" s="1126"/>
      <c r="ZE2" s="1126"/>
      <c r="ZF2" s="1126"/>
      <c r="ZG2" s="1126"/>
      <c r="ZH2" s="1126"/>
      <c r="ZI2" s="1126"/>
      <c r="ZJ2" s="1126"/>
      <c r="ZK2" s="1126"/>
      <c r="ZL2" s="1126"/>
      <c r="ZM2" s="1126"/>
      <c r="ZN2" s="1126"/>
      <c r="ZO2" s="1126"/>
      <c r="ZP2" s="1126"/>
      <c r="ZQ2" s="1126"/>
      <c r="ZR2" s="1126"/>
      <c r="ZS2" s="1126"/>
      <c r="ZT2" s="1126"/>
      <c r="ZU2" s="1126"/>
      <c r="ZV2" s="1126"/>
      <c r="ZW2" s="1126"/>
      <c r="ZX2" s="1126"/>
      <c r="ZY2" s="1126"/>
      <c r="ZZ2" s="1126"/>
      <c r="AAA2" s="1126"/>
      <c r="AAB2" s="1126"/>
      <c r="AAC2" s="1126"/>
      <c r="AAD2" s="1126"/>
      <c r="AAE2" s="1126"/>
      <c r="AAF2" s="1126"/>
      <c r="AAG2" s="1126"/>
      <c r="AAH2" s="1126"/>
      <c r="AAI2" s="1126"/>
      <c r="AAJ2" s="1126"/>
      <c r="AAK2" s="1126"/>
      <c r="AAL2" s="1126"/>
      <c r="AAM2" s="1126"/>
      <c r="AAN2" s="1126"/>
      <c r="AAO2" s="1126"/>
      <c r="AAP2" s="1126"/>
      <c r="AAQ2" s="1126"/>
      <c r="AAR2" s="1126"/>
      <c r="AAS2" s="1126"/>
      <c r="AAT2" s="1126"/>
      <c r="AAU2" s="1126"/>
      <c r="AAV2" s="1126"/>
      <c r="AAW2" s="1126"/>
      <c r="AAX2" s="1126"/>
      <c r="AAY2" s="1126"/>
      <c r="AAZ2" s="1126"/>
      <c r="ABA2" s="1126"/>
      <c r="ABB2" s="1126"/>
      <c r="ABC2" s="1126"/>
      <c r="ABD2" s="1126"/>
      <c r="ABE2" s="1126"/>
      <c r="ABF2" s="1126"/>
      <c r="ABG2" s="1126"/>
      <c r="ABH2" s="1126"/>
      <c r="ABI2" s="1126"/>
      <c r="ABJ2" s="1126"/>
      <c r="ABK2" s="1126"/>
      <c r="ABL2" s="1126"/>
      <c r="ABM2" s="1126"/>
      <c r="ABN2" s="1126"/>
      <c r="ABO2" s="1126"/>
      <c r="ABP2" s="1126"/>
      <c r="ABQ2" s="1126"/>
      <c r="ABR2" s="1126"/>
      <c r="ABS2" s="1126"/>
      <c r="ABT2" s="1126"/>
      <c r="ABU2" s="1126"/>
      <c r="ABV2" s="1126"/>
      <c r="ABW2" s="1126"/>
      <c r="ABX2" s="1126"/>
      <c r="ABY2" s="1126"/>
      <c r="ABZ2" s="1126"/>
      <c r="ACA2" s="1126"/>
      <c r="ACB2" s="1126"/>
      <c r="ACC2" s="1126"/>
      <c r="ACD2" s="1126"/>
      <c r="ACE2" s="1126"/>
      <c r="ACF2" s="1126"/>
      <c r="ACG2" s="1126"/>
      <c r="ACH2" s="1126"/>
      <c r="ACI2" s="1126"/>
      <c r="ACJ2" s="1126"/>
      <c r="ACK2" s="1126"/>
      <c r="ACL2" s="1126"/>
      <c r="ACM2" s="1126"/>
      <c r="ACN2" s="1126"/>
      <c r="ACO2" s="1126"/>
      <c r="ACP2" s="1126"/>
      <c r="ACQ2" s="1126"/>
      <c r="ACR2" s="1126"/>
      <c r="ACS2" s="1126"/>
      <c r="ACT2" s="1126"/>
      <c r="ACU2" s="1126"/>
      <c r="ACV2" s="1126"/>
      <c r="ACW2" s="1126"/>
      <c r="ACX2" s="1126"/>
      <c r="ACY2" s="1126"/>
      <c r="ACZ2" s="1126"/>
      <c r="ADA2" s="1126"/>
      <c r="ADB2" s="1126"/>
      <c r="ADC2" s="1126"/>
      <c r="ADD2" s="1126"/>
      <c r="ADE2" s="1126"/>
      <c r="ADF2" s="1126"/>
      <c r="ADG2" s="1126"/>
      <c r="ADH2" s="1126"/>
      <c r="ADI2" s="1126"/>
      <c r="ADJ2" s="1126"/>
      <c r="ADK2" s="1126"/>
      <c r="ADL2" s="1126"/>
      <c r="ADM2" s="1126"/>
      <c r="ADN2" s="1126"/>
      <c r="ADO2" s="1126"/>
      <c r="ADP2" s="1126"/>
      <c r="ADQ2" s="1126"/>
      <c r="ADR2" s="1126"/>
      <c r="ADS2" s="1126"/>
      <c r="ADT2" s="1126"/>
      <c r="ADU2" s="1126"/>
      <c r="ADV2" s="1126"/>
      <c r="ADW2" s="1126"/>
      <c r="ADX2" s="1126"/>
      <c r="ADY2" s="1126"/>
      <c r="ADZ2" s="1126"/>
      <c r="AEA2" s="1126"/>
      <c r="AEB2" s="1126"/>
      <c r="AEC2" s="1126"/>
      <c r="AED2" s="1126"/>
      <c r="AEE2" s="1126"/>
      <c r="AEF2" s="1126"/>
      <c r="AEG2" s="1126"/>
      <c r="AEH2" s="1126"/>
      <c r="AEI2" s="1126"/>
      <c r="AEJ2" s="1126"/>
      <c r="AEK2" s="1126"/>
      <c r="AEL2" s="1126"/>
      <c r="AEM2" s="1126"/>
      <c r="AEN2" s="1126"/>
      <c r="AEO2" s="1126"/>
      <c r="AEP2" s="1126"/>
      <c r="AEQ2" s="1126"/>
      <c r="AER2" s="1126"/>
      <c r="AES2" s="1126"/>
      <c r="AET2" s="1126"/>
      <c r="AEU2" s="1126"/>
      <c r="AEV2" s="1126"/>
      <c r="AEW2" s="1126"/>
      <c r="AEX2" s="1126"/>
      <c r="AEY2" s="1126"/>
      <c r="AEZ2" s="1126"/>
      <c r="AFA2" s="1126"/>
      <c r="AFB2" s="1126"/>
      <c r="AFC2" s="1126"/>
      <c r="AFD2" s="1126"/>
      <c r="AFE2" s="1126"/>
      <c r="AFF2" s="1126"/>
      <c r="AFG2" s="1126"/>
      <c r="AFH2" s="1126"/>
      <c r="AFI2" s="1126"/>
      <c r="AFJ2" s="1126"/>
      <c r="AFK2" s="1126"/>
      <c r="AFL2" s="1126"/>
      <c r="AFM2" s="1126"/>
      <c r="AFN2" s="1126"/>
      <c r="AFO2" s="1126"/>
      <c r="AFP2" s="1126"/>
      <c r="AFQ2" s="1126"/>
      <c r="AFR2" s="1126"/>
      <c r="AFS2" s="1126"/>
      <c r="AFT2" s="1126"/>
      <c r="AFU2" s="1126"/>
      <c r="AFV2" s="1126"/>
      <c r="AFW2" s="1126"/>
      <c r="AFX2" s="1126"/>
      <c r="AFY2" s="1126"/>
      <c r="AFZ2" s="1126"/>
      <c r="AGA2" s="1126"/>
      <c r="AGB2" s="1126"/>
      <c r="AGC2" s="1126"/>
      <c r="AGD2" s="1126"/>
      <c r="AGE2" s="1126"/>
      <c r="AGF2" s="1126"/>
      <c r="AGG2" s="1126"/>
      <c r="AGH2" s="1126"/>
      <c r="AGI2" s="1126"/>
      <c r="AGJ2" s="1126"/>
      <c r="AGK2" s="1126"/>
      <c r="AGL2" s="1126"/>
      <c r="AGM2" s="1126"/>
      <c r="AGN2" s="1126"/>
      <c r="AGO2" s="1126"/>
      <c r="AGP2" s="1126"/>
      <c r="AGQ2" s="1126"/>
      <c r="AGR2" s="1126"/>
      <c r="AGS2" s="1126"/>
      <c r="AGT2" s="1126"/>
      <c r="AGU2" s="1126"/>
      <c r="AGV2" s="1126"/>
      <c r="AGW2" s="1126"/>
      <c r="AGX2" s="1126"/>
      <c r="AGY2" s="1126"/>
      <c r="AGZ2" s="1126"/>
      <c r="AHA2" s="1126"/>
      <c r="AHB2" s="1126"/>
      <c r="AHC2" s="1126"/>
      <c r="AHD2" s="1126"/>
      <c r="AHE2" s="1126"/>
      <c r="AHF2" s="1126"/>
      <c r="AHG2" s="1126"/>
      <c r="AHH2" s="1126"/>
      <c r="AHI2" s="1126"/>
      <c r="AHJ2" s="1126"/>
      <c r="AHK2" s="1126"/>
      <c r="AHL2" s="1126"/>
      <c r="AHM2" s="1126"/>
      <c r="AHN2" s="1126"/>
      <c r="AHO2" s="1126"/>
      <c r="AHP2" s="1126"/>
      <c r="AHQ2" s="1126"/>
      <c r="AHR2" s="1126"/>
      <c r="AHS2" s="1126"/>
      <c r="AHT2" s="1126"/>
      <c r="AHU2" s="1126"/>
      <c r="AHV2" s="1126"/>
      <c r="AHW2" s="1126"/>
      <c r="AHX2" s="1126"/>
      <c r="AHY2" s="1126"/>
      <c r="AHZ2" s="1126"/>
      <c r="AIA2" s="1126"/>
      <c r="AIB2" s="1126"/>
      <c r="AIC2" s="1126"/>
      <c r="AID2" s="1126"/>
      <c r="AIE2" s="1126"/>
      <c r="AIF2" s="1126"/>
      <c r="AIG2" s="1126"/>
      <c r="AIH2" s="1126"/>
      <c r="AII2" s="1126"/>
      <c r="AIJ2" s="1126"/>
      <c r="AIK2" s="1126"/>
      <c r="AIL2" s="1126"/>
      <c r="AIM2" s="1126"/>
      <c r="AIN2" s="1126"/>
      <c r="AIO2" s="1126"/>
      <c r="AIP2" s="1126"/>
      <c r="AIQ2" s="1126"/>
      <c r="AIR2" s="1126"/>
      <c r="AIS2" s="1126"/>
      <c r="AIT2" s="1126"/>
      <c r="AIU2" s="1126"/>
      <c r="AIV2" s="1126"/>
      <c r="AIW2" s="1126"/>
      <c r="AIX2" s="1126"/>
      <c r="AIY2" s="1126"/>
      <c r="AIZ2" s="1126"/>
      <c r="AJA2" s="1126"/>
      <c r="AJB2" s="1126"/>
      <c r="AJC2" s="1126"/>
      <c r="AJD2" s="1126"/>
      <c r="AJE2" s="1126"/>
      <c r="AJF2" s="1126"/>
      <c r="AJG2" s="1126"/>
      <c r="AJH2" s="1126"/>
      <c r="AJI2" s="1126"/>
      <c r="AJJ2" s="1126"/>
      <c r="AJK2" s="1126"/>
      <c r="AJL2" s="1126"/>
      <c r="AJM2" s="1126"/>
      <c r="AJN2" s="1126"/>
      <c r="AJO2" s="1126"/>
      <c r="AJP2" s="1126"/>
      <c r="AJQ2" s="1126"/>
      <c r="AJR2" s="1126"/>
      <c r="AJS2" s="1126"/>
      <c r="AJT2" s="1126"/>
      <c r="AJU2" s="1126"/>
      <c r="AJV2" s="1126"/>
      <c r="AJW2" s="1126"/>
      <c r="AJX2" s="1126"/>
      <c r="AJY2" s="1126"/>
      <c r="AJZ2" s="1126"/>
      <c r="AKA2" s="1126"/>
      <c r="AKB2" s="1126"/>
      <c r="AKC2" s="1126"/>
      <c r="AKD2" s="1126"/>
      <c r="AKE2" s="1126"/>
      <c r="AKF2" s="1126"/>
      <c r="AKG2" s="1126"/>
      <c r="AKH2" s="1126"/>
      <c r="AKI2" s="1126"/>
      <c r="AKJ2" s="1126"/>
      <c r="AKK2" s="1126"/>
      <c r="AKL2" s="1126"/>
      <c r="AKM2" s="1126"/>
      <c r="AKN2" s="1126"/>
      <c r="AKO2" s="1126"/>
      <c r="AKP2" s="1126"/>
      <c r="AKQ2" s="1126"/>
      <c r="AKR2" s="1126"/>
      <c r="AKS2" s="1126"/>
      <c r="AKT2" s="1126"/>
      <c r="AKU2" s="1126"/>
      <c r="AKV2" s="1126"/>
      <c r="AKW2" s="1126"/>
      <c r="AKX2" s="1126"/>
      <c r="AKY2" s="1126"/>
      <c r="AKZ2" s="1126"/>
      <c r="ALA2" s="1126"/>
      <c r="ALB2" s="1126"/>
      <c r="ALC2" s="1126"/>
      <c r="ALD2" s="1126"/>
      <c r="ALE2" s="1126"/>
      <c r="ALF2" s="1126"/>
      <c r="ALG2" s="1126"/>
      <c r="ALH2" s="1126"/>
      <c r="ALI2" s="1126"/>
      <c r="ALJ2" s="1126"/>
      <c r="ALK2" s="1126"/>
      <c r="ALL2" s="1126"/>
      <c r="ALM2" s="1126"/>
      <c r="ALN2" s="1126"/>
      <c r="ALO2" s="1126"/>
      <c r="ALP2" s="1126"/>
      <c r="ALQ2" s="1126"/>
      <c r="ALR2" s="1126"/>
      <c r="ALS2" s="1126"/>
      <c r="ALT2" s="1126"/>
      <c r="ALU2" s="1126"/>
      <c r="ALV2" s="1126"/>
      <c r="ALW2" s="1126"/>
      <c r="ALX2" s="1126"/>
      <c r="ALY2" s="1126"/>
      <c r="ALZ2" s="1126"/>
      <c r="AMA2" s="1126"/>
      <c r="AMB2" s="1126"/>
      <c r="AMC2" s="1126"/>
      <c r="AMD2" s="1126"/>
      <c r="AME2" s="1126"/>
      <c r="AMF2" s="1126"/>
      <c r="AMG2" s="1126"/>
      <c r="AMH2" s="1126"/>
      <c r="AMI2" s="1126"/>
      <c r="AMJ2" s="1126"/>
      <c r="AMK2" s="1126"/>
      <c r="AML2" s="1126"/>
      <c r="AMM2" s="1126"/>
      <c r="AMN2" s="1126"/>
      <c r="AMO2" s="1126"/>
      <c r="AMP2" s="1126"/>
      <c r="AMQ2" s="1126"/>
      <c r="AMR2" s="1126"/>
      <c r="AMS2" s="1126"/>
      <c r="AMT2" s="1126"/>
      <c r="AMU2" s="1126"/>
      <c r="AMV2" s="1126"/>
      <c r="AMW2" s="1126"/>
      <c r="AMX2" s="1126"/>
      <c r="AMY2" s="1126"/>
      <c r="AMZ2" s="1126"/>
      <c r="ANA2" s="1126"/>
      <c r="ANB2" s="1126"/>
      <c r="ANC2" s="1126"/>
      <c r="AND2" s="1126"/>
      <c r="ANE2" s="1126"/>
      <c r="ANF2" s="1126"/>
      <c r="ANG2" s="1126"/>
      <c r="ANH2" s="1126"/>
      <c r="ANI2" s="1126"/>
      <c r="ANJ2" s="1126"/>
      <c r="ANK2" s="1126"/>
      <c r="ANL2" s="1126"/>
      <c r="ANM2" s="1126"/>
      <c r="ANN2" s="1126"/>
      <c r="ANO2" s="1126"/>
      <c r="ANP2" s="1126"/>
      <c r="ANQ2" s="1126"/>
      <c r="ANR2" s="1126"/>
      <c r="ANS2" s="1126"/>
      <c r="ANT2" s="1126"/>
      <c r="ANU2" s="1126"/>
      <c r="ANV2" s="1126"/>
      <c r="ANW2" s="1126"/>
      <c r="ANX2" s="1126"/>
      <c r="ANY2" s="1126"/>
      <c r="ANZ2" s="1126"/>
      <c r="AOA2" s="1126"/>
      <c r="AOB2" s="1126"/>
      <c r="AOC2" s="1126"/>
      <c r="AOD2" s="1126"/>
      <c r="AOE2" s="1126"/>
      <c r="AOF2" s="1126"/>
      <c r="AOG2" s="1126"/>
      <c r="AOH2" s="1126"/>
      <c r="AOI2" s="1126"/>
      <c r="AOJ2" s="1126"/>
      <c r="AOK2" s="1126"/>
      <c r="AOL2" s="1126"/>
      <c r="AOM2" s="1126"/>
      <c r="AON2" s="1126"/>
      <c r="AOO2" s="1126"/>
      <c r="AOP2" s="1126"/>
      <c r="AOQ2" s="1126"/>
      <c r="AOR2" s="1126"/>
      <c r="AOS2" s="1126"/>
      <c r="AOT2" s="1126"/>
      <c r="AOU2" s="1126"/>
      <c r="AOV2" s="1126"/>
      <c r="AOW2" s="1126"/>
      <c r="AOX2" s="1126"/>
      <c r="AOY2" s="1126"/>
      <c r="AOZ2" s="1126"/>
      <c r="APA2" s="1126"/>
      <c r="APB2" s="1126"/>
      <c r="APC2" s="1126"/>
      <c r="APD2" s="1126"/>
      <c r="APE2" s="1126"/>
      <c r="APF2" s="1126"/>
      <c r="APG2" s="1126"/>
      <c r="APH2" s="1126"/>
      <c r="API2" s="1126"/>
      <c r="APJ2" s="1126"/>
      <c r="APK2" s="1126"/>
      <c r="APL2" s="1126"/>
      <c r="APM2" s="1126"/>
      <c r="APN2" s="1126"/>
      <c r="APO2" s="1126"/>
      <c r="APP2" s="1126"/>
      <c r="APQ2" s="1126"/>
      <c r="APR2" s="1126"/>
      <c r="APS2" s="1126"/>
      <c r="APT2" s="1126"/>
      <c r="APU2" s="1126"/>
      <c r="APV2" s="1126"/>
      <c r="APW2" s="1126"/>
      <c r="APX2" s="1126"/>
      <c r="APY2" s="1126"/>
      <c r="APZ2" s="1126"/>
      <c r="AQA2" s="1126"/>
      <c r="AQB2" s="1126"/>
      <c r="AQC2" s="1126"/>
      <c r="AQD2" s="1126"/>
      <c r="AQE2" s="1126"/>
      <c r="AQF2" s="1126"/>
      <c r="AQG2" s="1126"/>
      <c r="AQH2" s="1126"/>
      <c r="AQI2" s="1126"/>
      <c r="AQJ2" s="1126"/>
      <c r="AQK2" s="1126"/>
      <c r="AQL2" s="1126"/>
      <c r="AQM2" s="1126"/>
      <c r="AQN2" s="1126"/>
      <c r="AQO2" s="1126"/>
      <c r="AQP2" s="1126"/>
      <c r="AQQ2" s="1126"/>
      <c r="AQR2" s="1126"/>
      <c r="AQS2" s="1126"/>
      <c r="AQT2" s="1126"/>
      <c r="AQU2" s="1126"/>
      <c r="AQV2" s="1126"/>
      <c r="AQW2" s="1126"/>
      <c r="AQX2" s="1126"/>
      <c r="AQY2" s="1126"/>
      <c r="AQZ2" s="1126"/>
      <c r="ARA2" s="1126"/>
      <c r="ARB2" s="1126"/>
      <c r="ARC2" s="1126"/>
      <c r="ARD2" s="1126"/>
      <c r="ARE2" s="1126"/>
      <c r="ARF2" s="1126"/>
      <c r="ARG2" s="1126"/>
      <c r="ARH2" s="1126"/>
      <c r="ARI2" s="1126"/>
      <c r="ARJ2" s="1126"/>
      <c r="ARK2" s="1126"/>
      <c r="ARL2" s="1126"/>
      <c r="ARM2" s="1126"/>
      <c r="ARN2" s="1126"/>
      <c r="ARO2" s="1126"/>
      <c r="ARP2" s="1126"/>
      <c r="ARQ2" s="1126"/>
      <c r="ARR2" s="1126"/>
      <c r="ARS2" s="1126"/>
      <c r="ART2" s="1126"/>
      <c r="ARU2" s="1126"/>
      <c r="ARV2" s="1126"/>
      <c r="ARW2" s="1126"/>
      <c r="ARX2" s="1126"/>
      <c r="ARY2" s="1126"/>
      <c r="ARZ2" s="1126"/>
      <c r="ASA2" s="1126"/>
      <c r="ASB2" s="1126"/>
      <c r="ASC2" s="1126"/>
      <c r="ASD2" s="1126"/>
      <c r="ASE2" s="1126"/>
      <c r="ASF2" s="1126"/>
      <c r="ASG2" s="1126"/>
      <c r="ASH2" s="1126"/>
      <c r="ASI2" s="1126"/>
      <c r="ASJ2" s="1126"/>
      <c r="ASK2" s="1126"/>
      <c r="ASL2" s="1126"/>
      <c r="ASM2" s="1126"/>
      <c r="ASN2" s="1126"/>
      <c r="ASO2" s="1126"/>
      <c r="ASP2" s="1126"/>
      <c r="ASQ2" s="1126"/>
      <c r="ASR2" s="1126"/>
      <c r="ASS2" s="1126"/>
      <c r="AST2" s="1126"/>
      <c r="ASU2" s="1126"/>
      <c r="ASV2" s="1126"/>
      <c r="ASW2" s="1126"/>
      <c r="ASX2" s="1126"/>
      <c r="ASY2" s="1126"/>
      <c r="ASZ2" s="1126"/>
      <c r="ATA2" s="1126"/>
      <c r="ATB2" s="1126"/>
      <c r="ATC2" s="1126"/>
      <c r="ATD2" s="1126"/>
      <c r="ATE2" s="1126"/>
      <c r="ATF2" s="1126"/>
      <c r="ATG2" s="1126"/>
      <c r="ATH2" s="1126"/>
      <c r="ATI2" s="1126"/>
      <c r="ATJ2" s="1126"/>
      <c r="ATK2" s="1126"/>
      <c r="ATL2" s="1126"/>
      <c r="ATM2" s="1126"/>
      <c r="ATN2" s="1126"/>
      <c r="ATO2" s="1126"/>
      <c r="ATP2" s="1126"/>
      <c r="ATQ2" s="1126"/>
      <c r="ATR2" s="1126"/>
      <c r="ATS2" s="1126"/>
      <c r="ATT2" s="1126"/>
      <c r="ATU2" s="1126"/>
      <c r="ATV2" s="1126"/>
      <c r="ATW2" s="1126"/>
      <c r="ATX2" s="1126"/>
      <c r="ATY2" s="1126"/>
      <c r="ATZ2" s="1126"/>
      <c r="AUA2" s="1126"/>
      <c r="AUB2" s="1126"/>
      <c r="AUC2" s="1126"/>
      <c r="AUD2" s="1126"/>
      <c r="AUE2" s="1126"/>
      <c r="AUF2" s="1126"/>
      <c r="AUG2" s="1126"/>
      <c r="AUH2" s="1126"/>
      <c r="AUI2" s="1126"/>
      <c r="AUJ2" s="1126"/>
      <c r="AUK2" s="1126"/>
      <c r="AUL2" s="1126"/>
      <c r="AUM2" s="1126"/>
      <c r="AUN2" s="1126"/>
      <c r="AUO2" s="1126"/>
      <c r="AUP2" s="1126"/>
      <c r="AUQ2" s="1126"/>
      <c r="AUR2" s="1126"/>
      <c r="AUS2" s="1126"/>
      <c r="AUT2" s="1126"/>
      <c r="AUU2" s="1126"/>
      <c r="AUV2" s="1126"/>
      <c r="AUW2" s="1126"/>
      <c r="AUX2" s="1126"/>
      <c r="AUY2" s="1126"/>
      <c r="AUZ2" s="1126"/>
      <c r="AVA2" s="1126"/>
      <c r="AVB2" s="1126"/>
      <c r="AVC2" s="1126"/>
      <c r="AVD2" s="1126"/>
      <c r="AVE2" s="1126"/>
      <c r="AVF2" s="1126"/>
      <c r="AVG2" s="1126"/>
      <c r="AVH2" s="1126"/>
      <c r="AVI2" s="1126"/>
      <c r="AVJ2" s="1126"/>
      <c r="AVK2" s="1126"/>
      <c r="AVL2" s="1126"/>
      <c r="AVM2" s="1126"/>
      <c r="AVN2" s="1126"/>
      <c r="AVO2" s="1126"/>
      <c r="AVP2" s="1126"/>
      <c r="AVQ2" s="1126"/>
      <c r="AVR2" s="1126"/>
      <c r="AVS2" s="1126"/>
      <c r="AVT2" s="1126"/>
      <c r="AVU2" s="1126"/>
      <c r="AVV2" s="1126"/>
      <c r="AVW2" s="1126"/>
      <c r="AVX2" s="1126"/>
      <c r="AVY2" s="1126"/>
      <c r="AVZ2" s="1126"/>
      <c r="AWA2" s="1126"/>
      <c r="AWB2" s="1126"/>
      <c r="AWC2" s="1126"/>
      <c r="AWD2" s="1126"/>
      <c r="AWE2" s="1126"/>
      <c r="AWF2" s="1126"/>
      <c r="AWG2" s="1126"/>
      <c r="AWH2" s="1126"/>
      <c r="AWI2" s="1126"/>
      <c r="AWJ2" s="1126"/>
      <c r="AWK2" s="1126"/>
      <c r="AWL2" s="1126"/>
      <c r="AWM2" s="1126"/>
      <c r="AWN2" s="1126"/>
      <c r="AWO2" s="1126"/>
      <c r="AWP2" s="1126"/>
      <c r="AWQ2" s="1126"/>
      <c r="AWR2" s="1126"/>
      <c r="AWS2" s="1126"/>
      <c r="AWT2" s="1126"/>
      <c r="AWU2" s="1126"/>
      <c r="AWV2" s="1126"/>
      <c r="AWW2" s="1126"/>
      <c r="AWX2" s="1126"/>
      <c r="AWY2" s="1126"/>
      <c r="AWZ2" s="1126"/>
      <c r="AXA2" s="1126"/>
      <c r="AXB2" s="1126"/>
      <c r="AXC2" s="1126"/>
      <c r="AXD2" s="1126"/>
      <c r="AXE2" s="1126"/>
      <c r="AXF2" s="1126"/>
      <c r="AXG2" s="1126"/>
      <c r="AXH2" s="1126"/>
      <c r="AXI2" s="1126"/>
      <c r="AXJ2" s="1126"/>
      <c r="AXK2" s="1126"/>
      <c r="AXL2" s="1126"/>
      <c r="AXM2" s="1126"/>
      <c r="AXN2" s="1126"/>
      <c r="AXO2" s="1126"/>
      <c r="AXP2" s="1126"/>
      <c r="AXQ2" s="1126"/>
      <c r="AXR2" s="1126"/>
      <c r="AXS2" s="1126"/>
      <c r="AXT2" s="1126"/>
      <c r="AXU2" s="1126"/>
      <c r="AXV2" s="1126"/>
      <c r="AXW2" s="1126"/>
      <c r="AXX2" s="1126"/>
      <c r="AXY2" s="1126"/>
      <c r="AXZ2" s="1126"/>
      <c r="AYA2" s="1126"/>
      <c r="AYB2" s="1126"/>
      <c r="AYC2" s="1126"/>
      <c r="AYD2" s="1126"/>
      <c r="AYE2" s="1126"/>
      <c r="AYF2" s="1126"/>
      <c r="AYG2" s="1126"/>
      <c r="AYH2" s="1126"/>
      <c r="AYI2" s="1126"/>
      <c r="AYJ2" s="1126"/>
      <c r="AYK2" s="1126"/>
      <c r="AYL2" s="1126"/>
      <c r="AYM2" s="1126"/>
      <c r="AYN2" s="1126"/>
      <c r="AYO2" s="1126"/>
      <c r="AYP2" s="1126"/>
      <c r="AYQ2" s="1126"/>
      <c r="AYR2" s="1126"/>
      <c r="AYS2" s="1126"/>
      <c r="AYT2" s="1126"/>
      <c r="AYU2" s="1126"/>
      <c r="AYV2" s="1126"/>
      <c r="AYW2" s="1126"/>
      <c r="AYX2" s="1126"/>
      <c r="AYY2" s="1126"/>
      <c r="AYZ2" s="1126"/>
      <c r="AZA2" s="1126"/>
      <c r="AZB2" s="1126"/>
      <c r="AZC2" s="1126"/>
      <c r="AZD2" s="1126"/>
      <c r="AZE2" s="1126"/>
      <c r="AZF2" s="1126"/>
      <c r="AZG2" s="1126"/>
      <c r="AZH2" s="1126"/>
      <c r="AZI2" s="1126"/>
      <c r="AZJ2" s="1126"/>
      <c r="AZK2" s="1126"/>
      <c r="AZL2" s="1126"/>
      <c r="AZM2" s="1126"/>
      <c r="AZN2" s="1126"/>
      <c r="AZO2" s="1126"/>
      <c r="AZP2" s="1126"/>
      <c r="AZQ2" s="1126"/>
      <c r="AZR2" s="1126"/>
      <c r="AZS2" s="1126"/>
      <c r="AZT2" s="1126"/>
      <c r="AZU2" s="1126"/>
      <c r="AZV2" s="1126"/>
      <c r="AZW2" s="1126"/>
      <c r="AZX2" s="1126"/>
      <c r="AZY2" s="1126"/>
      <c r="AZZ2" s="1126"/>
      <c r="BAA2" s="1126"/>
      <c r="BAB2" s="1126"/>
      <c r="BAC2" s="1126"/>
      <c r="BAD2" s="1126"/>
      <c r="BAE2" s="1126"/>
      <c r="BAF2" s="1126"/>
      <c r="BAG2" s="1126"/>
      <c r="BAH2" s="1126"/>
      <c r="BAI2" s="1126"/>
      <c r="BAJ2" s="1126"/>
      <c r="BAK2" s="1126"/>
      <c r="BAL2" s="1126"/>
      <c r="BAM2" s="1126"/>
      <c r="BAN2" s="1126"/>
      <c r="BAO2" s="1126"/>
      <c r="BAP2" s="1126"/>
      <c r="BAQ2" s="1126"/>
      <c r="BAR2" s="1126"/>
      <c r="BAS2" s="1126"/>
      <c r="BAT2" s="1126"/>
      <c r="BAU2" s="1126"/>
      <c r="BAV2" s="1126"/>
      <c r="BAW2" s="1126"/>
      <c r="BAX2" s="1126"/>
      <c r="BAY2" s="1126"/>
      <c r="BAZ2" s="1126"/>
      <c r="BBA2" s="1126"/>
      <c r="BBB2" s="1126"/>
      <c r="BBC2" s="1126"/>
      <c r="BBD2" s="1126"/>
      <c r="BBE2" s="1126"/>
      <c r="BBF2" s="1126"/>
      <c r="BBG2" s="1126"/>
      <c r="BBH2" s="1126"/>
      <c r="BBI2" s="1126"/>
      <c r="BBJ2" s="1126"/>
      <c r="BBK2" s="1126"/>
      <c r="BBL2" s="1126"/>
      <c r="BBM2" s="1126"/>
      <c r="BBN2" s="1126"/>
      <c r="BBO2" s="1126"/>
      <c r="BBP2" s="1126"/>
      <c r="BBQ2" s="1126"/>
      <c r="BBR2" s="1126"/>
      <c r="BBS2" s="1126"/>
      <c r="BBT2" s="1126"/>
      <c r="BBU2" s="1126"/>
      <c r="BBV2" s="1126"/>
      <c r="BBW2" s="1126"/>
      <c r="BBX2" s="1126"/>
      <c r="BBY2" s="1126"/>
      <c r="BBZ2" s="1126"/>
      <c r="BCA2" s="1126"/>
      <c r="BCB2" s="1126"/>
      <c r="BCC2" s="1126"/>
      <c r="BCD2" s="1126"/>
      <c r="BCE2" s="1126"/>
      <c r="BCF2" s="1126"/>
      <c r="BCG2" s="1126"/>
      <c r="BCH2" s="1126"/>
      <c r="BCI2" s="1126"/>
      <c r="BCJ2" s="1126"/>
      <c r="BCK2" s="1126"/>
      <c r="BCL2" s="1126"/>
      <c r="BCM2" s="1126"/>
      <c r="BCN2" s="1126"/>
      <c r="BCO2" s="1126"/>
      <c r="BCP2" s="1126"/>
      <c r="BCQ2" s="1126"/>
      <c r="BCR2" s="1126"/>
      <c r="BCS2" s="1126"/>
      <c r="BCT2" s="1126"/>
      <c r="BCU2" s="1126"/>
      <c r="BCV2" s="1126"/>
      <c r="BCW2" s="1126"/>
      <c r="BCX2" s="1126"/>
      <c r="BCY2" s="1126"/>
      <c r="BCZ2" s="1126"/>
      <c r="BDA2" s="1126"/>
      <c r="BDB2" s="1126"/>
      <c r="BDC2" s="1126"/>
      <c r="BDD2" s="1126"/>
      <c r="BDE2" s="1126"/>
      <c r="BDF2" s="1126"/>
      <c r="BDG2" s="1126"/>
      <c r="BDH2" s="1126"/>
      <c r="BDI2" s="1126"/>
      <c r="BDJ2" s="1126"/>
      <c r="BDK2" s="1126"/>
      <c r="BDL2" s="1126"/>
      <c r="BDM2" s="1126"/>
      <c r="BDN2" s="1126"/>
      <c r="BDO2" s="1126"/>
      <c r="BDP2" s="1126"/>
      <c r="BDQ2" s="1126"/>
      <c r="BDR2" s="1126"/>
      <c r="BDS2" s="1126"/>
      <c r="BDT2" s="1126"/>
      <c r="BDU2" s="1126"/>
      <c r="BDV2" s="1126"/>
      <c r="BDW2" s="1126"/>
      <c r="BDX2" s="1126"/>
      <c r="BDY2" s="1126"/>
      <c r="BDZ2" s="1126"/>
      <c r="BEA2" s="1126"/>
      <c r="BEB2" s="1126"/>
      <c r="BEC2" s="1126"/>
      <c r="BED2" s="1126"/>
      <c r="BEE2" s="1126"/>
      <c r="BEF2" s="1126"/>
      <c r="BEG2" s="1126"/>
      <c r="BEH2" s="1126"/>
      <c r="BEI2" s="1126"/>
      <c r="BEJ2" s="1126"/>
      <c r="BEK2" s="1126"/>
      <c r="BEL2" s="1126"/>
      <c r="BEM2" s="1126"/>
      <c r="BEN2" s="1126"/>
      <c r="BEO2" s="1126"/>
      <c r="BEP2" s="1126"/>
      <c r="BEQ2" s="1126"/>
      <c r="BER2" s="1126"/>
      <c r="BES2" s="1126"/>
      <c r="BET2" s="1126"/>
      <c r="BEU2" s="1126"/>
      <c r="BEV2" s="1126"/>
      <c r="BEW2" s="1126"/>
      <c r="BEX2" s="1126"/>
      <c r="BEY2" s="1126"/>
      <c r="BEZ2" s="1126"/>
      <c r="BFA2" s="1126"/>
      <c r="BFB2" s="1126"/>
      <c r="BFC2" s="1126"/>
      <c r="BFD2" s="1126"/>
      <c r="BFE2" s="1126"/>
      <c r="BFF2" s="1126"/>
      <c r="BFG2" s="1126"/>
      <c r="BFH2" s="1126"/>
      <c r="BFI2" s="1126"/>
      <c r="BFJ2" s="1126"/>
      <c r="BFK2" s="1126"/>
      <c r="BFL2" s="1126"/>
      <c r="BFM2" s="1126"/>
      <c r="BFN2" s="1126"/>
      <c r="BFO2" s="1126"/>
      <c r="BFP2" s="1126"/>
      <c r="BFQ2" s="1126"/>
      <c r="BFR2" s="1126"/>
      <c r="BFS2" s="1126"/>
      <c r="BFT2" s="1126"/>
      <c r="BFU2" s="1126"/>
      <c r="BFV2" s="1126"/>
      <c r="BFW2" s="1126"/>
      <c r="BFX2" s="1126"/>
      <c r="BFY2" s="1126"/>
      <c r="BFZ2" s="1126"/>
      <c r="BGA2" s="1126"/>
      <c r="BGB2" s="1126"/>
      <c r="BGC2" s="1126"/>
      <c r="BGD2" s="1126"/>
      <c r="BGE2" s="1126"/>
      <c r="BGF2" s="1126"/>
      <c r="BGG2" s="1126"/>
      <c r="BGH2" s="1126"/>
      <c r="BGI2" s="1126"/>
      <c r="BGJ2" s="1126"/>
      <c r="BGK2" s="1126"/>
      <c r="BGL2" s="1126"/>
      <c r="BGM2" s="1126"/>
      <c r="BGN2" s="1126"/>
      <c r="BGO2" s="1126"/>
      <c r="BGP2" s="1126"/>
      <c r="BGQ2" s="1126"/>
      <c r="BGR2" s="1126"/>
      <c r="BGS2" s="1126"/>
      <c r="BGT2" s="1126"/>
      <c r="BGU2" s="1126"/>
      <c r="BGV2" s="1126"/>
      <c r="BGW2" s="1126"/>
      <c r="BGX2" s="1126"/>
      <c r="BGY2" s="1126"/>
      <c r="BGZ2" s="1126"/>
      <c r="BHA2" s="1126"/>
      <c r="BHB2" s="1126"/>
      <c r="BHC2" s="1126"/>
      <c r="BHD2" s="1126"/>
      <c r="BHE2" s="1126"/>
      <c r="BHF2" s="1126"/>
      <c r="BHG2" s="1126"/>
      <c r="BHH2" s="1126"/>
      <c r="BHI2" s="1126"/>
      <c r="BHJ2" s="1126"/>
      <c r="BHK2" s="1126"/>
      <c r="BHL2" s="1126"/>
      <c r="BHM2" s="1126"/>
      <c r="BHN2" s="1126"/>
      <c r="BHO2" s="1126"/>
      <c r="BHP2" s="1126"/>
      <c r="BHQ2" s="1126"/>
      <c r="BHR2" s="1126"/>
      <c r="BHS2" s="1126"/>
      <c r="BHT2" s="1126"/>
      <c r="BHU2" s="1126"/>
      <c r="BHV2" s="1126"/>
      <c r="BHW2" s="1126"/>
      <c r="BHX2" s="1126"/>
      <c r="BHY2" s="1126"/>
      <c r="BHZ2" s="1126"/>
      <c r="BIA2" s="1126"/>
      <c r="BIB2" s="1126"/>
      <c r="BIC2" s="1126"/>
      <c r="BID2" s="1126"/>
      <c r="BIE2" s="1126"/>
      <c r="BIF2" s="1126"/>
      <c r="BIG2" s="1126"/>
      <c r="BIH2" s="1126"/>
      <c r="BII2" s="1126"/>
      <c r="BIJ2" s="1126"/>
      <c r="BIK2" s="1126"/>
      <c r="BIL2" s="1126"/>
      <c r="BIM2" s="1126"/>
      <c r="BIN2" s="1126"/>
      <c r="BIO2" s="1126"/>
      <c r="BIP2" s="1126"/>
      <c r="BIQ2" s="1126"/>
      <c r="BIR2" s="1126"/>
      <c r="BIS2" s="1126"/>
      <c r="BIT2" s="1126"/>
      <c r="BIU2" s="1126"/>
      <c r="BIV2" s="1126"/>
      <c r="BIW2" s="1126"/>
      <c r="BIX2" s="1126"/>
      <c r="BIY2" s="1126"/>
      <c r="BIZ2" s="1126"/>
      <c r="BJA2" s="1126"/>
      <c r="BJB2" s="1126"/>
      <c r="BJC2" s="1126"/>
      <c r="BJD2" s="1126"/>
      <c r="BJE2" s="1126"/>
      <c r="BJF2" s="1126"/>
      <c r="BJG2" s="1126"/>
      <c r="BJH2" s="1126"/>
      <c r="BJI2" s="1126"/>
      <c r="BJJ2" s="1126"/>
      <c r="BJK2" s="1126"/>
      <c r="BJL2" s="1126"/>
      <c r="BJM2" s="1126"/>
      <c r="BJN2" s="1126"/>
      <c r="BJO2" s="1126"/>
      <c r="BJP2" s="1126"/>
      <c r="BJQ2" s="1126"/>
      <c r="BJR2" s="1126"/>
      <c r="BJS2" s="1126"/>
      <c r="BJT2" s="1126"/>
      <c r="BJU2" s="1126"/>
      <c r="BJV2" s="1126"/>
      <c r="BJW2" s="1126"/>
      <c r="BJX2" s="1126"/>
      <c r="BJY2" s="1126"/>
      <c r="BJZ2" s="1126"/>
      <c r="BKA2" s="1126"/>
      <c r="BKB2" s="1126"/>
      <c r="BKC2" s="1126"/>
      <c r="BKD2" s="1126"/>
      <c r="BKE2" s="1126"/>
      <c r="BKF2" s="1126"/>
      <c r="BKG2" s="1126"/>
      <c r="BKH2" s="1126"/>
      <c r="BKI2" s="1126"/>
      <c r="BKJ2" s="1126"/>
      <c r="BKK2" s="1126"/>
      <c r="BKL2" s="1126"/>
      <c r="BKM2" s="1126"/>
      <c r="BKN2" s="1126"/>
      <c r="BKO2" s="1126"/>
      <c r="BKP2" s="1126"/>
      <c r="BKQ2" s="1126"/>
      <c r="BKR2" s="1126"/>
      <c r="BKS2" s="1126"/>
      <c r="BKT2" s="1126"/>
      <c r="BKU2" s="1126"/>
      <c r="BKV2" s="1126"/>
      <c r="BKW2" s="1126"/>
      <c r="BKX2" s="1126"/>
      <c r="BKY2" s="1126"/>
      <c r="BKZ2" s="1126"/>
      <c r="BLA2" s="1126"/>
      <c r="BLB2" s="1126"/>
      <c r="BLC2" s="1126"/>
      <c r="BLD2" s="1126"/>
      <c r="BLE2" s="1126"/>
      <c r="BLF2" s="1126"/>
      <c r="BLG2" s="1126"/>
      <c r="BLH2" s="1126"/>
      <c r="BLI2" s="1126"/>
      <c r="BLJ2" s="1126"/>
      <c r="BLK2" s="1126"/>
      <c r="BLL2" s="1126"/>
      <c r="BLM2" s="1126"/>
      <c r="BLN2" s="1126"/>
      <c r="BLO2" s="1126"/>
      <c r="BLP2" s="1126"/>
      <c r="BLQ2" s="1126"/>
      <c r="BLR2" s="1126"/>
      <c r="BLS2" s="1126"/>
      <c r="BLT2" s="1126"/>
      <c r="BLU2" s="1126"/>
      <c r="BLV2" s="1126"/>
      <c r="BLW2" s="1126"/>
      <c r="BLX2" s="1126"/>
      <c r="BLY2" s="1126"/>
      <c r="BLZ2" s="1126"/>
      <c r="BMA2" s="1126"/>
      <c r="BMB2" s="1126"/>
      <c r="BMC2" s="1126"/>
      <c r="BMD2" s="1126"/>
      <c r="BME2" s="1126"/>
      <c r="BMF2" s="1126"/>
      <c r="BMG2" s="1126"/>
      <c r="BMH2" s="1126"/>
      <c r="BMI2" s="1126"/>
      <c r="BMJ2" s="1126"/>
      <c r="BMK2" s="1126"/>
      <c r="BML2" s="1126"/>
      <c r="BMM2" s="1126"/>
      <c r="BMN2" s="1126"/>
      <c r="BMO2" s="1126"/>
      <c r="BMP2" s="1126"/>
      <c r="BMQ2" s="1126"/>
      <c r="BMR2" s="1126"/>
      <c r="BMS2" s="1126"/>
      <c r="BMT2" s="1126"/>
      <c r="BMU2" s="1126"/>
      <c r="BMV2" s="1126"/>
      <c r="BMW2" s="1126"/>
      <c r="BMX2" s="1126"/>
      <c r="BMY2" s="1126"/>
      <c r="BMZ2" s="1126"/>
      <c r="BNA2" s="1126"/>
      <c r="BNB2" s="1126"/>
      <c r="BNC2" s="1126"/>
      <c r="BND2" s="1126"/>
      <c r="BNE2" s="1126"/>
      <c r="BNF2" s="1126"/>
      <c r="BNG2" s="1126"/>
      <c r="BNH2" s="1126"/>
      <c r="BNI2" s="1126"/>
      <c r="BNJ2" s="1126"/>
      <c r="BNK2" s="1126"/>
      <c r="BNL2" s="1126"/>
      <c r="BNM2" s="1126"/>
      <c r="BNN2" s="1126"/>
      <c r="BNO2" s="1126"/>
      <c r="BNP2" s="1126"/>
      <c r="BNQ2" s="1126"/>
      <c r="BNR2" s="1126"/>
      <c r="BNS2" s="1126"/>
      <c r="BNT2" s="1126"/>
      <c r="BNU2" s="1126"/>
      <c r="BNV2" s="1126"/>
      <c r="BNW2" s="1126"/>
      <c r="BNX2" s="1126"/>
      <c r="BNY2" s="1126"/>
      <c r="BNZ2" s="1126"/>
      <c r="BOA2" s="1126"/>
      <c r="BOB2" s="1126"/>
      <c r="BOC2" s="1126"/>
      <c r="BOD2" s="1126"/>
      <c r="BOE2" s="1126"/>
      <c r="BOF2" s="1126"/>
      <c r="BOG2" s="1126"/>
      <c r="BOH2" s="1126"/>
      <c r="BOI2" s="1126"/>
      <c r="BOJ2" s="1126"/>
      <c r="BOK2" s="1126"/>
      <c r="BOL2" s="1126"/>
      <c r="BOM2" s="1126"/>
      <c r="BON2" s="1126"/>
      <c r="BOO2" s="1126"/>
      <c r="BOP2" s="1126"/>
      <c r="BOQ2" s="1126"/>
      <c r="BOR2" s="1126"/>
      <c r="BOS2" s="1126"/>
      <c r="BOT2" s="1126"/>
      <c r="BOU2" s="1126"/>
      <c r="BOV2" s="1126"/>
      <c r="BOW2" s="1126"/>
      <c r="BOX2" s="1126"/>
      <c r="BOY2" s="1126"/>
      <c r="BOZ2" s="1126"/>
      <c r="BPA2" s="1126"/>
      <c r="BPB2" s="1126"/>
      <c r="BPC2" s="1126"/>
      <c r="BPD2" s="1126"/>
      <c r="BPE2" s="1126"/>
      <c r="BPF2" s="1126"/>
      <c r="BPG2" s="1126"/>
      <c r="BPH2" s="1126"/>
      <c r="BPI2" s="1126"/>
      <c r="BPJ2" s="1126"/>
      <c r="BPK2" s="1126"/>
      <c r="BPL2" s="1126"/>
      <c r="BPM2" s="1126"/>
      <c r="BPN2" s="1126"/>
      <c r="BPO2" s="1126"/>
      <c r="BPP2" s="1126"/>
      <c r="BPQ2" s="1126"/>
      <c r="BPR2" s="1126"/>
      <c r="BPS2" s="1126"/>
      <c r="BPT2" s="1126"/>
      <c r="BPU2" s="1126"/>
      <c r="BPV2" s="1126"/>
      <c r="BPW2" s="1126"/>
      <c r="BPX2" s="1126"/>
      <c r="BPY2" s="1126"/>
      <c r="BPZ2" s="1126"/>
      <c r="BQA2" s="1126"/>
      <c r="BQB2" s="1126"/>
      <c r="BQC2" s="1126"/>
      <c r="BQD2" s="1126"/>
      <c r="BQE2" s="1126"/>
      <c r="BQF2" s="1126"/>
      <c r="BQG2" s="1126"/>
      <c r="BQH2" s="1126"/>
      <c r="BQI2" s="1126"/>
      <c r="BQJ2" s="1126"/>
      <c r="BQK2" s="1126"/>
      <c r="BQL2" s="1126"/>
      <c r="BQM2" s="1126"/>
      <c r="BQN2" s="1126"/>
      <c r="BQO2" s="1126"/>
      <c r="BQP2" s="1126"/>
      <c r="BQQ2" s="1126"/>
      <c r="BQR2" s="1126"/>
      <c r="BQS2" s="1126"/>
      <c r="BQT2" s="1126"/>
      <c r="BQU2" s="1126"/>
      <c r="BQV2" s="1126"/>
      <c r="BQW2" s="1126"/>
      <c r="BQX2" s="1126"/>
      <c r="BQY2" s="1126"/>
      <c r="BQZ2" s="1126"/>
      <c r="BRA2" s="1126"/>
      <c r="BRB2" s="1126"/>
      <c r="BRC2" s="1126"/>
      <c r="BRD2" s="1126"/>
      <c r="BRE2" s="1126"/>
      <c r="BRF2" s="1126"/>
      <c r="BRG2" s="1126"/>
      <c r="BRH2" s="1126"/>
      <c r="BRI2" s="1126"/>
      <c r="BRJ2" s="1126"/>
      <c r="BRK2" s="1126"/>
      <c r="BRL2" s="1126"/>
      <c r="BRM2" s="1126"/>
      <c r="BRN2" s="1126"/>
      <c r="BRO2" s="1126"/>
      <c r="BRP2" s="1126"/>
      <c r="BRQ2" s="1126"/>
      <c r="BRR2" s="1126"/>
      <c r="BRS2" s="1126"/>
      <c r="BRT2" s="1126"/>
      <c r="BRU2" s="1126"/>
      <c r="BRV2" s="1126"/>
      <c r="BRW2" s="1126"/>
      <c r="BRX2" s="1126"/>
      <c r="BRY2" s="1126"/>
      <c r="BRZ2" s="1126"/>
      <c r="BSA2" s="1126"/>
      <c r="BSB2" s="1126"/>
      <c r="BSC2" s="1126"/>
      <c r="BSD2" s="1126"/>
      <c r="BSE2" s="1126"/>
      <c r="BSF2" s="1126"/>
      <c r="BSG2" s="1126"/>
      <c r="BSH2" s="1126"/>
      <c r="BSI2" s="1126"/>
      <c r="BSJ2" s="1126"/>
      <c r="BSK2" s="1126"/>
      <c r="BSL2" s="1126"/>
      <c r="BSM2" s="1126"/>
      <c r="BSN2" s="1126"/>
      <c r="BSO2" s="1126"/>
      <c r="BSP2" s="1126"/>
      <c r="BSQ2" s="1126"/>
      <c r="BSR2" s="1126"/>
      <c r="BSS2" s="1126"/>
      <c r="BST2" s="1126"/>
      <c r="BSU2" s="1126"/>
      <c r="BSV2" s="1126"/>
      <c r="BSW2" s="1126"/>
      <c r="BSX2" s="1126"/>
      <c r="BSY2" s="1126"/>
      <c r="BSZ2" s="1126"/>
      <c r="BTA2" s="1126"/>
      <c r="BTB2" s="1126"/>
      <c r="BTC2" s="1126"/>
      <c r="BTD2" s="1126"/>
      <c r="BTE2" s="1126"/>
      <c r="BTF2" s="1126"/>
      <c r="BTG2" s="1126"/>
      <c r="BTH2" s="1126"/>
      <c r="BTI2" s="1126"/>
      <c r="BTJ2" s="1126"/>
      <c r="BTK2" s="1126"/>
      <c r="BTL2" s="1126"/>
      <c r="BTM2" s="1126"/>
      <c r="BTN2" s="1126"/>
      <c r="BTO2" s="1126"/>
      <c r="BTP2" s="1126"/>
      <c r="BTQ2" s="1126"/>
      <c r="BTR2" s="1126"/>
      <c r="BTS2" s="1126"/>
      <c r="BTT2" s="1126"/>
      <c r="BTU2" s="1126"/>
      <c r="BTV2" s="1126"/>
      <c r="BTW2" s="1126"/>
      <c r="BTX2" s="1126"/>
      <c r="BTY2" s="1126"/>
      <c r="BTZ2" s="1126"/>
      <c r="BUA2" s="1126"/>
      <c r="BUB2" s="1126"/>
      <c r="BUC2" s="1126"/>
      <c r="BUD2" s="1126"/>
      <c r="BUE2" s="1126"/>
      <c r="BUF2" s="1126"/>
      <c r="BUG2" s="1126"/>
      <c r="BUH2" s="1126"/>
      <c r="BUI2" s="1126"/>
      <c r="BUJ2" s="1126"/>
      <c r="BUK2" s="1126"/>
      <c r="BUL2" s="1126"/>
      <c r="BUM2" s="1126"/>
      <c r="BUN2" s="1126"/>
      <c r="BUO2" s="1126"/>
      <c r="BUP2" s="1126"/>
      <c r="BUQ2" s="1126"/>
      <c r="BUR2" s="1126"/>
      <c r="BUS2" s="1126"/>
      <c r="BUT2" s="1126"/>
      <c r="BUU2" s="1126"/>
      <c r="BUV2" s="1126"/>
      <c r="BUW2" s="1126"/>
      <c r="BUX2" s="1126"/>
      <c r="BUY2" s="1126"/>
      <c r="BUZ2" s="1126"/>
      <c r="BVA2" s="1126"/>
      <c r="BVB2" s="1126"/>
      <c r="BVC2" s="1126"/>
      <c r="BVD2" s="1126"/>
      <c r="BVE2" s="1126"/>
      <c r="BVF2" s="1126"/>
      <c r="BVG2" s="1126"/>
      <c r="BVH2" s="1126"/>
      <c r="BVI2" s="1126"/>
      <c r="BVJ2" s="1126"/>
      <c r="BVK2" s="1126"/>
      <c r="BVL2" s="1126"/>
      <c r="BVM2" s="1126"/>
      <c r="BVN2" s="1126"/>
      <c r="BVO2" s="1126"/>
      <c r="BVP2" s="1126"/>
      <c r="BVQ2" s="1126"/>
      <c r="BVR2" s="1126"/>
      <c r="BVS2" s="1126"/>
      <c r="BVT2" s="1126"/>
      <c r="BVU2" s="1126"/>
      <c r="BVV2" s="1126"/>
      <c r="BVW2" s="1126"/>
      <c r="BVX2" s="1126"/>
      <c r="BVY2" s="1126"/>
      <c r="BVZ2" s="1126"/>
      <c r="BWA2" s="1126"/>
      <c r="BWB2" s="1126"/>
      <c r="BWC2" s="1126"/>
      <c r="BWD2" s="1126"/>
      <c r="BWE2" s="1126"/>
      <c r="BWF2" s="1126"/>
      <c r="BWG2" s="1126"/>
      <c r="BWH2" s="1126"/>
      <c r="BWI2" s="1126"/>
      <c r="BWJ2" s="1126"/>
      <c r="BWK2" s="1126"/>
      <c r="BWL2" s="1126"/>
      <c r="BWM2" s="1126"/>
      <c r="BWN2" s="1126"/>
      <c r="BWO2" s="1126"/>
      <c r="BWP2" s="1126"/>
      <c r="BWQ2" s="1126"/>
      <c r="BWR2" s="1126"/>
      <c r="BWS2" s="1126"/>
      <c r="BWT2" s="1126"/>
      <c r="BWU2" s="1126"/>
      <c r="BWV2" s="1126"/>
      <c r="BWW2" s="1126"/>
      <c r="BWX2" s="1126"/>
      <c r="BWY2" s="1126"/>
      <c r="BWZ2" s="1126"/>
      <c r="BXA2" s="1126"/>
      <c r="BXB2" s="1126"/>
      <c r="BXC2" s="1126"/>
      <c r="BXD2" s="1126"/>
      <c r="BXE2" s="1126"/>
      <c r="BXF2" s="1126"/>
      <c r="BXG2" s="1126"/>
      <c r="BXH2" s="1126"/>
      <c r="BXI2" s="1126"/>
      <c r="BXJ2" s="1126"/>
      <c r="BXK2" s="1126"/>
      <c r="BXL2" s="1126"/>
      <c r="BXM2" s="1126"/>
      <c r="BXN2" s="1126"/>
      <c r="BXO2" s="1126"/>
      <c r="BXP2" s="1126"/>
      <c r="BXQ2" s="1126"/>
      <c r="BXR2" s="1126"/>
      <c r="BXS2" s="1126"/>
      <c r="BXT2" s="1126"/>
      <c r="BXU2" s="1126"/>
      <c r="BXV2" s="1126"/>
      <c r="BXW2" s="1126"/>
      <c r="BXX2" s="1126"/>
      <c r="BXY2" s="1126"/>
      <c r="BXZ2" s="1126"/>
      <c r="BYA2" s="1126"/>
      <c r="BYB2" s="1126"/>
      <c r="BYC2" s="1126"/>
      <c r="BYD2" s="1126"/>
      <c r="BYE2" s="1126"/>
      <c r="BYF2" s="1126"/>
      <c r="BYG2" s="1126"/>
      <c r="BYH2" s="1126"/>
      <c r="BYI2" s="1126"/>
      <c r="BYJ2" s="1126"/>
      <c r="BYK2" s="1126"/>
      <c r="BYL2" s="1126"/>
      <c r="BYM2" s="1126"/>
      <c r="BYN2" s="1126"/>
      <c r="BYO2" s="1126"/>
      <c r="BYP2" s="1126"/>
      <c r="BYQ2" s="1126"/>
      <c r="BYR2" s="1126"/>
      <c r="BYS2" s="1126"/>
      <c r="BYT2" s="1126"/>
      <c r="BYU2" s="1126"/>
      <c r="BYV2" s="1126"/>
      <c r="BYW2" s="1126"/>
      <c r="BYX2" s="1126"/>
      <c r="BYY2" s="1126"/>
      <c r="BYZ2" s="1126"/>
      <c r="BZA2" s="1126"/>
      <c r="BZB2" s="1126"/>
      <c r="BZC2" s="1126"/>
      <c r="BZD2" s="1126"/>
      <c r="BZE2" s="1126"/>
      <c r="BZF2" s="1126"/>
      <c r="BZG2" s="1126"/>
      <c r="BZH2" s="1126"/>
      <c r="BZI2" s="1126"/>
      <c r="BZJ2" s="1126"/>
      <c r="BZK2" s="1126"/>
      <c r="BZL2" s="1126"/>
      <c r="BZM2" s="1126"/>
      <c r="BZN2" s="1126"/>
      <c r="BZO2" s="1126"/>
      <c r="BZP2" s="1126"/>
      <c r="BZQ2" s="1126"/>
      <c r="BZR2" s="1126"/>
      <c r="BZS2" s="1126"/>
      <c r="BZT2" s="1126"/>
      <c r="BZU2" s="1126"/>
      <c r="BZV2" s="1126"/>
      <c r="BZW2" s="1126"/>
      <c r="BZX2" s="1126"/>
      <c r="BZY2" s="1126"/>
      <c r="BZZ2" s="1126"/>
      <c r="CAA2" s="1126"/>
      <c r="CAB2" s="1126"/>
      <c r="CAC2" s="1126"/>
      <c r="CAD2" s="1126"/>
      <c r="CAE2" s="1126"/>
      <c r="CAF2" s="1126"/>
      <c r="CAG2" s="1126"/>
      <c r="CAH2" s="1126"/>
      <c r="CAI2" s="1126"/>
      <c r="CAJ2" s="1126"/>
      <c r="CAK2" s="1126"/>
      <c r="CAL2" s="1126"/>
      <c r="CAM2" s="1126"/>
      <c r="CAN2" s="1126"/>
      <c r="CAO2" s="1126"/>
      <c r="CAP2" s="1126"/>
      <c r="CAQ2" s="1126"/>
      <c r="CAR2" s="1126"/>
      <c r="CAS2" s="1126"/>
      <c r="CAT2" s="1126"/>
      <c r="CAU2" s="1126"/>
      <c r="CAV2" s="1126"/>
      <c r="CAW2" s="1126"/>
      <c r="CAX2" s="1126"/>
      <c r="CAY2" s="1126"/>
      <c r="CAZ2" s="1126"/>
      <c r="CBA2" s="1126"/>
      <c r="CBB2" s="1126"/>
      <c r="CBC2" s="1126"/>
      <c r="CBD2" s="1126"/>
      <c r="CBE2" s="1126"/>
      <c r="CBF2" s="1126"/>
      <c r="CBG2" s="1126"/>
      <c r="CBH2" s="1126"/>
      <c r="CBI2" s="1126"/>
      <c r="CBJ2" s="1126"/>
      <c r="CBK2" s="1126"/>
      <c r="CBL2" s="1126"/>
      <c r="CBM2" s="1126"/>
      <c r="CBN2" s="1126"/>
      <c r="CBO2" s="1126"/>
      <c r="CBP2" s="1126"/>
      <c r="CBQ2" s="1126"/>
      <c r="CBR2" s="1126"/>
      <c r="CBS2" s="1126"/>
      <c r="CBT2" s="1126"/>
      <c r="CBU2" s="1126"/>
      <c r="CBV2" s="1126"/>
      <c r="CBW2" s="1126"/>
      <c r="CBX2" s="1126"/>
      <c r="CBY2" s="1126"/>
      <c r="CBZ2" s="1126"/>
      <c r="CCA2" s="1126"/>
      <c r="CCB2" s="1126"/>
      <c r="CCC2" s="1126"/>
      <c r="CCD2" s="1126"/>
      <c r="CCE2" s="1126"/>
      <c r="CCF2" s="1126"/>
      <c r="CCG2" s="1126"/>
      <c r="CCH2" s="1126"/>
      <c r="CCI2" s="1126"/>
      <c r="CCJ2" s="1126"/>
      <c r="CCK2" s="1126"/>
      <c r="CCL2" s="1126"/>
      <c r="CCM2" s="1126"/>
      <c r="CCN2" s="1126"/>
      <c r="CCO2" s="1126"/>
      <c r="CCP2" s="1126"/>
      <c r="CCQ2" s="1126"/>
      <c r="CCR2" s="1126"/>
      <c r="CCS2" s="1126"/>
      <c r="CCT2" s="1126"/>
      <c r="CCU2" s="1126"/>
      <c r="CCV2" s="1126"/>
      <c r="CCW2" s="1126"/>
      <c r="CCX2" s="1126"/>
      <c r="CCY2" s="1126"/>
      <c r="CCZ2" s="1126"/>
      <c r="CDA2" s="1126"/>
      <c r="CDB2" s="1126"/>
      <c r="CDC2" s="1126"/>
      <c r="CDD2" s="1126"/>
      <c r="CDE2" s="1126"/>
      <c r="CDF2" s="1126"/>
      <c r="CDG2" s="1126"/>
      <c r="CDH2" s="1126"/>
      <c r="CDI2" s="1126"/>
      <c r="CDJ2" s="1126"/>
      <c r="CDK2" s="1126"/>
      <c r="CDL2" s="1126"/>
      <c r="CDM2" s="1126"/>
      <c r="CDN2" s="1126"/>
      <c r="CDO2" s="1126"/>
      <c r="CDP2" s="1126"/>
      <c r="CDQ2" s="1126"/>
      <c r="CDR2" s="1126"/>
      <c r="CDS2" s="1126"/>
      <c r="CDT2" s="1126"/>
      <c r="CDU2" s="1126"/>
      <c r="CDV2" s="1126"/>
      <c r="CDW2" s="1126"/>
      <c r="CDX2" s="1126"/>
      <c r="CDY2" s="1126"/>
      <c r="CDZ2" s="1126"/>
      <c r="CEA2" s="1126"/>
      <c r="CEB2" s="1126"/>
      <c r="CEC2" s="1126"/>
      <c r="CED2" s="1126"/>
      <c r="CEE2" s="1126"/>
      <c r="CEF2" s="1126"/>
      <c r="CEG2" s="1126"/>
      <c r="CEH2" s="1126"/>
      <c r="CEI2" s="1126"/>
      <c r="CEJ2" s="1126"/>
      <c r="CEK2" s="1126"/>
      <c r="CEL2" s="1126"/>
      <c r="CEM2" s="1126"/>
      <c r="CEN2" s="1126"/>
      <c r="CEO2" s="1126"/>
      <c r="CEP2" s="1126"/>
      <c r="CEQ2" s="1126"/>
      <c r="CER2" s="1126"/>
      <c r="CES2" s="1126"/>
      <c r="CET2" s="1126"/>
      <c r="CEU2" s="1126"/>
      <c r="CEV2" s="1126"/>
      <c r="CEW2" s="1126"/>
      <c r="CEX2" s="1126"/>
      <c r="CEY2" s="1126"/>
      <c r="CEZ2" s="1126"/>
      <c r="CFA2" s="1126"/>
      <c r="CFB2" s="1126"/>
      <c r="CFC2" s="1126"/>
      <c r="CFD2" s="1126"/>
      <c r="CFE2" s="1126"/>
      <c r="CFF2" s="1126"/>
      <c r="CFG2" s="1126"/>
      <c r="CFH2" s="1126"/>
      <c r="CFI2" s="1126"/>
      <c r="CFJ2" s="1126"/>
      <c r="CFK2" s="1126"/>
      <c r="CFL2" s="1126"/>
      <c r="CFM2" s="1126"/>
      <c r="CFN2" s="1126"/>
      <c r="CFO2" s="1126"/>
      <c r="CFP2" s="1126"/>
      <c r="CFQ2" s="1126"/>
      <c r="CFR2" s="1126"/>
      <c r="CFS2" s="1126"/>
      <c r="CFT2" s="1126"/>
      <c r="CFU2" s="1126"/>
      <c r="CFV2" s="1126"/>
      <c r="CFW2" s="1126"/>
      <c r="CFX2" s="1126"/>
      <c r="CFY2" s="1126"/>
      <c r="CFZ2" s="1126"/>
      <c r="CGA2" s="1126"/>
      <c r="CGB2" s="1126"/>
      <c r="CGC2" s="1126"/>
      <c r="CGD2" s="1126"/>
      <c r="CGE2" s="1126"/>
      <c r="CGF2" s="1126"/>
      <c r="CGG2" s="1126"/>
      <c r="CGH2" s="1126"/>
      <c r="CGI2" s="1126"/>
      <c r="CGJ2" s="1126"/>
      <c r="CGK2" s="1126"/>
      <c r="CGL2" s="1126"/>
      <c r="CGM2" s="1126"/>
      <c r="CGN2" s="1126"/>
      <c r="CGO2" s="1126"/>
      <c r="CGP2" s="1126"/>
      <c r="CGQ2" s="1126"/>
      <c r="CGR2" s="1126"/>
      <c r="CGS2" s="1126"/>
      <c r="CGT2" s="1126"/>
      <c r="CGU2" s="1126"/>
      <c r="CGV2" s="1126"/>
      <c r="CGW2" s="1126"/>
      <c r="CGX2" s="1126"/>
      <c r="CGY2" s="1126"/>
      <c r="CGZ2" s="1126"/>
      <c r="CHA2" s="1126"/>
      <c r="CHB2" s="1126"/>
      <c r="CHC2" s="1126"/>
      <c r="CHD2" s="1126"/>
      <c r="CHE2" s="1126"/>
      <c r="CHF2" s="1126"/>
      <c r="CHG2" s="1126"/>
      <c r="CHH2" s="1126"/>
      <c r="CHI2" s="1126"/>
      <c r="CHJ2" s="1126"/>
      <c r="CHK2" s="1126"/>
      <c r="CHL2" s="1126"/>
      <c r="CHM2" s="1126"/>
      <c r="CHN2" s="1126"/>
      <c r="CHO2" s="1126"/>
      <c r="CHP2" s="1126"/>
      <c r="CHQ2" s="1126"/>
      <c r="CHR2" s="1126"/>
      <c r="CHS2" s="1126"/>
      <c r="CHT2" s="1126"/>
      <c r="CHU2" s="1126"/>
      <c r="CHV2" s="1126"/>
      <c r="CHW2" s="1126"/>
      <c r="CHX2" s="1126"/>
      <c r="CHY2" s="1126"/>
      <c r="CHZ2" s="1126"/>
      <c r="CIA2" s="1126"/>
      <c r="CIB2" s="1126"/>
      <c r="CIC2" s="1126"/>
      <c r="CID2" s="1126"/>
      <c r="CIE2" s="1126"/>
      <c r="CIF2" s="1126"/>
      <c r="CIG2" s="1126"/>
      <c r="CIH2" s="1126"/>
      <c r="CII2" s="1126"/>
      <c r="CIJ2" s="1126"/>
      <c r="CIK2" s="1126"/>
      <c r="CIL2" s="1126"/>
      <c r="CIM2" s="1126"/>
      <c r="CIN2" s="1126"/>
      <c r="CIO2" s="1126"/>
      <c r="CIP2" s="1126"/>
      <c r="CIQ2" s="1126"/>
      <c r="CIR2" s="1126"/>
      <c r="CIS2" s="1126"/>
      <c r="CIT2" s="1126"/>
      <c r="CIU2" s="1126"/>
      <c r="CIV2" s="1126"/>
      <c r="CIW2" s="1126"/>
      <c r="CIX2" s="1126"/>
      <c r="CIY2" s="1126"/>
      <c r="CIZ2" s="1126"/>
      <c r="CJA2" s="1126"/>
      <c r="CJB2" s="1126"/>
      <c r="CJC2" s="1126"/>
      <c r="CJD2" s="1126"/>
      <c r="CJE2" s="1126"/>
      <c r="CJF2" s="1126"/>
      <c r="CJG2" s="1126"/>
      <c r="CJH2" s="1126"/>
      <c r="CJI2" s="1126"/>
      <c r="CJJ2" s="1126"/>
      <c r="CJK2" s="1126"/>
      <c r="CJL2" s="1126"/>
      <c r="CJM2" s="1126"/>
      <c r="CJN2" s="1126"/>
      <c r="CJO2" s="1126"/>
      <c r="CJP2" s="1126"/>
      <c r="CJQ2" s="1126"/>
      <c r="CJR2" s="1126"/>
      <c r="CJS2" s="1126"/>
      <c r="CJT2" s="1126"/>
      <c r="CJU2" s="1126"/>
      <c r="CJV2" s="1126"/>
      <c r="CJW2" s="1126"/>
      <c r="CJX2" s="1126"/>
      <c r="CJY2" s="1126"/>
      <c r="CJZ2" s="1126"/>
      <c r="CKA2" s="1126"/>
      <c r="CKB2" s="1126"/>
      <c r="CKC2" s="1126"/>
      <c r="CKD2" s="1126"/>
      <c r="CKE2" s="1126"/>
      <c r="CKF2" s="1126"/>
      <c r="CKG2" s="1126"/>
      <c r="CKH2" s="1126"/>
      <c r="CKI2" s="1126"/>
      <c r="CKJ2" s="1126"/>
      <c r="CKK2" s="1126"/>
      <c r="CKL2" s="1126"/>
      <c r="CKM2" s="1126"/>
      <c r="CKN2" s="1126"/>
      <c r="CKO2" s="1126"/>
      <c r="CKP2" s="1126"/>
      <c r="CKQ2" s="1126"/>
      <c r="CKR2" s="1126"/>
      <c r="CKS2" s="1126"/>
      <c r="CKT2" s="1126"/>
      <c r="CKU2" s="1126"/>
      <c r="CKV2" s="1126"/>
      <c r="CKW2" s="1126"/>
      <c r="CKX2" s="1126"/>
      <c r="CKY2" s="1126"/>
      <c r="CKZ2" s="1126"/>
      <c r="CLA2" s="1126"/>
      <c r="CLB2" s="1126"/>
      <c r="CLC2" s="1126"/>
      <c r="CLD2" s="1126"/>
      <c r="CLE2" s="1126"/>
      <c r="CLF2" s="1126"/>
      <c r="CLG2" s="1126"/>
      <c r="CLH2" s="1126"/>
      <c r="CLI2" s="1126"/>
      <c r="CLJ2" s="1126"/>
      <c r="CLK2" s="1126"/>
      <c r="CLL2" s="1126"/>
      <c r="CLM2" s="1126"/>
      <c r="CLN2" s="1126"/>
      <c r="CLO2" s="1126"/>
      <c r="CLP2" s="1126"/>
      <c r="CLQ2" s="1126"/>
      <c r="CLR2" s="1126"/>
      <c r="CLS2" s="1126"/>
      <c r="CLT2" s="1126"/>
      <c r="CLU2" s="1126"/>
      <c r="CLV2" s="1126"/>
      <c r="CLW2" s="1126"/>
      <c r="CLX2" s="1126"/>
      <c r="CLY2" s="1126"/>
      <c r="CLZ2" s="1126"/>
      <c r="CMA2" s="1126"/>
      <c r="CMB2" s="1126"/>
      <c r="CMC2" s="1126"/>
      <c r="CMD2" s="1126"/>
      <c r="CME2" s="1126"/>
      <c r="CMF2" s="1126"/>
      <c r="CMG2" s="1126"/>
      <c r="CMH2" s="1126"/>
      <c r="CMI2" s="1126"/>
      <c r="CMJ2" s="1126"/>
      <c r="CMK2" s="1126"/>
      <c r="CML2" s="1126"/>
      <c r="CMM2" s="1126"/>
      <c r="CMN2" s="1126"/>
      <c r="CMO2" s="1126"/>
      <c r="CMP2" s="1126"/>
      <c r="CMQ2" s="1126"/>
      <c r="CMR2" s="1126"/>
      <c r="CMS2" s="1126"/>
      <c r="CMT2" s="1126"/>
      <c r="CMU2" s="1126"/>
      <c r="CMV2" s="1126"/>
      <c r="CMW2" s="1126"/>
      <c r="CMX2" s="1126"/>
      <c r="CMY2" s="1126"/>
      <c r="CMZ2" s="1126"/>
      <c r="CNA2" s="1126"/>
      <c r="CNB2" s="1126"/>
      <c r="CNC2" s="1126"/>
      <c r="CND2" s="1126"/>
      <c r="CNE2" s="1126"/>
      <c r="CNF2" s="1126"/>
      <c r="CNG2" s="1126"/>
      <c r="CNH2" s="1126"/>
      <c r="CNI2" s="1126"/>
      <c r="CNJ2" s="1126"/>
      <c r="CNK2" s="1126"/>
      <c r="CNL2" s="1126"/>
      <c r="CNM2" s="1126"/>
      <c r="CNN2" s="1126"/>
      <c r="CNO2" s="1126"/>
      <c r="CNP2" s="1126"/>
      <c r="CNQ2" s="1126"/>
      <c r="CNR2" s="1126"/>
      <c r="CNS2" s="1126"/>
      <c r="CNT2" s="1126"/>
      <c r="CNU2" s="1126"/>
      <c r="CNV2" s="1126"/>
      <c r="CNW2" s="1126"/>
      <c r="CNX2" s="1126"/>
      <c r="CNY2" s="1126"/>
      <c r="CNZ2" s="1126"/>
      <c r="COA2" s="1126"/>
      <c r="COB2" s="1126"/>
      <c r="COC2" s="1126"/>
      <c r="COD2" s="1126"/>
      <c r="COE2" s="1126"/>
      <c r="COF2" s="1126"/>
      <c r="COG2" s="1126"/>
      <c r="COH2" s="1126"/>
      <c r="COI2" s="1126"/>
      <c r="COJ2" s="1126"/>
      <c r="COK2" s="1126"/>
      <c r="COL2" s="1126"/>
      <c r="COM2" s="1126"/>
      <c r="CON2" s="1126"/>
      <c r="COO2" s="1126"/>
      <c r="COP2" s="1126"/>
      <c r="COQ2" s="1126"/>
      <c r="COR2" s="1126"/>
      <c r="COS2" s="1126"/>
      <c r="COT2" s="1126"/>
      <c r="COU2" s="1126"/>
      <c r="COV2" s="1126"/>
      <c r="COW2" s="1126"/>
      <c r="COX2" s="1126"/>
      <c r="COY2" s="1126"/>
      <c r="COZ2" s="1126"/>
      <c r="CPA2" s="1126"/>
      <c r="CPB2" s="1126"/>
      <c r="CPC2" s="1126"/>
      <c r="CPD2" s="1126"/>
      <c r="CPE2" s="1126"/>
      <c r="CPF2" s="1126"/>
      <c r="CPG2" s="1126"/>
      <c r="CPH2" s="1126"/>
      <c r="CPI2" s="1126"/>
      <c r="CPJ2" s="1126"/>
      <c r="CPK2" s="1126"/>
      <c r="CPL2" s="1126"/>
      <c r="CPM2" s="1126"/>
      <c r="CPN2" s="1126"/>
      <c r="CPO2" s="1126"/>
      <c r="CPP2" s="1126"/>
      <c r="CPQ2" s="1126"/>
      <c r="CPR2" s="1126"/>
      <c r="CPS2" s="1126"/>
      <c r="CPT2" s="1126"/>
      <c r="CPU2" s="1126"/>
      <c r="CPV2" s="1126"/>
      <c r="CPW2" s="1126"/>
      <c r="CPX2" s="1126"/>
      <c r="CPY2" s="1126"/>
      <c r="CPZ2" s="1126"/>
      <c r="CQA2" s="1126"/>
      <c r="CQB2" s="1126"/>
      <c r="CQC2" s="1126"/>
      <c r="CQD2" s="1126"/>
      <c r="CQE2" s="1126"/>
      <c r="CQF2" s="1126"/>
      <c r="CQG2" s="1126"/>
      <c r="CQH2" s="1126"/>
      <c r="CQI2" s="1126"/>
      <c r="CQJ2" s="1126"/>
      <c r="CQK2" s="1126"/>
      <c r="CQL2" s="1126"/>
      <c r="CQM2" s="1126"/>
      <c r="CQN2" s="1126"/>
      <c r="CQO2" s="1126"/>
      <c r="CQP2" s="1126"/>
      <c r="CQQ2" s="1126"/>
      <c r="CQR2" s="1126"/>
      <c r="CQS2" s="1126"/>
      <c r="CQT2" s="1126"/>
      <c r="CQU2" s="1126"/>
      <c r="CQV2" s="1126"/>
      <c r="CQW2" s="1126"/>
      <c r="CQX2" s="1126"/>
      <c r="CQY2" s="1126"/>
      <c r="CQZ2" s="1126"/>
      <c r="CRA2" s="1126"/>
      <c r="CRB2" s="1126"/>
      <c r="CRC2" s="1126"/>
      <c r="CRD2" s="1126"/>
      <c r="CRE2" s="1126"/>
      <c r="CRF2" s="1126"/>
      <c r="CRG2" s="1126"/>
      <c r="CRH2" s="1126"/>
      <c r="CRI2" s="1126"/>
      <c r="CRJ2" s="1126"/>
      <c r="CRK2" s="1126"/>
      <c r="CRL2" s="1126"/>
      <c r="CRM2" s="1126"/>
      <c r="CRN2" s="1126"/>
      <c r="CRO2" s="1126"/>
      <c r="CRP2" s="1126"/>
      <c r="CRQ2" s="1126"/>
      <c r="CRR2" s="1126"/>
      <c r="CRS2" s="1126"/>
      <c r="CRT2" s="1126"/>
      <c r="CRU2" s="1126"/>
      <c r="CRV2" s="1126"/>
      <c r="CRW2" s="1126"/>
      <c r="CRX2" s="1126"/>
      <c r="CRY2" s="1126"/>
      <c r="CRZ2" s="1126"/>
      <c r="CSA2" s="1126"/>
      <c r="CSB2" s="1126"/>
      <c r="CSC2" s="1126"/>
      <c r="CSD2" s="1126"/>
      <c r="CSE2" s="1126"/>
      <c r="CSF2" s="1126"/>
      <c r="CSG2" s="1126"/>
      <c r="CSH2" s="1126"/>
      <c r="CSI2" s="1126"/>
      <c r="CSJ2" s="1126"/>
      <c r="CSK2" s="1126"/>
      <c r="CSL2" s="1126"/>
      <c r="CSM2" s="1126"/>
      <c r="CSN2" s="1126"/>
      <c r="CSO2" s="1126"/>
      <c r="CSP2" s="1126"/>
      <c r="CSQ2" s="1126"/>
      <c r="CSR2" s="1126"/>
      <c r="CSS2" s="1126"/>
      <c r="CST2" s="1126"/>
      <c r="CSU2" s="1126"/>
      <c r="CSV2" s="1126"/>
      <c r="CSW2" s="1126"/>
      <c r="CSX2" s="1126"/>
      <c r="CSY2" s="1126"/>
      <c r="CSZ2" s="1126"/>
      <c r="CTA2" s="1126"/>
      <c r="CTB2" s="1126"/>
      <c r="CTC2" s="1126"/>
      <c r="CTD2" s="1126"/>
      <c r="CTE2" s="1126"/>
      <c r="CTF2" s="1126"/>
      <c r="CTG2" s="1126"/>
      <c r="CTH2" s="1126"/>
      <c r="CTI2" s="1126"/>
      <c r="CTJ2" s="1126"/>
      <c r="CTK2" s="1126"/>
      <c r="CTL2" s="1126"/>
      <c r="CTM2" s="1126"/>
      <c r="CTN2" s="1126"/>
      <c r="CTO2" s="1126"/>
      <c r="CTP2" s="1126"/>
      <c r="CTQ2" s="1126"/>
      <c r="CTR2" s="1126"/>
      <c r="CTS2" s="1126"/>
      <c r="CTT2" s="1126"/>
      <c r="CTU2" s="1126"/>
      <c r="CTV2" s="1126"/>
      <c r="CTW2" s="1126"/>
      <c r="CTX2" s="1126"/>
      <c r="CTY2" s="1126"/>
      <c r="CTZ2" s="1126"/>
      <c r="CUA2" s="1126"/>
      <c r="CUB2" s="1126"/>
      <c r="CUC2" s="1126"/>
      <c r="CUD2" s="1126"/>
      <c r="CUE2" s="1126"/>
      <c r="CUF2" s="1126"/>
      <c r="CUG2" s="1126"/>
      <c r="CUH2" s="1126"/>
      <c r="CUI2" s="1126"/>
      <c r="CUJ2" s="1126"/>
      <c r="CUK2" s="1126"/>
      <c r="CUL2" s="1126"/>
      <c r="CUM2" s="1126"/>
      <c r="CUN2" s="1126"/>
      <c r="CUO2" s="1126"/>
      <c r="CUP2" s="1126"/>
      <c r="CUQ2" s="1126"/>
      <c r="CUR2" s="1126"/>
      <c r="CUS2" s="1126"/>
      <c r="CUT2" s="1126"/>
      <c r="CUU2" s="1126"/>
      <c r="CUV2" s="1126"/>
      <c r="CUW2" s="1126"/>
      <c r="CUX2" s="1126"/>
      <c r="CUY2" s="1126"/>
      <c r="CUZ2" s="1126"/>
      <c r="CVA2" s="1126"/>
      <c r="CVB2" s="1126"/>
      <c r="CVC2" s="1126"/>
      <c r="CVD2" s="1126"/>
      <c r="CVE2" s="1126"/>
      <c r="CVF2" s="1126"/>
      <c r="CVG2" s="1126"/>
      <c r="CVH2" s="1126"/>
      <c r="CVI2" s="1126"/>
      <c r="CVJ2" s="1126"/>
      <c r="CVK2" s="1126"/>
      <c r="CVL2" s="1126"/>
      <c r="CVM2" s="1126"/>
      <c r="CVN2" s="1126"/>
      <c r="CVO2" s="1126"/>
      <c r="CVP2" s="1126"/>
      <c r="CVQ2" s="1126"/>
      <c r="CVR2" s="1126"/>
      <c r="CVS2" s="1126"/>
      <c r="CVT2" s="1126"/>
      <c r="CVU2" s="1126"/>
      <c r="CVV2" s="1126"/>
      <c r="CVW2" s="1126"/>
      <c r="CVX2" s="1126"/>
      <c r="CVY2" s="1126"/>
      <c r="CVZ2" s="1126"/>
      <c r="CWA2" s="1126"/>
      <c r="CWB2" s="1126"/>
      <c r="CWC2" s="1126"/>
      <c r="CWD2" s="1126"/>
      <c r="CWE2" s="1126"/>
      <c r="CWF2" s="1126"/>
      <c r="CWG2" s="1126"/>
      <c r="CWH2" s="1126"/>
      <c r="CWI2" s="1126"/>
      <c r="CWJ2" s="1126"/>
      <c r="CWK2" s="1126"/>
      <c r="CWL2" s="1126"/>
      <c r="CWM2" s="1126"/>
      <c r="CWN2" s="1126"/>
      <c r="CWO2" s="1126"/>
      <c r="CWP2" s="1126"/>
      <c r="CWQ2" s="1126"/>
      <c r="CWR2" s="1126"/>
      <c r="CWS2" s="1126"/>
      <c r="CWT2" s="1126"/>
      <c r="CWU2" s="1126"/>
      <c r="CWV2" s="1126"/>
      <c r="CWW2" s="1126"/>
      <c r="CWX2" s="1126"/>
      <c r="CWY2" s="1126"/>
      <c r="CWZ2" s="1126"/>
      <c r="CXA2" s="1126"/>
      <c r="CXB2" s="1126"/>
      <c r="CXC2" s="1126"/>
      <c r="CXD2" s="1126"/>
      <c r="CXE2" s="1126"/>
      <c r="CXF2" s="1126"/>
      <c r="CXG2" s="1126"/>
      <c r="CXH2" s="1126"/>
      <c r="CXI2" s="1126"/>
      <c r="CXJ2" s="1126"/>
      <c r="CXK2" s="1126"/>
      <c r="CXL2" s="1126"/>
      <c r="CXM2" s="1126"/>
      <c r="CXN2" s="1126"/>
      <c r="CXO2" s="1126"/>
      <c r="CXP2" s="1126"/>
      <c r="CXQ2" s="1126"/>
      <c r="CXR2" s="1126"/>
      <c r="CXS2" s="1126"/>
      <c r="CXT2" s="1126"/>
      <c r="CXU2" s="1126"/>
      <c r="CXV2" s="1126"/>
      <c r="CXW2" s="1126"/>
      <c r="CXX2" s="1126"/>
      <c r="CXY2" s="1126"/>
      <c r="CXZ2" s="1126"/>
      <c r="CYA2" s="1126"/>
      <c r="CYB2" s="1126"/>
      <c r="CYC2" s="1126"/>
      <c r="CYD2" s="1126"/>
      <c r="CYE2" s="1126"/>
      <c r="CYF2" s="1126"/>
      <c r="CYG2" s="1126"/>
      <c r="CYH2" s="1126"/>
      <c r="CYI2" s="1126"/>
      <c r="CYJ2" s="1126"/>
      <c r="CYK2" s="1126"/>
      <c r="CYL2" s="1126"/>
      <c r="CYM2" s="1126"/>
      <c r="CYN2" s="1126"/>
      <c r="CYO2" s="1126"/>
      <c r="CYP2" s="1126"/>
      <c r="CYQ2" s="1126"/>
      <c r="CYR2" s="1126"/>
      <c r="CYS2" s="1126"/>
      <c r="CYT2" s="1126"/>
      <c r="CYU2" s="1126"/>
      <c r="CYV2" s="1126"/>
      <c r="CYW2" s="1126"/>
      <c r="CYX2" s="1126"/>
      <c r="CYY2" s="1126"/>
      <c r="CYZ2" s="1126"/>
      <c r="CZA2" s="1126"/>
      <c r="CZB2" s="1126"/>
      <c r="CZC2" s="1126"/>
      <c r="CZD2" s="1126"/>
      <c r="CZE2" s="1126"/>
      <c r="CZF2" s="1126"/>
      <c r="CZG2" s="1126"/>
      <c r="CZH2" s="1126"/>
      <c r="CZI2" s="1126"/>
      <c r="CZJ2" s="1126"/>
      <c r="CZK2" s="1126"/>
      <c r="CZL2" s="1126"/>
      <c r="CZM2" s="1126"/>
      <c r="CZN2" s="1126"/>
      <c r="CZO2" s="1126"/>
      <c r="CZP2" s="1126"/>
      <c r="CZQ2" s="1126"/>
      <c r="CZR2" s="1126"/>
      <c r="CZS2" s="1126"/>
      <c r="CZT2" s="1126"/>
      <c r="CZU2" s="1126"/>
      <c r="CZV2" s="1126"/>
      <c r="CZW2" s="1126"/>
      <c r="CZX2" s="1126"/>
      <c r="CZY2" s="1126"/>
      <c r="CZZ2" s="1126"/>
      <c r="DAA2" s="1126"/>
      <c r="DAB2" s="1126"/>
      <c r="DAC2" s="1126"/>
      <c r="DAD2" s="1126"/>
      <c r="DAE2" s="1126"/>
      <c r="DAF2" s="1126"/>
      <c r="DAG2" s="1126"/>
      <c r="DAH2" s="1126"/>
      <c r="DAI2" s="1126"/>
      <c r="DAJ2" s="1126"/>
      <c r="DAK2" s="1126"/>
      <c r="DAL2" s="1126"/>
      <c r="DAM2" s="1126"/>
      <c r="DAN2" s="1126"/>
      <c r="DAO2" s="1126"/>
      <c r="DAP2" s="1126"/>
      <c r="DAQ2" s="1126"/>
      <c r="DAR2" s="1126"/>
      <c r="DAS2" s="1126"/>
      <c r="DAT2" s="1126"/>
      <c r="DAU2" s="1126"/>
      <c r="DAV2" s="1126"/>
      <c r="DAW2" s="1126"/>
      <c r="DAX2" s="1126"/>
      <c r="DAY2" s="1126"/>
      <c r="DAZ2" s="1126"/>
      <c r="DBA2" s="1126"/>
      <c r="DBB2" s="1126"/>
      <c r="DBC2" s="1126"/>
      <c r="DBD2" s="1126"/>
      <c r="DBE2" s="1126"/>
      <c r="DBF2" s="1126"/>
      <c r="DBG2" s="1126"/>
      <c r="DBH2" s="1126"/>
      <c r="DBI2" s="1126"/>
      <c r="DBJ2" s="1126"/>
      <c r="DBK2" s="1126"/>
      <c r="DBL2" s="1126"/>
      <c r="DBM2" s="1126"/>
      <c r="DBN2" s="1126"/>
      <c r="DBO2" s="1126"/>
      <c r="DBP2" s="1126"/>
      <c r="DBQ2" s="1126"/>
      <c r="DBR2" s="1126"/>
      <c r="DBS2" s="1126"/>
      <c r="DBT2" s="1126"/>
      <c r="DBU2" s="1126"/>
      <c r="DBV2" s="1126"/>
      <c r="DBW2" s="1126"/>
      <c r="DBX2" s="1126"/>
      <c r="DBY2" s="1126"/>
      <c r="DBZ2" s="1126"/>
      <c r="DCA2" s="1126"/>
      <c r="DCB2" s="1126"/>
      <c r="DCC2" s="1126"/>
      <c r="DCD2" s="1126"/>
      <c r="DCE2" s="1126"/>
      <c r="DCF2" s="1126"/>
      <c r="DCG2" s="1126"/>
      <c r="DCH2" s="1126"/>
      <c r="DCI2" s="1126"/>
      <c r="DCJ2" s="1126"/>
      <c r="DCK2" s="1126"/>
      <c r="DCL2" s="1126"/>
      <c r="DCM2" s="1126"/>
      <c r="DCN2" s="1126"/>
      <c r="DCO2" s="1126"/>
      <c r="DCP2" s="1126"/>
      <c r="DCQ2" s="1126"/>
      <c r="DCR2" s="1126"/>
      <c r="DCS2" s="1126"/>
      <c r="DCT2" s="1126"/>
      <c r="DCU2" s="1126"/>
      <c r="DCV2" s="1126"/>
      <c r="DCW2" s="1126"/>
      <c r="DCX2" s="1126"/>
      <c r="DCY2" s="1126"/>
      <c r="DCZ2" s="1126"/>
      <c r="DDA2" s="1126"/>
      <c r="DDB2" s="1126"/>
      <c r="DDC2" s="1126"/>
      <c r="DDD2" s="1126"/>
      <c r="DDE2" s="1126"/>
      <c r="DDF2" s="1126"/>
      <c r="DDG2" s="1126"/>
      <c r="DDH2" s="1126"/>
      <c r="DDI2" s="1126"/>
      <c r="DDJ2" s="1126"/>
      <c r="DDK2" s="1126"/>
      <c r="DDL2" s="1126"/>
      <c r="DDM2" s="1126"/>
      <c r="DDN2" s="1126"/>
      <c r="DDO2" s="1126"/>
      <c r="DDP2" s="1126"/>
      <c r="DDQ2" s="1126"/>
      <c r="DDR2" s="1126"/>
      <c r="DDS2" s="1126"/>
      <c r="DDT2" s="1126"/>
      <c r="DDU2" s="1126"/>
      <c r="DDV2" s="1126"/>
      <c r="DDW2" s="1126"/>
      <c r="DDX2" s="1126"/>
      <c r="DDY2" s="1126"/>
      <c r="DDZ2" s="1126"/>
      <c r="DEA2" s="1126"/>
      <c r="DEB2" s="1126"/>
      <c r="DEC2" s="1126"/>
      <c r="DED2" s="1126"/>
      <c r="DEE2" s="1126"/>
      <c r="DEF2" s="1126"/>
      <c r="DEG2" s="1126"/>
      <c r="DEH2" s="1126"/>
      <c r="DEI2" s="1126"/>
      <c r="DEJ2" s="1126"/>
      <c r="DEK2" s="1126"/>
      <c r="DEL2" s="1126"/>
      <c r="DEM2" s="1126"/>
      <c r="DEN2" s="1126"/>
      <c r="DEO2" s="1126"/>
      <c r="DEP2" s="1126"/>
      <c r="DEQ2" s="1126"/>
      <c r="DER2" s="1126"/>
      <c r="DES2" s="1126"/>
      <c r="DET2" s="1126"/>
      <c r="DEU2" s="1126"/>
      <c r="DEV2" s="1126"/>
      <c r="DEW2" s="1126"/>
      <c r="DEX2" s="1126"/>
      <c r="DEY2" s="1126"/>
      <c r="DEZ2" s="1126"/>
      <c r="DFA2" s="1126"/>
      <c r="DFB2" s="1126"/>
      <c r="DFC2" s="1126"/>
      <c r="DFD2" s="1126"/>
      <c r="DFE2" s="1126"/>
      <c r="DFF2" s="1126"/>
      <c r="DFG2" s="1126"/>
      <c r="DFH2" s="1126"/>
      <c r="DFI2" s="1126"/>
      <c r="DFJ2" s="1126"/>
      <c r="DFK2" s="1126"/>
      <c r="DFL2" s="1126"/>
      <c r="DFM2" s="1126"/>
      <c r="DFN2" s="1126"/>
      <c r="DFO2" s="1126"/>
      <c r="DFP2" s="1126"/>
      <c r="DFQ2" s="1126"/>
      <c r="DFR2" s="1126"/>
      <c r="DFS2" s="1126"/>
      <c r="DFT2" s="1126"/>
      <c r="DFU2" s="1126"/>
      <c r="DFV2" s="1126"/>
      <c r="DFW2" s="1126"/>
      <c r="DFX2" s="1126"/>
      <c r="DFY2" s="1126"/>
      <c r="DFZ2" s="1126"/>
      <c r="DGA2" s="1126"/>
      <c r="DGB2" s="1126"/>
      <c r="DGC2" s="1126"/>
      <c r="DGD2" s="1126"/>
      <c r="DGE2" s="1126"/>
      <c r="DGF2" s="1126"/>
      <c r="DGG2" s="1126"/>
      <c r="DGH2" s="1126"/>
      <c r="DGI2" s="1126"/>
      <c r="DGJ2" s="1126"/>
      <c r="DGK2" s="1126"/>
      <c r="DGL2" s="1126"/>
      <c r="DGM2" s="1126"/>
      <c r="DGN2" s="1126"/>
      <c r="DGO2" s="1126"/>
      <c r="DGP2" s="1126"/>
      <c r="DGQ2" s="1126"/>
      <c r="DGR2" s="1126"/>
      <c r="DGS2" s="1126"/>
      <c r="DGT2" s="1126"/>
      <c r="DGU2" s="1126"/>
      <c r="DGV2" s="1126"/>
      <c r="DGW2" s="1126"/>
      <c r="DGX2" s="1126"/>
      <c r="DGY2" s="1126"/>
      <c r="DGZ2" s="1126"/>
      <c r="DHA2" s="1126"/>
      <c r="DHB2" s="1126"/>
      <c r="DHC2" s="1126"/>
      <c r="DHD2" s="1126"/>
      <c r="DHE2" s="1126"/>
      <c r="DHF2" s="1126"/>
      <c r="DHG2" s="1126"/>
      <c r="DHH2" s="1126"/>
      <c r="DHI2" s="1126"/>
      <c r="DHJ2" s="1126"/>
      <c r="DHK2" s="1126"/>
      <c r="DHL2" s="1126"/>
      <c r="DHM2" s="1126"/>
      <c r="DHN2" s="1126"/>
      <c r="DHO2" s="1126"/>
      <c r="DHP2" s="1126"/>
      <c r="DHQ2" s="1126"/>
      <c r="DHR2" s="1126"/>
      <c r="DHS2" s="1126"/>
      <c r="DHT2" s="1126"/>
      <c r="DHU2" s="1126"/>
      <c r="DHV2" s="1126"/>
      <c r="DHW2" s="1126"/>
      <c r="DHX2" s="1126"/>
      <c r="DHY2" s="1126"/>
      <c r="DHZ2" s="1126"/>
      <c r="DIA2" s="1126"/>
      <c r="DIB2" s="1126"/>
      <c r="DIC2" s="1126"/>
      <c r="DID2" s="1126"/>
      <c r="DIE2" s="1126"/>
      <c r="DIF2" s="1126"/>
      <c r="DIG2" s="1126"/>
      <c r="DIH2" s="1126"/>
      <c r="DII2" s="1126"/>
      <c r="DIJ2" s="1126"/>
      <c r="DIK2" s="1126"/>
      <c r="DIL2" s="1126"/>
      <c r="DIM2" s="1126"/>
      <c r="DIN2" s="1126"/>
      <c r="DIO2" s="1126"/>
      <c r="DIP2" s="1126"/>
      <c r="DIQ2" s="1126"/>
      <c r="DIR2" s="1126"/>
      <c r="DIS2" s="1126"/>
      <c r="DIT2" s="1126"/>
      <c r="DIU2" s="1126"/>
      <c r="DIV2" s="1126"/>
      <c r="DIW2" s="1126"/>
      <c r="DIX2" s="1126"/>
      <c r="DIY2" s="1126"/>
      <c r="DIZ2" s="1126"/>
      <c r="DJA2" s="1126"/>
      <c r="DJB2" s="1126"/>
      <c r="DJC2" s="1126"/>
      <c r="DJD2" s="1126"/>
      <c r="DJE2" s="1126"/>
      <c r="DJF2" s="1126"/>
      <c r="DJG2" s="1126"/>
      <c r="DJH2" s="1126"/>
      <c r="DJI2" s="1126"/>
      <c r="DJJ2" s="1126"/>
      <c r="DJK2" s="1126"/>
      <c r="DJL2" s="1126"/>
      <c r="DJM2" s="1126"/>
      <c r="DJN2" s="1126"/>
      <c r="DJO2" s="1126"/>
      <c r="DJP2" s="1126"/>
      <c r="DJQ2" s="1126"/>
      <c r="DJR2" s="1126"/>
      <c r="DJS2" s="1126"/>
      <c r="DJT2" s="1126"/>
      <c r="DJU2" s="1126"/>
      <c r="DJV2" s="1126"/>
      <c r="DJW2" s="1126"/>
      <c r="DJX2" s="1126"/>
      <c r="DJY2" s="1126"/>
      <c r="DJZ2" s="1126"/>
      <c r="DKA2" s="1126"/>
      <c r="DKB2" s="1126"/>
      <c r="DKC2" s="1126"/>
      <c r="DKD2" s="1126"/>
      <c r="DKE2" s="1126"/>
      <c r="DKF2" s="1126"/>
      <c r="DKG2" s="1126"/>
      <c r="DKH2" s="1126"/>
      <c r="DKI2" s="1126"/>
      <c r="DKJ2" s="1126"/>
      <c r="DKK2" s="1126"/>
      <c r="DKL2" s="1126"/>
      <c r="DKM2" s="1126"/>
      <c r="DKN2" s="1126"/>
      <c r="DKO2" s="1126"/>
      <c r="DKP2" s="1126"/>
      <c r="DKQ2" s="1126"/>
      <c r="DKR2" s="1126"/>
      <c r="DKS2" s="1126"/>
      <c r="DKT2" s="1126"/>
      <c r="DKU2" s="1126"/>
      <c r="DKV2" s="1126"/>
      <c r="DKW2" s="1126"/>
      <c r="DKX2" s="1126"/>
      <c r="DKY2" s="1126"/>
      <c r="DKZ2" s="1126"/>
      <c r="DLA2" s="1126"/>
      <c r="DLB2" s="1126"/>
      <c r="DLC2" s="1126"/>
      <c r="DLD2" s="1126"/>
      <c r="DLE2" s="1126"/>
      <c r="DLF2" s="1126"/>
      <c r="DLG2" s="1126"/>
      <c r="DLH2" s="1126"/>
      <c r="DLI2" s="1126"/>
      <c r="DLJ2" s="1126"/>
      <c r="DLK2" s="1126"/>
      <c r="DLL2" s="1126"/>
      <c r="DLM2" s="1126"/>
      <c r="DLN2" s="1126"/>
      <c r="DLO2" s="1126"/>
      <c r="DLP2" s="1126"/>
      <c r="DLQ2" s="1126"/>
      <c r="DLR2" s="1126"/>
      <c r="DLS2" s="1126"/>
      <c r="DLT2" s="1126"/>
      <c r="DLU2" s="1126"/>
      <c r="DLV2" s="1126"/>
      <c r="DLW2" s="1126"/>
      <c r="DLX2" s="1126"/>
      <c r="DLY2" s="1126"/>
      <c r="DLZ2" s="1126"/>
      <c r="DMA2" s="1126"/>
      <c r="DMB2" s="1126"/>
      <c r="DMC2" s="1126"/>
      <c r="DMD2" s="1126"/>
      <c r="DME2" s="1126"/>
      <c r="DMF2" s="1126"/>
      <c r="DMG2" s="1126"/>
      <c r="DMH2" s="1126"/>
      <c r="DMI2" s="1126"/>
      <c r="DMJ2" s="1126"/>
      <c r="DMK2" s="1126"/>
      <c r="DML2" s="1126"/>
      <c r="DMM2" s="1126"/>
      <c r="DMN2" s="1126"/>
      <c r="DMO2" s="1126"/>
      <c r="DMP2" s="1126"/>
      <c r="DMQ2" s="1126"/>
      <c r="DMR2" s="1126"/>
      <c r="DMS2" s="1126"/>
      <c r="DMT2" s="1126"/>
      <c r="DMU2" s="1126"/>
      <c r="DMV2" s="1126"/>
      <c r="DMW2" s="1126"/>
      <c r="DMX2" s="1126"/>
      <c r="DMY2" s="1126"/>
      <c r="DMZ2" s="1126"/>
      <c r="DNA2" s="1126"/>
      <c r="DNB2" s="1126"/>
      <c r="DNC2" s="1126"/>
      <c r="DND2" s="1126"/>
      <c r="DNE2" s="1126"/>
      <c r="DNF2" s="1126"/>
      <c r="DNG2" s="1126"/>
      <c r="DNH2" s="1126"/>
      <c r="DNI2" s="1126"/>
      <c r="DNJ2" s="1126"/>
      <c r="DNK2" s="1126"/>
      <c r="DNL2" s="1126"/>
      <c r="DNM2" s="1126"/>
      <c r="DNN2" s="1126"/>
      <c r="DNO2" s="1126"/>
      <c r="DNP2" s="1126"/>
      <c r="DNQ2" s="1126"/>
      <c r="DNR2" s="1126"/>
      <c r="DNS2" s="1126"/>
      <c r="DNT2" s="1126"/>
      <c r="DNU2" s="1126"/>
      <c r="DNV2" s="1126"/>
      <c r="DNW2" s="1126"/>
      <c r="DNX2" s="1126"/>
      <c r="DNY2" s="1126"/>
      <c r="DNZ2" s="1126"/>
      <c r="DOA2" s="1126"/>
      <c r="DOB2" s="1126"/>
      <c r="DOC2" s="1126"/>
      <c r="DOD2" s="1126"/>
      <c r="DOE2" s="1126"/>
      <c r="DOF2" s="1126"/>
      <c r="DOG2" s="1126"/>
      <c r="DOH2" s="1126"/>
      <c r="DOI2" s="1126"/>
      <c r="DOJ2" s="1126"/>
      <c r="DOK2" s="1126"/>
      <c r="DOL2" s="1126"/>
      <c r="DOM2" s="1126"/>
      <c r="DON2" s="1126"/>
      <c r="DOO2" s="1126"/>
      <c r="DOP2" s="1126"/>
      <c r="DOQ2" s="1126"/>
      <c r="DOR2" s="1126"/>
      <c r="DOS2" s="1126"/>
      <c r="DOT2" s="1126"/>
      <c r="DOU2" s="1126"/>
      <c r="DOV2" s="1126"/>
      <c r="DOW2" s="1126"/>
      <c r="DOX2" s="1126"/>
      <c r="DOY2" s="1126"/>
      <c r="DOZ2" s="1126"/>
      <c r="DPA2" s="1126"/>
      <c r="DPB2" s="1126"/>
      <c r="DPC2" s="1126"/>
      <c r="DPD2" s="1126"/>
      <c r="DPE2" s="1126"/>
      <c r="DPF2" s="1126"/>
      <c r="DPG2" s="1126"/>
      <c r="DPH2" s="1126"/>
      <c r="DPI2" s="1126"/>
      <c r="DPJ2" s="1126"/>
      <c r="DPK2" s="1126"/>
      <c r="DPL2" s="1126"/>
      <c r="DPM2" s="1126"/>
      <c r="DPN2" s="1126"/>
      <c r="DPO2" s="1126"/>
      <c r="DPP2" s="1126"/>
      <c r="DPQ2" s="1126"/>
      <c r="DPR2" s="1126"/>
      <c r="DPS2" s="1126"/>
      <c r="DPT2" s="1126"/>
      <c r="DPU2" s="1126"/>
      <c r="DPV2" s="1126"/>
      <c r="DPW2" s="1126"/>
      <c r="DPX2" s="1126"/>
      <c r="DPY2" s="1126"/>
      <c r="DPZ2" s="1126"/>
      <c r="DQA2" s="1126"/>
      <c r="DQB2" s="1126"/>
      <c r="DQC2" s="1126"/>
      <c r="DQD2" s="1126"/>
      <c r="DQE2" s="1126"/>
      <c r="DQF2" s="1126"/>
      <c r="DQG2" s="1126"/>
      <c r="DQH2" s="1126"/>
      <c r="DQI2" s="1126"/>
      <c r="DQJ2" s="1126"/>
      <c r="DQK2" s="1126"/>
      <c r="DQL2" s="1126"/>
      <c r="DQM2" s="1126"/>
      <c r="DQN2" s="1126"/>
      <c r="DQO2" s="1126"/>
      <c r="DQP2" s="1126"/>
      <c r="DQQ2" s="1126"/>
      <c r="DQR2" s="1126"/>
      <c r="DQS2" s="1126"/>
      <c r="DQT2" s="1126"/>
      <c r="DQU2" s="1126"/>
      <c r="DQV2" s="1126"/>
      <c r="DQW2" s="1126"/>
      <c r="DQX2" s="1126"/>
      <c r="DQY2" s="1126"/>
      <c r="DQZ2" s="1126"/>
      <c r="DRA2" s="1126"/>
      <c r="DRB2" s="1126"/>
      <c r="DRC2" s="1126"/>
      <c r="DRD2" s="1126"/>
      <c r="DRE2" s="1126"/>
      <c r="DRF2" s="1126"/>
      <c r="DRG2" s="1126"/>
      <c r="DRH2" s="1126"/>
      <c r="DRI2" s="1126"/>
      <c r="DRJ2" s="1126"/>
      <c r="DRK2" s="1126"/>
      <c r="DRL2" s="1126"/>
      <c r="DRM2" s="1126"/>
      <c r="DRN2" s="1126"/>
      <c r="DRO2" s="1126"/>
      <c r="DRP2" s="1126"/>
      <c r="DRQ2" s="1126"/>
      <c r="DRR2" s="1126"/>
      <c r="DRS2" s="1126"/>
      <c r="DRT2" s="1126"/>
      <c r="DRU2" s="1126"/>
      <c r="DRV2" s="1126"/>
      <c r="DRW2" s="1126"/>
      <c r="DRX2" s="1126"/>
      <c r="DRY2" s="1126"/>
      <c r="DRZ2" s="1126"/>
      <c r="DSA2" s="1126"/>
      <c r="DSB2" s="1126"/>
      <c r="DSC2" s="1126"/>
      <c r="DSD2" s="1126"/>
      <c r="DSE2" s="1126"/>
      <c r="DSF2" s="1126"/>
      <c r="DSG2" s="1126"/>
      <c r="DSH2" s="1126"/>
      <c r="DSI2" s="1126"/>
      <c r="DSJ2" s="1126"/>
      <c r="DSK2" s="1126"/>
      <c r="DSL2" s="1126"/>
      <c r="DSM2" s="1126"/>
      <c r="DSN2" s="1126"/>
      <c r="DSO2" s="1126"/>
      <c r="DSP2" s="1126"/>
      <c r="DSQ2" s="1126"/>
      <c r="DSR2" s="1126"/>
      <c r="DSS2" s="1126"/>
      <c r="DST2" s="1126"/>
      <c r="DSU2" s="1126"/>
      <c r="DSV2" s="1126"/>
      <c r="DSW2" s="1126"/>
      <c r="DSX2" s="1126"/>
      <c r="DSY2" s="1126"/>
      <c r="DSZ2" s="1126"/>
      <c r="DTA2" s="1126"/>
      <c r="DTB2" s="1126"/>
      <c r="DTC2" s="1126"/>
      <c r="DTD2" s="1126"/>
      <c r="DTE2" s="1126"/>
      <c r="DTF2" s="1126"/>
      <c r="DTG2" s="1126"/>
      <c r="DTH2" s="1126"/>
      <c r="DTI2" s="1126"/>
      <c r="DTJ2" s="1126"/>
      <c r="DTK2" s="1126"/>
      <c r="DTL2" s="1126"/>
      <c r="DTM2" s="1126"/>
      <c r="DTN2" s="1126"/>
      <c r="DTO2" s="1126"/>
      <c r="DTP2" s="1126"/>
      <c r="DTQ2" s="1126"/>
      <c r="DTR2" s="1126"/>
      <c r="DTS2" s="1126"/>
      <c r="DTT2" s="1126"/>
      <c r="DTU2" s="1126"/>
      <c r="DTV2" s="1126"/>
      <c r="DTW2" s="1126"/>
      <c r="DTX2" s="1126"/>
      <c r="DTY2" s="1126"/>
      <c r="DTZ2" s="1126"/>
      <c r="DUA2" s="1126"/>
      <c r="DUB2" s="1126"/>
      <c r="DUC2" s="1126"/>
      <c r="DUD2" s="1126"/>
      <c r="DUE2" s="1126"/>
      <c r="DUF2" s="1126"/>
      <c r="DUG2" s="1126"/>
      <c r="DUH2" s="1126"/>
      <c r="DUI2" s="1126"/>
      <c r="DUJ2" s="1126"/>
      <c r="DUK2" s="1126"/>
      <c r="DUL2" s="1126"/>
      <c r="DUM2" s="1126"/>
      <c r="DUN2" s="1126"/>
      <c r="DUO2" s="1126"/>
      <c r="DUP2" s="1126"/>
      <c r="DUQ2" s="1126"/>
      <c r="DUR2" s="1126"/>
      <c r="DUS2" s="1126"/>
      <c r="DUT2" s="1126"/>
      <c r="DUU2" s="1126"/>
      <c r="DUV2" s="1126"/>
      <c r="DUW2" s="1126"/>
      <c r="DUX2" s="1126"/>
      <c r="DUY2" s="1126"/>
      <c r="DUZ2" s="1126"/>
      <c r="DVA2" s="1126"/>
      <c r="DVB2" s="1126"/>
      <c r="DVC2" s="1126"/>
      <c r="DVD2" s="1126"/>
      <c r="DVE2" s="1126"/>
      <c r="DVF2" s="1126"/>
      <c r="DVG2" s="1126"/>
      <c r="DVH2" s="1126"/>
      <c r="DVI2" s="1126"/>
      <c r="DVJ2" s="1126"/>
      <c r="DVK2" s="1126"/>
      <c r="DVL2" s="1126"/>
      <c r="DVM2" s="1126"/>
      <c r="DVN2" s="1126"/>
      <c r="DVO2" s="1126"/>
      <c r="DVP2" s="1126"/>
      <c r="DVQ2" s="1126"/>
      <c r="DVR2" s="1126"/>
      <c r="DVS2" s="1126"/>
      <c r="DVT2" s="1126"/>
      <c r="DVU2" s="1126"/>
      <c r="DVV2" s="1126"/>
      <c r="DVW2" s="1126"/>
      <c r="DVX2" s="1126"/>
      <c r="DVY2" s="1126"/>
      <c r="DVZ2" s="1126"/>
      <c r="DWA2" s="1126"/>
      <c r="DWB2" s="1126"/>
      <c r="DWC2" s="1126"/>
      <c r="DWD2" s="1126"/>
      <c r="DWE2" s="1126"/>
      <c r="DWF2" s="1126"/>
      <c r="DWG2" s="1126"/>
      <c r="DWH2" s="1126"/>
      <c r="DWI2" s="1126"/>
      <c r="DWJ2" s="1126"/>
      <c r="DWK2" s="1126"/>
      <c r="DWL2" s="1126"/>
      <c r="DWM2" s="1126"/>
      <c r="DWN2" s="1126"/>
      <c r="DWO2" s="1126"/>
      <c r="DWP2" s="1126"/>
      <c r="DWQ2" s="1126"/>
      <c r="DWR2" s="1126"/>
      <c r="DWS2" s="1126"/>
      <c r="DWT2" s="1126"/>
      <c r="DWU2" s="1126"/>
      <c r="DWV2" s="1126"/>
      <c r="DWW2" s="1126"/>
      <c r="DWX2" s="1126"/>
      <c r="DWY2" s="1126"/>
      <c r="DWZ2" s="1126"/>
      <c r="DXA2" s="1126"/>
      <c r="DXB2" s="1126"/>
      <c r="DXC2" s="1126"/>
      <c r="DXD2" s="1126"/>
      <c r="DXE2" s="1126"/>
      <c r="DXF2" s="1126"/>
      <c r="DXG2" s="1126"/>
      <c r="DXH2" s="1126"/>
      <c r="DXI2" s="1126"/>
      <c r="DXJ2" s="1126"/>
      <c r="DXK2" s="1126"/>
      <c r="DXL2" s="1126"/>
      <c r="DXM2" s="1126"/>
      <c r="DXN2" s="1126"/>
      <c r="DXO2" s="1126"/>
      <c r="DXP2" s="1126"/>
      <c r="DXQ2" s="1126"/>
      <c r="DXR2" s="1126"/>
      <c r="DXS2" s="1126"/>
      <c r="DXT2" s="1126"/>
      <c r="DXU2" s="1126"/>
      <c r="DXV2" s="1126"/>
      <c r="DXW2" s="1126"/>
      <c r="DXX2" s="1126"/>
      <c r="DXY2" s="1126"/>
      <c r="DXZ2" s="1126"/>
      <c r="DYA2" s="1126"/>
      <c r="DYB2" s="1126"/>
      <c r="DYC2" s="1126"/>
      <c r="DYD2" s="1126"/>
      <c r="DYE2" s="1126"/>
      <c r="DYF2" s="1126"/>
      <c r="DYG2" s="1126"/>
      <c r="DYH2" s="1126"/>
      <c r="DYI2" s="1126"/>
      <c r="DYJ2" s="1126"/>
      <c r="DYK2" s="1126"/>
      <c r="DYL2" s="1126"/>
      <c r="DYM2" s="1126"/>
      <c r="DYN2" s="1126"/>
      <c r="DYO2" s="1126"/>
      <c r="DYP2" s="1126"/>
      <c r="DYQ2" s="1126"/>
      <c r="DYR2" s="1126"/>
      <c r="DYS2" s="1126"/>
      <c r="DYT2" s="1126"/>
      <c r="DYU2" s="1126"/>
      <c r="DYV2" s="1126"/>
      <c r="DYW2" s="1126"/>
      <c r="DYX2" s="1126"/>
      <c r="DYY2" s="1126"/>
      <c r="DYZ2" s="1126"/>
      <c r="DZA2" s="1126"/>
      <c r="DZB2" s="1126"/>
      <c r="DZC2" s="1126"/>
      <c r="DZD2" s="1126"/>
      <c r="DZE2" s="1126"/>
      <c r="DZF2" s="1126"/>
      <c r="DZG2" s="1126"/>
      <c r="DZH2" s="1126"/>
      <c r="DZI2" s="1126"/>
      <c r="DZJ2" s="1126"/>
      <c r="DZK2" s="1126"/>
      <c r="DZL2" s="1126"/>
      <c r="DZM2" s="1126"/>
      <c r="DZN2" s="1126"/>
      <c r="DZO2" s="1126"/>
      <c r="DZP2" s="1126"/>
      <c r="DZQ2" s="1126"/>
      <c r="DZR2" s="1126"/>
      <c r="DZS2" s="1126"/>
      <c r="DZT2" s="1126"/>
      <c r="DZU2" s="1126"/>
      <c r="DZV2" s="1126"/>
      <c r="DZW2" s="1126"/>
      <c r="DZX2" s="1126"/>
      <c r="DZY2" s="1126"/>
      <c r="DZZ2" s="1126"/>
      <c r="EAA2" s="1126"/>
      <c r="EAB2" s="1126"/>
      <c r="EAC2" s="1126"/>
      <c r="EAD2" s="1126"/>
      <c r="EAE2" s="1126"/>
      <c r="EAF2" s="1126"/>
      <c r="EAG2" s="1126"/>
      <c r="EAH2" s="1126"/>
      <c r="EAI2" s="1126"/>
      <c r="EAJ2" s="1126"/>
      <c r="EAK2" s="1126"/>
      <c r="EAL2" s="1126"/>
      <c r="EAM2" s="1126"/>
      <c r="EAN2" s="1126"/>
      <c r="EAO2" s="1126"/>
      <c r="EAP2" s="1126"/>
      <c r="EAQ2" s="1126"/>
      <c r="EAR2" s="1126"/>
      <c r="EAS2" s="1126"/>
      <c r="EAT2" s="1126"/>
      <c r="EAU2" s="1126"/>
      <c r="EAV2" s="1126"/>
      <c r="EAW2" s="1126"/>
      <c r="EAX2" s="1126"/>
      <c r="EAY2" s="1126"/>
      <c r="EAZ2" s="1126"/>
      <c r="EBA2" s="1126"/>
      <c r="EBB2" s="1126"/>
      <c r="EBC2" s="1126"/>
      <c r="EBD2" s="1126"/>
      <c r="EBE2" s="1126"/>
      <c r="EBF2" s="1126"/>
      <c r="EBG2" s="1126"/>
      <c r="EBH2" s="1126"/>
      <c r="EBI2" s="1126"/>
      <c r="EBJ2" s="1126"/>
      <c r="EBK2" s="1126"/>
      <c r="EBL2" s="1126"/>
      <c r="EBM2" s="1126"/>
      <c r="EBN2" s="1126"/>
      <c r="EBO2" s="1126"/>
      <c r="EBP2" s="1126"/>
      <c r="EBQ2" s="1126"/>
      <c r="EBR2" s="1126"/>
      <c r="EBS2" s="1126"/>
      <c r="EBT2" s="1126"/>
      <c r="EBU2" s="1126"/>
      <c r="EBV2" s="1126"/>
      <c r="EBW2" s="1126"/>
      <c r="EBX2" s="1126"/>
      <c r="EBY2" s="1126"/>
      <c r="EBZ2" s="1126"/>
      <c r="ECA2" s="1126"/>
      <c r="ECB2" s="1126"/>
      <c r="ECC2" s="1126"/>
      <c r="ECD2" s="1126"/>
      <c r="ECE2" s="1126"/>
      <c r="ECF2" s="1126"/>
      <c r="ECG2" s="1126"/>
      <c r="ECH2" s="1126"/>
      <c r="ECI2" s="1126"/>
      <c r="ECJ2" s="1126"/>
      <c r="ECK2" s="1126"/>
      <c r="ECL2" s="1126"/>
      <c r="ECM2" s="1126"/>
      <c r="ECN2" s="1126"/>
      <c r="ECO2" s="1126"/>
      <c r="ECP2" s="1126"/>
      <c r="ECQ2" s="1126"/>
      <c r="ECR2" s="1126"/>
      <c r="ECS2" s="1126"/>
      <c r="ECT2" s="1126"/>
      <c r="ECU2" s="1126"/>
      <c r="ECV2" s="1126"/>
      <c r="ECW2" s="1126"/>
      <c r="ECX2" s="1126"/>
      <c r="ECY2" s="1126"/>
      <c r="ECZ2" s="1126"/>
      <c r="EDA2" s="1126"/>
      <c r="EDB2" s="1126"/>
      <c r="EDC2" s="1126"/>
      <c r="EDD2" s="1126"/>
      <c r="EDE2" s="1126"/>
      <c r="EDF2" s="1126"/>
      <c r="EDG2" s="1126"/>
      <c r="EDH2" s="1126"/>
      <c r="EDI2" s="1126"/>
      <c r="EDJ2" s="1126"/>
      <c r="EDK2" s="1126"/>
      <c r="EDL2" s="1126"/>
      <c r="EDM2" s="1126"/>
      <c r="EDN2" s="1126"/>
      <c r="EDO2" s="1126"/>
      <c r="EDP2" s="1126"/>
      <c r="EDQ2" s="1126"/>
      <c r="EDR2" s="1126"/>
      <c r="EDS2" s="1126"/>
      <c r="EDT2" s="1126"/>
      <c r="EDU2" s="1126"/>
      <c r="EDV2" s="1126"/>
      <c r="EDW2" s="1126"/>
      <c r="EDX2" s="1126"/>
      <c r="EDY2" s="1126"/>
      <c r="EDZ2" s="1126"/>
      <c r="EEA2" s="1126"/>
      <c r="EEB2" s="1126"/>
      <c r="EEC2" s="1126"/>
      <c r="EED2" s="1126"/>
      <c r="EEE2" s="1126"/>
      <c r="EEF2" s="1126"/>
      <c r="EEG2" s="1126"/>
      <c r="EEH2" s="1126"/>
      <c r="EEI2" s="1126"/>
      <c r="EEJ2" s="1126"/>
      <c r="EEK2" s="1126"/>
      <c r="EEL2" s="1126"/>
      <c r="EEM2" s="1126"/>
      <c r="EEN2" s="1126"/>
      <c r="EEO2" s="1126"/>
      <c r="EEP2" s="1126"/>
      <c r="EEQ2" s="1126"/>
      <c r="EER2" s="1126"/>
      <c r="EES2" s="1126"/>
      <c r="EET2" s="1126"/>
      <c r="EEU2" s="1126"/>
      <c r="EEV2" s="1126"/>
      <c r="EEW2" s="1126"/>
      <c r="EEX2" s="1126"/>
      <c r="EEY2" s="1126"/>
      <c r="EEZ2" s="1126"/>
      <c r="EFA2" s="1126"/>
      <c r="EFB2" s="1126"/>
      <c r="EFC2" s="1126"/>
      <c r="EFD2" s="1126"/>
      <c r="EFE2" s="1126"/>
      <c r="EFF2" s="1126"/>
      <c r="EFG2" s="1126"/>
      <c r="EFH2" s="1126"/>
      <c r="EFI2" s="1126"/>
      <c r="EFJ2" s="1126"/>
      <c r="EFK2" s="1126"/>
      <c r="EFL2" s="1126"/>
      <c r="EFM2" s="1126"/>
      <c r="EFN2" s="1126"/>
      <c r="EFO2" s="1126"/>
      <c r="EFP2" s="1126"/>
      <c r="EFQ2" s="1126"/>
      <c r="EFR2" s="1126"/>
      <c r="EFS2" s="1126"/>
      <c r="EFT2" s="1126"/>
      <c r="EFU2" s="1126"/>
      <c r="EFV2" s="1126"/>
      <c r="EFW2" s="1126"/>
      <c r="EFX2" s="1126"/>
      <c r="EFY2" s="1126"/>
      <c r="EFZ2" s="1126"/>
      <c r="EGA2" s="1126"/>
      <c r="EGB2" s="1126"/>
      <c r="EGC2" s="1126"/>
      <c r="EGD2" s="1126"/>
      <c r="EGE2" s="1126"/>
      <c r="EGF2" s="1126"/>
      <c r="EGG2" s="1126"/>
      <c r="EGH2" s="1126"/>
      <c r="EGI2" s="1126"/>
      <c r="EGJ2" s="1126"/>
      <c r="EGK2" s="1126"/>
      <c r="EGL2" s="1126"/>
      <c r="EGM2" s="1126"/>
      <c r="EGN2" s="1126"/>
      <c r="EGO2" s="1126"/>
      <c r="EGP2" s="1126"/>
      <c r="EGQ2" s="1126"/>
      <c r="EGR2" s="1126"/>
      <c r="EGS2" s="1126"/>
      <c r="EGT2" s="1126"/>
      <c r="EGU2" s="1126"/>
      <c r="EGV2" s="1126"/>
      <c r="EGW2" s="1126"/>
      <c r="EGX2" s="1126"/>
      <c r="EGY2" s="1126"/>
      <c r="EGZ2" s="1126"/>
      <c r="EHA2" s="1126"/>
      <c r="EHB2" s="1126"/>
      <c r="EHC2" s="1126"/>
      <c r="EHD2" s="1126"/>
      <c r="EHE2" s="1126"/>
      <c r="EHF2" s="1126"/>
      <c r="EHG2" s="1126"/>
      <c r="EHH2" s="1126"/>
      <c r="EHI2" s="1126"/>
      <c r="EHJ2" s="1126"/>
      <c r="EHK2" s="1126"/>
      <c r="EHL2" s="1126"/>
      <c r="EHM2" s="1126"/>
      <c r="EHN2" s="1126"/>
      <c r="EHO2" s="1126"/>
      <c r="EHP2" s="1126"/>
      <c r="EHQ2" s="1126"/>
      <c r="EHR2" s="1126"/>
      <c r="EHS2" s="1126"/>
      <c r="EHT2" s="1126"/>
      <c r="EHU2" s="1126"/>
      <c r="EHV2" s="1126"/>
      <c r="EHW2" s="1126"/>
      <c r="EHX2" s="1126"/>
      <c r="EHY2" s="1126"/>
      <c r="EHZ2" s="1126"/>
      <c r="EIA2" s="1126"/>
      <c r="EIB2" s="1126"/>
      <c r="EIC2" s="1126"/>
      <c r="EID2" s="1126"/>
      <c r="EIE2" s="1126"/>
      <c r="EIF2" s="1126"/>
      <c r="EIG2" s="1126"/>
      <c r="EIH2" s="1126"/>
      <c r="EII2" s="1126"/>
      <c r="EIJ2" s="1126"/>
      <c r="EIK2" s="1126"/>
      <c r="EIL2" s="1126"/>
      <c r="EIM2" s="1126"/>
      <c r="EIN2" s="1126"/>
      <c r="EIO2" s="1126"/>
      <c r="EIP2" s="1126"/>
      <c r="EIQ2" s="1126"/>
      <c r="EIR2" s="1126"/>
      <c r="EIS2" s="1126"/>
      <c r="EIT2" s="1126"/>
      <c r="EIU2" s="1126"/>
      <c r="EIV2" s="1126"/>
      <c r="EIW2" s="1126"/>
      <c r="EIX2" s="1126"/>
      <c r="EIY2" s="1126"/>
      <c r="EIZ2" s="1126"/>
      <c r="EJA2" s="1126"/>
      <c r="EJB2" s="1126"/>
      <c r="EJC2" s="1126"/>
      <c r="EJD2" s="1126"/>
      <c r="EJE2" s="1126"/>
      <c r="EJF2" s="1126"/>
      <c r="EJG2" s="1126"/>
      <c r="EJH2" s="1126"/>
      <c r="EJI2" s="1126"/>
      <c r="EJJ2" s="1126"/>
      <c r="EJK2" s="1126"/>
      <c r="EJL2" s="1126"/>
      <c r="EJM2" s="1126"/>
      <c r="EJN2" s="1126"/>
      <c r="EJO2" s="1126"/>
      <c r="EJP2" s="1126"/>
      <c r="EJQ2" s="1126"/>
      <c r="EJR2" s="1126"/>
      <c r="EJS2" s="1126"/>
      <c r="EJT2" s="1126"/>
      <c r="EJU2" s="1126"/>
      <c r="EJV2" s="1126"/>
      <c r="EJW2" s="1126"/>
      <c r="EJX2" s="1126"/>
      <c r="EJY2" s="1126"/>
      <c r="EJZ2" s="1126"/>
      <c r="EKA2" s="1126"/>
      <c r="EKB2" s="1126"/>
      <c r="EKC2" s="1126"/>
      <c r="EKD2" s="1126"/>
      <c r="EKE2" s="1126"/>
      <c r="EKF2" s="1126"/>
      <c r="EKG2" s="1126"/>
      <c r="EKH2" s="1126"/>
      <c r="EKI2" s="1126"/>
      <c r="EKJ2" s="1126"/>
      <c r="EKK2" s="1126"/>
      <c r="EKL2" s="1126"/>
      <c r="EKM2" s="1126"/>
      <c r="EKN2" s="1126"/>
      <c r="EKO2" s="1126"/>
      <c r="EKP2" s="1126"/>
      <c r="EKQ2" s="1126"/>
      <c r="EKR2" s="1126"/>
      <c r="EKS2" s="1126"/>
      <c r="EKT2" s="1126"/>
      <c r="EKU2" s="1126"/>
      <c r="EKV2" s="1126"/>
      <c r="EKW2" s="1126"/>
      <c r="EKX2" s="1126"/>
      <c r="EKY2" s="1126"/>
      <c r="EKZ2" s="1126"/>
      <c r="ELA2" s="1126"/>
      <c r="ELB2" s="1126"/>
      <c r="ELC2" s="1126"/>
      <c r="ELD2" s="1126"/>
      <c r="ELE2" s="1126"/>
      <c r="ELF2" s="1126"/>
      <c r="ELG2" s="1126"/>
      <c r="ELH2" s="1126"/>
      <c r="ELI2" s="1126"/>
      <c r="ELJ2" s="1126"/>
      <c r="ELK2" s="1126"/>
      <c r="ELL2" s="1126"/>
      <c r="ELM2" s="1126"/>
      <c r="ELN2" s="1126"/>
      <c r="ELO2" s="1126"/>
      <c r="ELP2" s="1126"/>
      <c r="ELQ2" s="1126"/>
      <c r="ELR2" s="1126"/>
      <c r="ELS2" s="1126"/>
      <c r="ELT2" s="1126"/>
      <c r="ELU2" s="1126"/>
      <c r="ELV2" s="1126"/>
      <c r="ELW2" s="1126"/>
      <c r="ELX2" s="1126"/>
      <c r="ELY2" s="1126"/>
      <c r="ELZ2" s="1126"/>
      <c r="EMA2" s="1126"/>
      <c r="EMB2" s="1126"/>
      <c r="EMC2" s="1126"/>
      <c r="EMD2" s="1126"/>
      <c r="EME2" s="1126"/>
      <c r="EMF2" s="1126"/>
      <c r="EMG2" s="1126"/>
      <c r="EMH2" s="1126"/>
      <c r="EMI2" s="1126"/>
      <c r="EMJ2" s="1126"/>
      <c r="EMK2" s="1126"/>
      <c r="EML2" s="1126"/>
      <c r="EMM2" s="1126"/>
      <c r="EMN2" s="1126"/>
      <c r="EMO2" s="1126"/>
      <c r="EMP2" s="1126"/>
      <c r="EMQ2" s="1126"/>
      <c r="EMR2" s="1126"/>
      <c r="EMS2" s="1126"/>
      <c r="EMT2" s="1126"/>
      <c r="EMU2" s="1126"/>
      <c r="EMV2" s="1126"/>
      <c r="EMW2" s="1126"/>
      <c r="EMX2" s="1126"/>
      <c r="EMY2" s="1126"/>
      <c r="EMZ2" s="1126"/>
      <c r="ENA2" s="1126"/>
      <c r="ENB2" s="1126"/>
      <c r="ENC2" s="1126"/>
      <c r="END2" s="1126"/>
      <c r="ENE2" s="1126"/>
      <c r="ENF2" s="1126"/>
      <c r="ENG2" s="1126"/>
      <c r="ENH2" s="1126"/>
      <c r="ENI2" s="1126"/>
      <c r="ENJ2" s="1126"/>
      <c r="ENK2" s="1126"/>
      <c r="ENL2" s="1126"/>
      <c r="ENM2" s="1126"/>
      <c r="ENN2" s="1126"/>
      <c r="ENO2" s="1126"/>
      <c r="ENP2" s="1126"/>
      <c r="ENQ2" s="1126"/>
      <c r="ENR2" s="1126"/>
      <c r="ENS2" s="1126"/>
      <c r="ENT2" s="1126"/>
      <c r="ENU2" s="1126"/>
      <c r="ENV2" s="1126"/>
      <c r="ENW2" s="1126"/>
      <c r="ENX2" s="1126"/>
      <c r="ENY2" s="1126"/>
      <c r="ENZ2" s="1126"/>
      <c r="EOA2" s="1126"/>
      <c r="EOB2" s="1126"/>
      <c r="EOC2" s="1126"/>
      <c r="EOD2" s="1126"/>
      <c r="EOE2" s="1126"/>
      <c r="EOF2" s="1126"/>
      <c r="EOG2" s="1126"/>
      <c r="EOH2" s="1126"/>
      <c r="EOI2" s="1126"/>
      <c r="EOJ2" s="1126"/>
      <c r="EOK2" s="1126"/>
      <c r="EOL2" s="1126"/>
      <c r="EOM2" s="1126"/>
      <c r="EON2" s="1126"/>
      <c r="EOO2" s="1126"/>
      <c r="EOP2" s="1126"/>
      <c r="EOQ2" s="1126"/>
      <c r="EOR2" s="1126"/>
      <c r="EOS2" s="1126"/>
      <c r="EOT2" s="1126"/>
      <c r="EOU2" s="1126"/>
      <c r="EOV2" s="1126"/>
      <c r="EOW2" s="1126"/>
      <c r="EOX2" s="1126"/>
      <c r="EOY2" s="1126"/>
      <c r="EOZ2" s="1126"/>
      <c r="EPA2" s="1126"/>
      <c r="EPB2" s="1126"/>
      <c r="EPC2" s="1126"/>
      <c r="EPD2" s="1126"/>
      <c r="EPE2" s="1126"/>
      <c r="EPF2" s="1126"/>
      <c r="EPG2" s="1126"/>
      <c r="EPH2" s="1126"/>
      <c r="EPI2" s="1126"/>
      <c r="EPJ2" s="1126"/>
      <c r="EPK2" s="1126"/>
      <c r="EPL2" s="1126"/>
      <c r="EPM2" s="1126"/>
      <c r="EPN2" s="1126"/>
      <c r="EPO2" s="1126"/>
      <c r="EPP2" s="1126"/>
      <c r="EPQ2" s="1126"/>
      <c r="EPR2" s="1126"/>
      <c r="EPS2" s="1126"/>
      <c r="EPT2" s="1126"/>
      <c r="EPU2" s="1126"/>
      <c r="EPV2" s="1126"/>
      <c r="EPW2" s="1126"/>
      <c r="EPX2" s="1126"/>
      <c r="EPY2" s="1126"/>
      <c r="EPZ2" s="1126"/>
      <c r="EQA2" s="1126"/>
      <c r="EQB2" s="1126"/>
      <c r="EQC2" s="1126"/>
      <c r="EQD2" s="1126"/>
      <c r="EQE2" s="1126"/>
      <c r="EQF2" s="1126"/>
      <c r="EQG2" s="1126"/>
      <c r="EQH2" s="1126"/>
      <c r="EQI2" s="1126"/>
      <c r="EQJ2" s="1126"/>
      <c r="EQK2" s="1126"/>
      <c r="EQL2" s="1126"/>
      <c r="EQM2" s="1126"/>
      <c r="EQN2" s="1126"/>
      <c r="EQO2" s="1126"/>
      <c r="EQP2" s="1126"/>
      <c r="EQQ2" s="1126"/>
      <c r="EQR2" s="1126"/>
      <c r="EQS2" s="1126"/>
      <c r="EQT2" s="1126"/>
      <c r="EQU2" s="1126"/>
      <c r="EQV2" s="1126"/>
      <c r="EQW2" s="1126"/>
      <c r="EQX2" s="1126"/>
      <c r="EQY2" s="1126"/>
      <c r="EQZ2" s="1126"/>
      <c r="ERA2" s="1126"/>
      <c r="ERB2" s="1126"/>
      <c r="ERC2" s="1126"/>
      <c r="ERD2" s="1126"/>
      <c r="ERE2" s="1126"/>
      <c r="ERF2" s="1126"/>
      <c r="ERG2" s="1126"/>
      <c r="ERH2" s="1126"/>
      <c r="ERI2" s="1126"/>
      <c r="ERJ2" s="1126"/>
      <c r="ERK2" s="1126"/>
      <c r="ERL2" s="1126"/>
      <c r="ERM2" s="1126"/>
      <c r="ERN2" s="1126"/>
      <c r="ERO2" s="1126"/>
      <c r="ERP2" s="1126"/>
      <c r="ERQ2" s="1126"/>
      <c r="ERR2" s="1126"/>
      <c r="ERS2" s="1126"/>
      <c r="ERT2" s="1126"/>
      <c r="ERU2" s="1126"/>
      <c r="ERV2" s="1126"/>
      <c r="ERW2" s="1126"/>
      <c r="ERX2" s="1126"/>
      <c r="ERY2" s="1126"/>
      <c r="ERZ2" s="1126"/>
      <c r="ESA2" s="1126"/>
      <c r="ESB2" s="1126"/>
      <c r="ESC2" s="1126"/>
      <c r="ESD2" s="1126"/>
      <c r="ESE2" s="1126"/>
      <c r="ESF2" s="1126"/>
      <c r="ESG2" s="1126"/>
      <c r="ESH2" s="1126"/>
      <c r="ESI2" s="1126"/>
      <c r="ESJ2" s="1126"/>
      <c r="ESK2" s="1126"/>
      <c r="ESL2" s="1126"/>
      <c r="ESM2" s="1126"/>
      <c r="ESN2" s="1126"/>
      <c r="ESO2" s="1126"/>
      <c r="ESP2" s="1126"/>
      <c r="ESQ2" s="1126"/>
      <c r="ESR2" s="1126"/>
      <c r="ESS2" s="1126"/>
      <c r="EST2" s="1126"/>
      <c r="ESU2" s="1126"/>
      <c r="ESV2" s="1126"/>
      <c r="ESW2" s="1126"/>
      <c r="ESX2" s="1126"/>
      <c r="ESY2" s="1126"/>
      <c r="ESZ2" s="1126"/>
      <c r="ETA2" s="1126"/>
      <c r="ETB2" s="1126"/>
      <c r="ETC2" s="1126"/>
      <c r="ETD2" s="1126"/>
      <c r="ETE2" s="1126"/>
      <c r="ETF2" s="1126"/>
      <c r="ETG2" s="1126"/>
      <c r="ETH2" s="1126"/>
      <c r="ETI2" s="1126"/>
      <c r="ETJ2" s="1126"/>
      <c r="ETK2" s="1126"/>
      <c r="ETL2" s="1126"/>
      <c r="ETM2" s="1126"/>
      <c r="ETN2" s="1126"/>
      <c r="ETO2" s="1126"/>
      <c r="ETP2" s="1126"/>
      <c r="ETQ2" s="1126"/>
      <c r="ETR2" s="1126"/>
      <c r="ETS2" s="1126"/>
      <c r="ETT2" s="1126"/>
      <c r="ETU2" s="1126"/>
      <c r="ETV2" s="1126"/>
      <c r="ETW2" s="1126"/>
      <c r="ETX2" s="1126"/>
      <c r="ETY2" s="1126"/>
      <c r="ETZ2" s="1126"/>
      <c r="EUA2" s="1126"/>
      <c r="EUB2" s="1126"/>
      <c r="EUC2" s="1126"/>
      <c r="EUD2" s="1126"/>
      <c r="EUE2" s="1126"/>
      <c r="EUF2" s="1126"/>
      <c r="EUG2" s="1126"/>
      <c r="EUH2" s="1126"/>
      <c r="EUI2" s="1126"/>
      <c r="EUJ2" s="1126"/>
      <c r="EUK2" s="1126"/>
      <c r="EUL2" s="1126"/>
      <c r="EUM2" s="1126"/>
      <c r="EUN2" s="1126"/>
      <c r="EUO2" s="1126"/>
      <c r="EUP2" s="1126"/>
      <c r="EUQ2" s="1126"/>
      <c r="EUR2" s="1126"/>
      <c r="EUS2" s="1126"/>
      <c r="EUT2" s="1126"/>
      <c r="EUU2" s="1126"/>
      <c r="EUV2" s="1126"/>
      <c r="EUW2" s="1126"/>
      <c r="EUX2" s="1126"/>
      <c r="EUY2" s="1126"/>
      <c r="EUZ2" s="1126"/>
      <c r="EVA2" s="1126"/>
      <c r="EVB2" s="1126"/>
      <c r="EVC2" s="1126"/>
      <c r="EVD2" s="1126"/>
      <c r="EVE2" s="1126"/>
      <c r="EVF2" s="1126"/>
      <c r="EVG2" s="1126"/>
      <c r="EVH2" s="1126"/>
      <c r="EVI2" s="1126"/>
      <c r="EVJ2" s="1126"/>
      <c r="EVK2" s="1126"/>
      <c r="EVL2" s="1126"/>
      <c r="EVM2" s="1126"/>
      <c r="EVN2" s="1126"/>
      <c r="EVO2" s="1126"/>
      <c r="EVP2" s="1126"/>
      <c r="EVQ2" s="1126"/>
      <c r="EVR2" s="1126"/>
      <c r="EVS2" s="1126"/>
      <c r="EVT2" s="1126"/>
      <c r="EVU2" s="1126"/>
      <c r="EVV2" s="1126"/>
      <c r="EVW2" s="1126"/>
      <c r="EVX2" s="1126"/>
      <c r="EVY2" s="1126"/>
      <c r="EVZ2" s="1126"/>
      <c r="EWA2" s="1126"/>
      <c r="EWB2" s="1126"/>
      <c r="EWC2" s="1126"/>
      <c r="EWD2" s="1126"/>
      <c r="EWE2" s="1126"/>
      <c r="EWF2" s="1126"/>
      <c r="EWG2" s="1126"/>
      <c r="EWH2" s="1126"/>
      <c r="EWI2" s="1126"/>
      <c r="EWJ2" s="1126"/>
      <c r="EWK2" s="1126"/>
      <c r="EWL2" s="1126"/>
      <c r="EWM2" s="1126"/>
      <c r="EWN2" s="1126"/>
      <c r="EWO2" s="1126"/>
      <c r="EWP2" s="1126"/>
      <c r="EWQ2" s="1126"/>
      <c r="EWR2" s="1126"/>
      <c r="EWS2" s="1126"/>
      <c r="EWT2" s="1126"/>
      <c r="EWU2" s="1126"/>
      <c r="EWV2" s="1126"/>
      <c r="EWW2" s="1126"/>
      <c r="EWX2" s="1126"/>
      <c r="EWY2" s="1126"/>
      <c r="EWZ2" s="1126"/>
      <c r="EXA2" s="1126"/>
      <c r="EXB2" s="1126"/>
      <c r="EXC2" s="1126"/>
      <c r="EXD2" s="1126"/>
      <c r="EXE2" s="1126"/>
      <c r="EXF2" s="1126"/>
      <c r="EXG2" s="1126"/>
      <c r="EXH2" s="1126"/>
      <c r="EXI2" s="1126"/>
      <c r="EXJ2" s="1126"/>
      <c r="EXK2" s="1126"/>
      <c r="EXL2" s="1126"/>
      <c r="EXM2" s="1126"/>
      <c r="EXN2" s="1126"/>
      <c r="EXO2" s="1126"/>
      <c r="EXP2" s="1126"/>
      <c r="EXQ2" s="1126"/>
      <c r="EXR2" s="1126"/>
      <c r="EXS2" s="1126"/>
      <c r="EXT2" s="1126"/>
      <c r="EXU2" s="1126"/>
      <c r="EXV2" s="1126"/>
      <c r="EXW2" s="1126"/>
      <c r="EXX2" s="1126"/>
      <c r="EXY2" s="1126"/>
      <c r="EXZ2" s="1126"/>
      <c r="EYA2" s="1126"/>
      <c r="EYB2" s="1126"/>
      <c r="EYC2" s="1126"/>
      <c r="EYD2" s="1126"/>
      <c r="EYE2" s="1126"/>
      <c r="EYF2" s="1126"/>
      <c r="EYG2" s="1126"/>
      <c r="EYH2" s="1126"/>
      <c r="EYI2" s="1126"/>
      <c r="EYJ2" s="1126"/>
      <c r="EYK2" s="1126"/>
      <c r="EYL2" s="1126"/>
      <c r="EYM2" s="1126"/>
      <c r="EYN2" s="1126"/>
      <c r="EYO2" s="1126"/>
      <c r="EYP2" s="1126"/>
      <c r="EYQ2" s="1126"/>
      <c r="EYR2" s="1126"/>
      <c r="EYS2" s="1126"/>
      <c r="EYT2" s="1126"/>
      <c r="EYU2" s="1126"/>
      <c r="EYV2" s="1126"/>
      <c r="EYW2" s="1126"/>
      <c r="EYX2" s="1126"/>
      <c r="EYY2" s="1126"/>
      <c r="EYZ2" s="1126"/>
      <c r="EZA2" s="1126"/>
      <c r="EZB2" s="1126"/>
      <c r="EZC2" s="1126"/>
      <c r="EZD2" s="1126"/>
      <c r="EZE2" s="1126"/>
      <c r="EZF2" s="1126"/>
      <c r="EZG2" s="1126"/>
      <c r="EZH2" s="1126"/>
      <c r="EZI2" s="1126"/>
      <c r="EZJ2" s="1126"/>
      <c r="EZK2" s="1126"/>
      <c r="EZL2" s="1126"/>
      <c r="EZM2" s="1126"/>
      <c r="EZN2" s="1126"/>
      <c r="EZO2" s="1126"/>
      <c r="EZP2" s="1126"/>
      <c r="EZQ2" s="1126"/>
      <c r="EZR2" s="1126"/>
      <c r="EZS2" s="1126"/>
      <c r="EZT2" s="1126"/>
      <c r="EZU2" s="1126"/>
      <c r="EZV2" s="1126"/>
      <c r="EZW2" s="1126"/>
      <c r="EZX2" s="1126"/>
      <c r="EZY2" s="1126"/>
      <c r="EZZ2" s="1126"/>
      <c r="FAA2" s="1126"/>
      <c r="FAB2" s="1126"/>
      <c r="FAC2" s="1126"/>
      <c r="FAD2" s="1126"/>
      <c r="FAE2" s="1126"/>
      <c r="FAF2" s="1126"/>
      <c r="FAG2" s="1126"/>
      <c r="FAH2" s="1126"/>
      <c r="FAI2" s="1126"/>
      <c r="FAJ2" s="1126"/>
      <c r="FAK2" s="1126"/>
      <c r="FAL2" s="1126"/>
      <c r="FAM2" s="1126"/>
      <c r="FAN2" s="1126"/>
      <c r="FAO2" s="1126"/>
      <c r="FAP2" s="1126"/>
      <c r="FAQ2" s="1126"/>
      <c r="FAR2" s="1126"/>
      <c r="FAS2" s="1126"/>
      <c r="FAT2" s="1126"/>
      <c r="FAU2" s="1126"/>
      <c r="FAV2" s="1126"/>
      <c r="FAW2" s="1126"/>
      <c r="FAX2" s="1126"/>
      <c r="FAY2" s="1126"/>
      <c r="FAZ2" s="1126"/>
      <c r="FBA2" s="1126"/>
      <c r="FBB2" s="1126"/>
      <c r="FBC2" s="1126"/>
      <c r="FBD2" s="1126"/>
      <c r="FBE2" s="1126"/>
      <c r="FBF2" s="1126"/>
      <c r="FBG2" s="1126"/>
      <c r="FBH2" s="1126"/>
      <c r="FBI2" s="1126"/>
      <c r="FBJ2" s="1126"/>
      <c r="FBK2" s="1126"/>
      <c r="FBL2" s="1126"/>
      <c r="FBM2" s="1126"/>
      <c r="FBN2" s="1126"/>
      <c r="FBO2" s="1126"/>
      <c r="FBP2" s="1126"/>
      <c r="FBQ2" s="1126"/>
      <c r="FBR2" s="1126"/>
      <c r="FBS2" s="1126"/>
      <c r="FBT2" s="1126"/>
      <c r="FBU2" s="1126"/>
      <c r="FBV2" s="1126"/>
      <c r="FBW2" s="1126"/>
      <c r="FBX2" s="1126"/>
      <c r="FBY2" s="1126"/>
      <c r="FBZ2" s="1126"/>
      <c r="FCA2" s="1126"/>
      <c r="FCB2" s="1126"/>
      <c r="FCC2" s="1126"/>
      <c r="FCD2" s="1126"/>
      <c r="FCE2" s="1126"/>
      <c r="FCF2" s="1126"/>
      <c r="FCG2" s="1126"/>
      <c r="FCH2" s="1126"/>
      <c r="FCI2" s="1126"/>
      <c r="FCJ2" s="1126"/>
      <c r="FCK2" s="1126"/>
      <c r="FCL2" s="1126"/>
      <c r="FCM2" s="1126"/>
      <c r="FCN2" s="1126"/>
      <c r="FCO2" s="1126"/>
      <c r="FCP2" s="1126"/>
      <c r="FCQ2" s="1126"/>
      <c r="FCR2" s="1126"/>
      <c r="FCS2" s="1126"/>
      <c r="FCT2" s="1126"/>
      <c r="FCU2" s="1126"/>
      <c r="FCV2" s="1126"/>
      <c r="FCW2" s="1126"/>
      <c r="FCX2" s="1126"/>
      <c r="FCY2" s="1126"/>
      <c r="FCZ2" s="1126"/>
      <c r="FDA2" s="1126"/>
      <c r="FDB2" s="1126"/>
      <c r="FDC2" s="1126"/>
      <c r="FDD2" s="1126"/>
      <c r="FDE2" s="1126"/>
      <c r="FDF2" s="1126"/>
      <c r="FDG2" s="1126"/>
      <c r="FDH2" s="1126"/>
      <c r="FDI2" s="1126"/>
      <c r="FDJ2" s="1126"/>
      <c r="FDK2" s="1126"/>
      <c r="FDL2" s="1126"/>
      <c r="FDM2" s="1126"/>
      <c r="FDN2" s="1126"/>
      <c r="FDO2" s="1126"/>
      <c r="FDP2" s="1126"/>
      <c r="FDQ2" s="1126"/>
      <c r="FDR2" s="1126"/>
      <c r="FDS2" s="1126"/>
      <c r="FDT2" s="1126"/>
      <c r="FDU2" s="1126"/>
      <c r="FDV2" s="1126"/>
      <c r="FDW2" s="1126"/>
      <c r="FDX2" s="1126"/>
      <c r="FDY2" s="1126"/>
      <c r="FDZ2" s="1126"/>
      <c r="FEA2" s="1126"/>
      <c r="FEB2" s="1126"/>
      <c r="FEC2" s="1126"/>
      <c r="FED2" s="1126"/>
      <c r="FEE2" s="1126"/>
      <c r="FEF2" s="1126"/>
      <c r="FEG2" s="1126"/>
      <c r="FEH2" s="1126"/>
      <c r="FEI2" s="1126"/>
      <c r="FEJ2" s="1126"/>
      <c r="FEK2" s="1126"/>
      <c r="FEL2" s="1126"/>
      <c r="FEM2" s="1126"/>
      <c r="FEN2" s="1126"/>
      <c r="FEO2" s="1126"/>
      <c r="FEP2" s="1126"/>
      <c r="FEQ2" s="1126"/>
      <c r="FER2" s="1126"/>
      <c r="FES2" s="1126"/>
      <c r="FET2" s="1126"/>
      <c r="FEU2" s="1126"/>
      <c r="FEV2" s="1126"/>
      <c r="FEW2" s="1126"/>
      <c r="FEX2" s="1126"/>
      <c r="FEY2" s="1126"/>
      <c r="FEZ2" s="1126"/>
      <c r="FFA2" s="1126"/>
      <c r="FFB2" s="1126"/>
      <c r="FFC2" s="1126"/>
      <c r="FFD2" s="1126"/>
      <c r="FFE2" s="1126"/>
      <c r="FFF2" s="1126"/>
      <c r="FFG2" s="1126"/>
      <c r="FFH2" s="1126"/>
      <c r="FFI2" s="1126"/>
      <c r="FFJ2" s="1126"/>
      <c r="FFK2" s="1126"/>
      <c r="FFL2" s="1126"/>
      <c r="FFM2" s="1126"/>
      <c r="FFN2" s="1126"/>
      <c r="FFO2" s="1126"/>
      <c r="FFP2" s="1126"/>
      <c r="FFQ2" s="1126"/>
      <c r="FFR2" s="1126"/>
      <c r="FFS2" s="1126"/>
      <c r="FFT2" s="1126"/>
      <c r="FFU2" s="1126"/>
      <c r="FFV2" s="1126"/>
      <c r="FFW2" s="1126"/>
      <c r="FFX2" s="1126"/>
      <c r="FFY2" s="1126"/>
      <c r="FFZ2" s="1126"/>
      <c r="FGA2" s="1126"/>
      <c r="FGB2" s="1126"/>
      <c r="FGC2" s="1126"/>
      <c r="FGD2" s="1126"/>
      <c r="FGE2" s="1126"/>
      <c r="FGF2" s="1126"/>
      <c r="FGG2" s="1126"/>
      <c r="FGH2" s="1126"/>
      <c r="FGI2" s="1126"/>
      <c r="FGJ2" s="1126"/>
      <c r="FGK2" s="1126"/>
      <c r="FGL2" s="1126"/>
      <c r="FGM2" s="1126"/>
      <c r="FGN2" s="1126"/>
      <c r="FGO2" s="1126"/>
      <c r="FGP2" s="1126"/>
      <c r="FGQ2" s="1126"/>
      <c r="FGR2" s="1126"/>
      <c r="FGS2" s="1126"/>
      <c r="FGT2" s="1126"/>
      <c r="FGU2" s="1126"/>
      <c r="FGV2" s="1126"/>
      <c r="FGW2" s="1126"/>
      <c r="FGX2" s="1126"/>
      <c r="FGY2" s="1126"/>
      <c r="FGZ2" s="1126"/>
      <c r="FHA2" s="1126"/>
      <c r="FHB2" s="1126"/>
      <c r="FHC2" s="1126"/>
      <c r="FHD2" s="1126"/>
      <c r="FHE2" s="1126"/>
      <c r="FHF2" s="1126"/>
      <c r="FHG2" s="1126"/>
      <c r="FHH2" s="1126"/>
      <c r="FHI2" s="1126"/>
      <c r="FHJ2" s="1126"/>
      <c r="FHK2" s="1126"/>
      <c r="FHL2" s="1126"/>
      <c r="FHM2" s="1126"/>
      <c r="FHN2" s="1126"/>
      <c r="FHO2" s="1126"/>
      <c r="FHP2" s="1126"/>
      <c r="FHQ2" s="1126"/>
      <c r="FHR2" s="1126"/>
      <c r="FHS2" s="1126"/>
      <c r="FHT2" s="1126"/>
      <c r="FHU2" s="1126"/>
      <c r="FHV2" s="1126"/>
      <c r="FHW2" s="1126"/>
      <c r="FHX2" s="1126"/>
      <c r="FHY2" s="1126"/>
      <c r="FHZ2" s="1126"/>
      <c r="FIA2" s="1126"/>
      <c r="FIB2" s="1126"/>
      <c r="FIC2" s="1126"/>
      <c r="FID2" s="1126"/>
      <c r="FIE2" s="1126"/>
      <c r="FIF2" s="1126"/>
      <c r="FIG2" s="1126"/>
      <c r="FIH2" s="1126"/>
      <c r="FII2" s="1126"/>
      <c r="FIJ2" s="1126"/>
      <c r="FIK2" s="1126"/>
      <c r="FIL2" s="1126"/>
      <c r="FIM2" s="1126"/>
      <c r="FIN2" s="1126"/>
      <c r="FIO2" s="1126"/>
      <c r="FIP2" s="1126"/>
      <c r="FIQ2" s="1126"/>
      <c r="FIR2" s="1126"/>
      <c r="FIS2" s="1126"/>
      <c r="FIT2" s="1126"/>
      <c r="FIU2" s="1126"/>
      <c r="FIV2" s="1126"/>
      <c r="FIW2" s="1126"/>
      <c r="FIX2" s="1126"/>
      <c r="FIY2" s="1126"/>
      <c r="FIZ2" s="1126"/>
      <c r="FJA2" s="1126"/>
      <c r="FJB2" s="1126"/>
      <c r="FJC2" s="1126"/>
      <c r="FJD2" s="1126"/>
      <c r="FJE2" s="1126"/>
      <c r="FJF2" s="1126"/>
      <c r="FJG2" s="1126"/>
      <c r="FJH2" s="1126"/>
      <c r="FJI2" s="1126"/>
      <c r="FJJ2" s="1126"/>
      <c r="FJK2" s="1126"/>
      <c r="FJL2" s="1126"/>
      <c r="FJM2" s="1126"/>
      <c r="FJN2" s="1126"/>
      <c r="FJO2" s="1126"/>
      <c r="FJP2" s="1126"/>
      <c r="FJQ2" s="1126"/>
      <c r="FJR2" s="1126"/>
      <c r="FJS2" s="1126"/>
      <c r="FJT2" s="1126"/>
      <c r="FJU2" s="1126"/>
      <c r="FJV2" s="1126"/>
      <c r="FJW2" s="1126"/>
      <c r="FJX2" s="1126"/>
      <c r="FJY2" s="1126"/>
      <c r="FJZ2" s="1126"/>
      <c r="FKA2" s="1126"/>
      <c r="FKB2" s="1126"/>
      <c r="FKC2" s="1126"/>
      <c r="FKD2" s="1126"/>
      <c r="FKE2" s="1126"/>
      <c r="FKF2" s="1126"/>
      <c r="FKG2" s="1126"/>
      <c r="FKH2" s="1126"/>
      <c r="FKI2" s="1126"/>
      <c r="FKJ2" s="1126"/>
      <c r="FKK2" s="1126"/>
      <c r="FKL2" s="1126"/>
      <c r="FKM2" s="1126"/>
      <c r="FKN2" s="1126"/>
      <c r="FKO2" s="1126"/>
      <c r="FKP2" s="1126"/>
      <c r="FKQ2" s="1126"/>
      <c r="FKR2" s="1126"/>
      <c r="FKS2" s="1126"/>
      <c r="FKT2" s="1126"/>
      <c r="FKU2" s="1126"/>
      <c r="FKV2" s="1126"/>
      <c r="FKW2" s="1126"/>
      <c r="FKX2" s="1126"/>
      <c r="FKY2" s="1126"/>
      <c r="FKZ2" s="1126"/>
      <c r="FLA2" s="1126"/>
      <c r="FLB2" s="1126"/>
      <c r="FLC2" s="1126"/>
      <c r="FLD2" s="1126"/>
      <c r="FLE2" s="1126"/>
      <c r="FLF2" s="1126"/>
      <c r="FLG2" s="1126"/>
      <c r="FLH2" s="1126"/>
      <c r="FLI2" s="1126"/>
      <c r="FLJ2" s="1126"/>
      <c r="FLK2" s="1126"/>
      <c r="FLL2" s="1126"/>
      <c r="FLM2" s="1126"/>
      <c r="FLN2" s="1126"/>
      <c r="FLO2" s="1126"/>
      <c r="FLP2" s="1126"/>
      <c r="FLQ2" s="1126"/>
      <c r="FLR2" s="1126"/>
      <c r="FLS2" s="1126"/>
      <c r="FLT2" s="1126"/>
      <c r="FLU2" s="1126"/>
      <c r="FLV2" s="1126"/>
      <c r="FLW2" s="1126"/>
      <c r="FLX2" s="1126"/>
      <c r="FLY2" s="1126"/>
      <c r="FLZ2" s="1126"/>
      <c r="FMA2" s="1126"/>
      <c r="FMB2" s="1126"/>
      <c r="FMC2" s="1126"/>
      <c r="FMD2" s="1126"/>
      <c r="FME2" s="1126"/>
      <c r="FMF2" s="1126"/>
      <c r="FMG2" s="1126"/>
      <c r="FMH2" s="1126"/>
      <c r="FMI2" s="1126"/>
      <c r="FMJ2" s="1126"/>
      <c r="FMK2" s="1126"/>
      <c r="FML2" s="1126"/>
      <c r="FMM2" s="1126"/>
      <c r="FMN2" s="1126"/>
      <c r="FMO2" s="1126"/>
      <c r="FMP2" s="1126"/>
      <c r="FMQ2" s="1126"/>
      <c r="FMR2" s="1126"/>
      <c r="FMS2" s="1126"/>
      <c r="FMT2" s="1126"/>
      <c r="FMU2" s="1126"/>
      <c r="FMV2" s="1126"/>
      <c r="FMW2" s="1126"/>
      <c r="FMX2" s="1126"/>
      <c r="FMY2" s="1126"/>
      <c r="FMZ2" s="1126"/>
      <c r="FNA2" s="1126"/>
      <c r="FNB2" s="1126"/>
      <c r="FNC2" s="1126"/>
      <c r="FND2" s="1126"/>
      <c r="FNE2" s="1126"/>
      <c r="FNF2" s="1126"/>
      <c r="FNG2" s="1126"/>
      <c r="FNH2" s="1126"/>
      <c r="FNI2" s="1126"/>
      <c r="FNJ2" s="1126"/>
      <c r="FNK2" s="1126"/>
      <c r="FNL2" s="1126"/>
      <c r="FNM2" s="1126"/>
      <c r="FNN2" s="1126"/>
      <c r="FNO2" s="1126"/>
      <c r="FNP2" s="1126"/>
      <c r="FNQ2" s="1126"/>
      <c r="FNR2" s="1126"/>
      <c r="FNS2" s="1126"/>
      <c r="FNT2" s="1126"/>
      <c r="FNU2" s="1126"/>
      <c r="FNV2" s="1126"/>
      <c r="FNW2" s="1126"/>
      <c r="FNX2" s="1126"/>
      <c r="FNY2" s="1126"/>
      <c r="FNZ2" s="1126"/>
      <c r="FOA2" s="1126"/>
      <c r="FOB2" s="1126"/>
      <c r="FOC2" s="1126"/>
      <c r="FOD2" s="1126"/>
      <c r="FOE2" s="1126"/>
      <c r="FOF2" s="1126"/>
      <c r="FOG2" s="1126"/>
      <c r="FOH2" s="1126"/>
      <c r="FOI2" s="1126"/>
      <c r="FOJ2" s="1126"/>
      <c r="FOK2" s="1126"/>
      <c r="FOL2" s="1126"/>
      <c r="FOM2" s="1126"/>
      <c r="FON2" s="1126"/>
      <c r="FOO2" s="1126"/>
      <c r="FOP2" s="1126"/>
      <c r="FOQ2" s="1126"/>
      <c r="FOR2" s="1126"/>
      <c r="FOS2" s="1126"/>
      <c r="FOT2" s="1126"/>
      <c r="FOU2" s="1126"/>
      <c r="FOV2" s="1126"/>
      <c r="FOW2" s="1126"/>
      <c r="FOX2" s="1126"/>
      <c r="FOY2" s="1126"/>
      <c r="FOZ2" s="1126"/>
      <c r="FPA2" s="1126"/>
      <c r="FPB2" s="1126"/>
      <c r="FPC2" s="1126"/>
      <c r="FPD2" s="1126"/>
      <c r="FPE2" s="1126"/>
      <c r="FPF2" s="1126"/>
      <c r="FPG2" s="1126"/>
      <c r="FPH2" s="1126"/>
      <c r="FPI2" s="1126"/>
      <c r="FPJ2" s="1126"/>
      <c r="FPK2" s="1126"/>
      <c r="FPL2" s="1126"/>
      <c r="FPM2" s="1126"/>
      <c r="FPN2" s="1126"/>
      <c r="FPO2" s="1126"/>
      <c r="FPP2" s="1126"/>
      <c r="FPQ2" s="1126"/>
      <c r="FPR2" s="1126"/>
      <c r="FPS2" s="1126"/>
      <c r="FPT2" s="1126"/>
      <c r="FPU2" s="1126"/>
      <c r="FPV2" s="1126"/>
      <c r="FPW2" s="1126"/>
      <c r="FPX2" s="1126"/>
      <c r="FPY2" s="1126"/>
      <c r="FPZ2" s="1126"/>
      <c r="FQA2" s="1126"/>
      <c r="FQB2" s="1126"/>
      <c r="FQC2" s="1126"/>
      <c r="FQD2" s="1126"/>
      <c r="FQE2" s="1126"/>
      <c r="FQF2" s="1126"/>
      <c r="FQG2" s="1126"/>
      <c r="FQH2" s="1126"/>
      <c r="FQI2" s="1126"/>
      <c r="FQJ2" s="1126"/>
      <c r="FQK2" s="1126"/>
      <c r="FQL2" s="1126"/>
      <c r="FQM2" s="1126"/>
      <c r="FQN2" s="1126"/>
      <c r="FQO2" s="1126"/>
      <c r="FQP2" s="1126"/>
      <c r="FQQ2" s="1126"/>
      <c r="FQR2" s="1126"/>
      <c r="FQS2" s="1126"/>
      <c r="FQT2" s="1126"/>
      <c r="FQU2" s="1126"/>
      <c r="FQV2" s="1126"/>
      <c r="FQW2" s="1126"/>
      <c r="FQX2" s="1126"/>
      <c r="FQY2" s="1126"/>
      <c r="FQZ2" s="1126"/>
      <c r="FRA2" s="1126"/>
      <c r="FRB2" s="1126"/>
      <c r="FRC2" s="1126"/>
      <c r="FRD2" s="1126"/>
      <c r="FRE2" s="1126"/>
      <c r="FRF2" s="1126"/>
      <c r="FRG2" s="1126"/>
      <c r="FRH2" s="1126"/>
      <c r="FRI2" s="1126"/>
      <c r="FRJ2" s="1126"/>
      <c r="FRK2" s="1126"/>
      <c r="FRL2" s="1126"/>
      <c r="FRM2" s="1126"/>
      <c r="FRN2" s="1126"/>
      <c r="FRO2" s="1126"/>
      <c r="FRP2" s="1126"/>
      <c r="FRQ2" s="1126"/>
      <c r="FRR2" s="1126"/>
      <c r="FRS2" s="1126"/>
      <c r="FRT2" s="1126"/>
      <c r="FRU2" s="1126"/>
      <c r="FRV2" s="1126"/>
      <c r="FRW2" s="1126"/>
      <c r="FRX2" s="1126"/>
      <c r="FRY2" s="1126"/>
      <c r="FRZ2" s="1126"/>
      <c r="FSA2" s="1126"/>
      <c r="FSB2" s="1126"/>
      <c r="FSC2" s="1126"/>
      <c r="FSD2" s="1126"/>
      <c r="FSE2" s="1126"/>
      <c r="FSF2" s="1126"/>
      <c r="FSG2" s="1126"/>
      <c r="FSH2" s="1126"/>
      <c r="FSI2" s="1126"/>
      <c r="FSJ2" s="1126"/>
      <c r="FSK2" s="1126"/>
      <c r="FSL2" s="1126"/>
      <c r="FSM2" s="1126"/>
      <c r="FSN2" s="1126"/>
      <c r="FSO2" s="1126"/>
      <c r="FSP2" s="1126"/>
      <c r="FSQ2" s="1126"/>
      <c r="FSR2" s="1126"/>
      <c r="FSS2" s="1126"/>
      <c r="FST2" s="1126"/>
      <c r="FSU2" s="1126"/>
      <c r="FSV2" s="1126"/>
      <c r="FSW2" s="1126"/>
      <c r="FSX2" s="1126"/>
      <c r="FSY2" s="1126"/>
      <c r="FSZ2" s="1126"/>
      <c r="FTA2" s="1126"/>
      <c r="FTB2" s="1126"/>
      <c r="FTC2" s="1126"/>
      <c r="FTD2" s="1126"/>
      <c r="FTE2" s="1126"/>
      <c r="FTF2" s="1126"/>
      <c r="FTG2" s="1126"/>
      <c r="FTH2" s="1126"/>
      <c r="FTI2" s="1126"/>
      <c r="FTJ2" s="1126"/>
      <c r="FTK2" s="1126"/>
      <c r="FTL2" s="1126"/>
      <c r="FTM2" s="1126"/>
      <c r="FTN2" s="1126"/>
      <c r="FTO2" s="1126"/>
      <c r="FTP2" s="1126"/>
      <c r="FTQ2" s="1126"/>
      <c r="FTR2" s="1126"/>
      <c r="FTS2" s="1126"/>
      <c r="FTT2" s="1126"/>
      <c r="FTU2" s="1126"/>
      <c r="FTV2" s="1126"/>
      <c r="FTW2" s="1126"/>
      <c r="FTX2" s="1126"/>
      <c r="FTY2" s="1126"/>
      <c r="FTZ2" s="1126"/>
      <c r="FUA2" s="1126"/>
      <c r="FUB2" s="1126"/>
      <c r="FUC2" s="1126"/>
      <c r="FUD2" s="1126"/>
      <c r="FUE2" s="1126"/>
      <c r="FUF2" s="1126"/>
      <c r="FUG2" s="1126"/>
      <c r="FUH2" s="1126"/>
      <c r="FUI2" s="1126"/>
      <c r="FUJ2" s="1126"/>
      <c r="FUK2" s="1126"/>
      <c r="FUL2" s="1126"/>
      <c r="FUM2" s="1126"/>
      <c r="FUN2" s="1126"/>
      <c r="FUO2" s="1126"/>
      <c r="FUP2" s="1126"/>
      <c r="FUQ2" s="1126"/>
      <c r="FUR2" s="1126"/>
      <c r="FUS2" s="1126"/>
      <c r="FUT2" s="1126"/>
      <c r="FUU2" s="1126"/>
      <c r="FUV2" s="1126"/>
      <c r="FUW2" s="1126"/>
      <c r="FUX2" s="1126"/>
      <c r="FUY2" s="1126"/>
      <c r="FUZ2" s="1126"/>
      <c r="FVA2" s="1126"/>
      <c r="FVB2" s="1126"/>
      <c r="FVC2" s="1126"/>
      <c r="FVD2" s="1126"/>
      <c r="FVE2" s="1126"/>
      <c r="FVF2" s="1126"/>
      <c r="FVG2" s="1126"/>
      <c r="FVH2" s="1126"/>
      <c r="FVI2" s="1126"/>
      <c r="FVJ2" s="1126"/>
      <c r="FVK2" s="1126"/>
      <c r="FVL2" s="1126"/>
      <c r="FVM2" s="1126"/>
      <c r="FVN2" s="1126"/>
      <c r="FVO2" s="1126"/>
      <c r="FVP2" s="1126"/>
      <c r="FVQ2" s="1126"/>
      <c r="FVR2" s="1126"/>
      <c r="FVS2" s="1126"/>
      <c r="FVT2" s="1126"/>
      <c r="FVU2" s="1126"/>
      <c r="FVV2" s="1126"/>
      <c r="FVW2" s="1126"/>
      <c r="FVX2" s="1126"/>
      <c r="FVY2" s="1126"/>
      <c r="FVZ2" s="1126"/>
      <c r="FWA2" s="1126"/>
      <c r="FWB2" s="1126"/>
      <c r="FWC2" s="1126"/>
      <c r="FWD2" s="1126"/>
      <c r="FWE2" s="1126"/>
      <c r="FWF2" s="1126"/>
      <c r="FWG2" s="1126"/>
      <c r="FWH2" s="1126"/>
      <c r="FWI2" s="1126"/>
      <c r="FWJ2" s="1126"/>
      <c r="FWK2" s="1126"/>
      <c r="FWL2" s="1126"/>
      <c r="FWM2" s="1126"/>
      <c r="FWN2" s="1126"/>
      <c r="FWO2" s="1126"/>
      <c r="FWP2" s="1126"/>
      <c r="FWQ2" s="1126"/>
      <c r="FWR2" s="1126"/>
      <c r="FWS2" s="1126"/>
      <c r="FWT2" s="1126"/>
      <c r="FWU2" s="1126"/>
      <c r="FWV2" s="1126"/>
      <c r="FWW2" s="1126"/>
      <c r="FWX2" s="1126"/>
      <c r="FWY2" s="1126"/>
      <c r="FWZ2" s="1126"/>
      <c r="FXA2" s="1126"/>
      <c r="FXB2" s="1126"/>
      <c r="FXC2" s="1126"/>
      <c r="FXD2" s="1126"/>
      <c r="FXE2" s="1126"/>
      <c r="FXF2" s="1126"/>
      <c r="FXG2" s="1126"/>
      <c r="FXH2" s="1126"/>
      <c r="FXI2" s="1126"/>
      <c r="FXJ2" s="1126"/>
      <c r="FXK2" s="1126"/>
      <c r="FXL2" s="1126"/>
      <c r="FXM2" s="1126"/>
      <c r="FXN2" s="1126"/>
      <c r="FXO2" s="1126"/>
      <c r="FXP2" s="1126"/>
      <c r="FXQ2" s="1126"/>
      <c r="FXR2" s="1126"/>
      <c r="FXS2" s="1126"/>
      <c r="FXT2" s="1126"/>
      <c r="FXU2" s="1126"/>
      <c r="FXV2" s="1126"/>
      <c r="FXW2" s="1126"/>
      <c r="FXX2" s="1126"/>
      <c r="FXY2" s="1126"/>
      <c r="FXZ2" s="1126"/>
      <c r="FYA2" s="1126"/>
      <c r="FYB2" s="1126"/>
      <c r="FYC2" s="1126"/>
      <c r="FYD2" s="1126"/>
      <c r="FYE2" s="1126"/>
      <c r="FYF2" s="1126"/>
      <c r="FYG2" s="1126"/>
      <c r="FYH2" s="1126"/>
      <c r="FYI2" s="1126"/>
      <c r="FYJ2" s="1126"/>
      <c r="FYK2" s="1126"/>
      <c r="FYL2" s="1126"/>
      <c r="FYM2" s="1126"/>
      <c r="FYN2" s="1126"/>
      <c r="FYO2" s="1126"/>
      <c r="FYP2" s="1126"/>
      <c r="FYQ2" s="1126"/>
      <c r="FYR2" s="1126"/>
      <c r="FYS2" s="1126"/>
      <c r="FYT2" s="1126"/>
      <c r="FYU2" s="1126"/>
      <c r="FYV2" s="1126"/>
      <c r="FYW2" s="1126"/>
      <c r="FYX2" s="1126"/>
      <c r="FYY2" s="1126"/>
      <c r="FYZ2" s="1126"/>
      <c r="FZA2" s="1126"/>
      <c r="FZB2" s="1126"/>
      <c r="FZC2" s="1126"/>
      <c r="FZD2" s="1126"/>
      <c r="FZE2" s="1126"/>
      <c r="FZF2" s="1126"/>
      <c r="FZG2" s="1126"/>
      <c r="FZH2" s="1126"/>
      <c r="FZI2" s="1126"/>
      <c r="FZJ2" s="1126"/>
      <c r="FZK2" s="1126"/>
      <c r="FZL2" s="1126"/>
      <c r="FZM2" s="1126"/>
      <c r="FZN2" s="1126"/>
      <c r="FZO2" s="1126"/>
      <c r="FZP2" s="1126"/>
      <c r="FZQ2" s="1126"/>
      <c r="FZR2" s="1126"/>
      <c r="FZS2" s="1126"/>
      <c r="FZT2" s="1126"/>
      <c r="FZU2" s="1126"/>
      <c r="FZV2" s="1126"/>
      <c r="FZW2" s="1126"/>
      <c r="FZX2" s="1126"/>
      <c r="FZY2" s="1126"/>
      <c r="FZZ2" s="1126"/>
      <c r="GAA2" s="1126"/>
      <c r="GAB2" s="1126"/>
      <c r="GAC2" s="1126"/>
      <c r="GAD2" s="1126"/>
      <c r="GAE2" s="1126"/>
      <c r="GAF2" s="1126"/>
      <c r="GAG2" s="1126"/>
      <c r="GAH2" s="1126"/>
      <c r="GAI2" s="1126"/>
      <c r="GAJ2" s="1126"/>
      <c r="GAK2" s="1126"/>
      <c r="GAL2" s="1126"/>
      <c r="GAM2" s="1126"/>
      <c r="GAN2" s="1126"/>
      <c r="GAO2" s="1126"/>
      <c r="GAP2" s="1126"/>
      <c r="GAQ2" s="1126"/>
      <c r="GAR2" s="1126"/>
      <c r="GAS2" s="1126"/>
      <c r="GAT2" s="1126"/>
      <c r="GAU2" s="1126"/>
      <c r="GAV2" s="1126"/>
      <c r="GAW2" s="1126"/>
      <c r="GAX2" s="1126"/>
      <c r="GAY2" s="1126"/>
      <c r="GAZ2" s="1126"/>
      <c r="GBA2" s="1126"/>
      <c r="GBB2" s="1126"/>
      <c r="GBC2" s="1126"/>
      <c r="GBD2" s="1126"/>
      <c r="GBE2" s="1126"/>
      <c r="GBF2" s="1126"/>
      <c r="GBG2" s="1126"/>
      <c r="GBH2" s="1126"/>
      <c r="GBI2" s="1126"/>
      <c r="GBJ2" s="1126"/>
      <c r="GBK2" s="1126"/>
      <c r="GBL2" s="1126"/>
      <c r="GBM2" s="1126"/>
      <c r="GBN2" s="1126"/>
      <c r="GBO2" s="1126"/>
      <c r="GBP2" s="1126"/>
      <c r="GBQ2" s="1126"/>
      <c r="GBR2" s="1126"/>
      <c r="GBS2" s="1126"/>
      <c r="GBT2" s="1126"/>
      <c r="GBU2" s="1126"/>
      <c r="GBV2" s="1126"/>
      <c r="GBW2" s="1126"/>
      <c r="GBX2" s="1126"/>
      <c r="GBY2" s="1126"/>
      <c r="GBZ2" s="1126"/>
      <c r="GCA2" s="1126"/>
      <c r="GCB2" s="1126"/>
      <c r="GCC2" s="1126"/>
      <c r="GCD2" s="1126"/>
      <c r="GCE2" s="1126"/>
      <c r="GCF2" s="1126"/>
      <c r="GCG2" s="1126"/>
      <c r="GCH2" s="1126"/>
      <c r="GCI2" s="1126"/>
      <c r="GCJ2" s="1126"/>
      <c r="GCK2" s="1126"/>
      <c r="GCL2" s="1126"/>
      <c r="GCM2" s="1126"/>
      <c r="GCN2" s="1126"/>
      <c r="GCO2" s="1126"/>
      <c r="GCP2" s="1126"/>
      <c r="GCQ2" s="1126"/>
      <c r="GCR2" s="1126"/>
      <c r="GCS2" s="1126"/>
      <c r="GCT2" s="1126"/>
      <c r="GCU2" s="1126"/>
      <c r="GCV2" s="1126"/>
      <c r="GCW2" s="1126"/>
      <c r="GCX2" s="1126"/>
      <c r="GCY2" s="1126"/>
      <c r="GCZ2" s="1126"/>
      <c r="GDA2" s="1126"/>
      <c r="GDB2" s="1126"/>
      <c r="GDC2" s="1126"/>
      <c r="GDD2" s="1126"/>
      <c r="GDE2" s="1126"/>
      <c r="GDF2" s="1126"/>
      <c r="GDG2" s="1126"/>
      <c r="GDH2" s="1126"/>
      <c r="GDI2" s="1126"/>
      <c r="GDJ2" s="1126"/>
      <c r="GDK2" s="1126"/>
      <c r="GDL2" s="1126"/>
      <c r="GDM2" s="1126"/>
      <c r="GDN2" s="1126"/>
      <c r="GDO2" s="1126"/>
      <c r="GDP2" s="1126"/>
      <c r="GDQ2" s="1126"/>
      <c r="GDR2" s="1126"/>
      <c r="GDS2" s="1126"/>
      <c r="GDT2" s="1126"/>
      <c r="GDU2" s="1126"/>
      <c r="GDV2" s="1126"/>
      <c r="GDW2" s="1126"/>
      <c r="GDX2" s="1126"/>
      <c r="GDY2" s="1126"/>
      <c r="GDZ2" s="1126"/>
      <c r="GEA2" s="1126"/>
      <c r="GEB2" s="1126"/>
      <c r="GEC2" s="1126"/>
      <c r="GED2" s="1126"/>
      <c r="GEE2" s="1126"/>
      <c r="GEF2" s="1126"/>
      <c r="GEG2" s="1126"/>
      <c r="GEH2" s="1126"/>
      <c r="GEI2" s="1126"/>
      <c r="GEJ2" s="1126"/>
      <c r="GEK2" s="1126"/>
      <c r="GEL2" s="1126"/>
      <c r="GEM2" s="1126"/>
      <c r="GEN2" s="1126"/>
      <c r="GEO2" s="1126"/>
      <c r="GEP2" s="1126"/>
      <c r="GEQ2" s="1126"/>
      <c r="GER2" s="1126"/>
      <c r="GES2" s="1126"/>
      <c r="GET2" s="1126"/>
      <c r="GEU2" s="1126"/>
      <c r="GEV2" s="1126"/>
      <c r="GEW2" s="1126"/>
      <c r="GEX2" s="1126"/>
      <c r="GEY2" s="1126"/>
      <c r="GEZ2" s="1126"/>
      <c r="GFA2" s="1126"/>
      <c r="GFB2" s="1126"/>
      <c r="GFC2" s="1126"/>
      <c r="GFD2" s="1126"/>
      <c r="GFE2" s="1126"/>
      <c r="GFF2" s="1126"/>
      <c r="GFG2" s="1126"/>
      <c r="GFH2" s="1126"/>
      <c r="GFI2" s="1126"/>
      <c r="GFJ2" s="1126"/>
      <c r="GFK2" s="1126"/>
      <c r="GFL2" s="1126"/>
      <c r="GFM2" s="1126"/>
      <c r="GFN2" s="1126"/>
      <c r="GFO2" s="1126"/>
      <c r="GFP2" s="1126"/>
      <c r="GFQ2" s="1126"/>
      <c r="GFR2" s="1126"/>
      <c r="GFS2" s="1126"/>
      <c r="GFT2" s="1126"/>
      <c r="GFU2" s="1126"/>
      <c r="GFV2" s="1126"/>
      <c r="GFW2" s="1126"/>
      <c r="GFX2" s="1126"/>
      <c r="GFY2" s="1126"/>
      <c r="GFZ2" s="1126"/>
      <c r="GGA2" s="1126"/>
      <c r="GGB2" s="1126"/>
      <c r="GGC2" s="1126"/>
      <c r="GGD2" s="1126"/>
      <c r="GGE2" s="1126"/>
      <c r="GGF2" s="1126"/>
      <c r="GGG2" s="1126"/>
      <c r="GGH2" s="1126"/>
      <c r="GGI2" s="1126"/>
      <c r="GGJ2" s="1126"/>
      <c r="GGK2" s="1126"/>
      <c r="GGL2" s="1126"/>
      <c r="GGM2" s="1126"/>
      <c r="GGN2" s="1126"/>
      <c r="GGO2" s="1126"/>
      <c r="GGP2" s="1126"/>
      <c r="GGQ2" s="1126"/>
      <c r="GGR2" s="1126"/>
      <c r="GGS2" s="1126"/>
      <c r="GGT2" s="1126"/>
      <c r="GGU2" s="1126"/>
      <c r="GGV2" s="1126"/>
      <c r="GGW2" s="1126"/>
      <c r="GGX2" s="1126"/>
      <c r="GGY2" s="1126"/>
      <c r="GGZ2" s="1126"/>
      <c r="GHA2" s="1126"/>
      <c r="GHB2" s="1126"/>
      <c r="GHC2" s="1126"/>
      <c r="GHD2" s="1126"/>
      <c r="GHE2" s="1126"/>
      <c r="GHF2" s="1126"/>
      <c r="GHG2" s="1126"/>
      <c r="GHH2" s="1126"/>
      <c r="GHI2" s="1126"/>
      <c r="GHJ2" s="1126"/>
      <c r="GHK2" s="1126"/>
      <c r="GHL2" s="1126"/>
      <c r="GHM2" s="1126"/>
      <c r="GHN2" s="1126"/>
      <c r="GHO2" s="1126"/>
      <c r="GHP2" s="1126"/>
      <c r="GHQ2" s="1126"/>
      <c r="GHR2" s="1126"/>
      <c r="GHS2" s="1126"/>
      <c r="GHT2" s="1126"/>
      <c r="GHU2" s="1126"/>
      <c r="GHV2" s="1126"/>
      <c r="GHW2" s="1126"/>
      <c r="GHX2" s="1126"/>
      <c r="GHY2" s="1126"/>
      <c r="GHZ2" s="1126"/>
      <c r="GIA2" s="1126"/>
      <c r="GIB2" s="1126"/>
      <c r="GIC2" s="1126"/>
      <c r="GID2" s="1126"/>
      <c r="GIE2" s="1126"/>
      <c r="GIF2" s="1126"/>
      <c r="GIG2" s="1126"/>
      <c r="GIH2" s="1126"/>
      <c r="GII2" s="1126"/>
      <c r="GIJ2" s="1126"/>
      <c r="GIK2" s="1126"/>
      <c r="GIL2" s="1126"/>
      <c r="GIM2" s="1126"/>
      <c r="GIN2" s="1126"/>
      <c r="GIO2" s="1126"/>
      <c r="GIP2" s="1126"/>
      <c r="GIQ2" s="1126"/>
      <c r="GIR2" s="1126"/>
      <c r="GIS2" s="1126"/>
      <c r="GIT2" s="1126"/>
      <c r="GIU2" s="1126"/>
      <c r="GIV2" s="1126"/>
      <c r="GIW2" s="1126"/>
      <c r="GIX2" s="1126"/>
      <c r="GIY2" s="1126"/>
      <c r="GIZ2" s="1126"/>
      <c r="GJA2" s="1126"/>
      <c r="GJB2" s="1126"/>
      <c r="GJC2" s="1126"/>
      <c r="GJD2" s="1126"/>
      <c r="GJE2" s="1126"/>
      <c r="GJF2" s="1126"/>
      <c r="GJG2" s="1126"/>
      <c r="GJH2" s="1126"/>
      <c r="GJI2" s="1126"/>
      <c r="GJJ2" s="1126"/>
      <c r="GJK2" s="1126"/>
      <c r="GJL2" s="1126"/>
      <c r="GJM2" s="1126"/>
      <c r="GJN2" s="1126"/>
      <c r="GJO2" s="1126"/>
      <c r="GJP2" s="1126"/>
      <c r="GJQ2" s="1126"/>
      <c r="GJR2" s="1126"/>
      <c r="GJS2" s="1126"/>
      <c r="GJT2" s="1126"/>
      <c r="GJU2" s="1126"/>
      <c r="GJV2" s="1126"/>
      <c r="GJW2" s="1126"/>
      <c r="GJX2" s="1126"/>
      <c r="GJY2" s="1126"/>
      <c r="GJZ2" s="1126"/>
      <c r="GKA2" s="1126"/>
      <c r="GKB2" s="1126"/>
      <c r="GKC2" s="1126"/>
      <c r="GKD2" s="1126"/>
      <c r="GKE2" s="1126"/>
      <c r="GKF2" s="1126"/>
      <c r="GKG2" s="1126"/>
      <c r="GKH2" s="1126"/>
      <c r="GKI2" s="1126"/>
      <c r="GKJ2" s="1126"/>
      <c r="GKK2" s="1126"/>
      <c r="GKL2" s="1126"/>
      <c r="GKM2" s="1126"/>
      <c r="GKN2" s="1126"/>
      <c r="GKO2" s="1126"/>
      <c r="GKP2" s="1126"/>
      <c r="GKQ2" s="1126"/>
      <c r="GKR2" s="1126"/>
      <c r="GKS2" s="1126"/>
      <c r="GKT2" s="1126"/>
      <c r="GKU2" s="1126"/>
      <c r="GKV2" s="1126"/>
      <c r="GKW2" s="1126"/>
      <c r="GKX2" s="1126"/>
      <c r="GKY2" s="1126"/>
      <c r="GKZ2" s="1126"/>
      <c r="GLA2" s="1126"/>
      <c r="GLB2" s="1126"/>
      <c r="GLC2" s="1126"/>
      <c r="GLD2" s="1126"/>
      <c r="GLE2" s="1126"/>
      <c r="GLF2" s="1126"/>
      <c r="GLG2" s="1126"/>
      <c r="GLH2" s="1126"/>
      <c r="GLI2" s="1126"/>
      <c r="GLJ2" s="1126"/>
      <c r="GLK2" s="1126"/>
      <c r="GLL2" s="1126"/>
      <c r="GLM2" s="1126"/>
      <c r="GLN2" s="1126"/>
      <c r="GLO2" s="1126"/>
      <c r="GLP2" s="1126"/>
      <c r="GLQ2" s="1126"/>
      <c r="GLR2" s="1126"/>
      <c r="GLS2" s="1126"/>
      <c r="GLT2" s="1126"/>
      <c r="GLU2" s="1126"/>
      <c r="GLV2" s="1126"/>
      <c r="GLW2" s="1126"/>
      <c r="GLX2" s="1126"/>
      <c r="GLY2" s="1126"/>
      <c r="GLZ2" s="1126"/>
      <c r="GMA2" s="1126"/>
      <c r="GMB2" s="1126"/>
      <c r="GMC2" s="1126"/>
      <c r="GMD2" s="1126"/>
      <c r="GME2" s="1126"/>
      <c r="GMF2" s="1126"/>
      <c r="GMG2" s="1126"/>
      <c r="GMH2" s="1126"/>
      <c r="GMI2" s="1126"/>
      <c r="GMJ2" s="1126"/>
      <c r="GMK2" s="1126"/>
      <c r="GML2" s="1126"/>
      <c r="GMM2" s="1126"/>
      <c r="GMN2" s="1126"/>
      <c r="GMO2" s="1126"/>
      <c r="GMP2" s="1126"/>
      <c r="GMQ2" s="1126"/>
      <c r="GMR2" s="1126"/>
      <c r="GMS2" s="1126"/>
      <c r="GMT2" s="1126"/>
      <c r="GMU2" s="1126"/>
      <c r="GMV2" s="1126"/>
      <c r="GMW2" s="1126"/>
      <c r="GMX2" s="1126"/>
      <c r="GMY2" s="1126"/>
      <c r="GMZ2" s="1126"/>
      <c r="GNA2" s="1126"/>
      <c r="GNB2" s="1126"/>
      <c r="GNC2" s="1126"/>
      <c r="GND2" s="1126"/>
      <c r="GNE2" s="1126"/>
      <c r="GNF2" s="1126"/>
      <c r="GNG2" s="1126"/>
      <c r="GNH2" s="1126"/>
      <c r="GNI2" s="1126"/>
      <c r="GNJ2" s="1126"/>
      <c r="GNK2" s="1126"/>
      <c r="GNL2" s="1126"/>
      <c r="GNM2" s="1126"/>
      <c r="GNN2" s="1126"/>
      <c r="GNO2" s="1126"/>
      <c r="GNP2" s="1126"/>
      <c r="GNQ2" s="1126"/>
      <c r="GNR2" s="1126"/>
      <c r="GNS2" s="1126"/>
      <c r="GNT2" s="1126"/>
      <c r="GNU2" s="1126"/>
      <c r="GNV2" s="1126"/>
      <c r="GNW2" s="1126"/>
      <c r="GNX2" s="1126"/>
      <c r="GNY2" s="1126"/>
      <c r="GNZ2" s="1126"/>
      <c r="GOA2" s="1126"/>
      <c r="GOB2" s="1126"/>
      <c r="GOC2" s="1126"/>
      <c r="GOD2" s="1126"/>
      <c r="GOE2" s="1126"/>
      <c r="GOF2" s="1126"/>
      <c r="GOG2" s="1126"/>
      <c r="GOH2" s="1126"/>
      <c r="GOI2" s="1126"/>
      <c r="GOJ2" s="1126"/>
      <c r="GOK2" s="1126"/>
      <c r="GOL2" s="1126"/>
      <c r="GOM2" s="1126"/>
      <c r="GON2" s="1126"/>
      <c r="GOO2" s="1126"/>
      <c r="GOP2" s="1126"/>
      <c r="GOQ2" s="1126"/>
      <c r="GOR2" s="1126"/>
      <c r="GOS2" s="1126"/>
      <c r="GOT2" s="1126"/>
      <c r="GOU2" s="1126"/>
      <c r="GOV2" s="1126"/>
      <c r="GOW2" s="1126"/>
      <c r="GOX2" s="1126"/>
      <c r="GOY2" s="1126"/>
      <c r="GOZ2" s="1126"/>
      <c r="GPA2" s="1126"/>
      <c r="GPB2" s="1126"/>
      <c r="GPC2" s="1126"/>
      <c r="GPD2" s="1126"/>
      <c r="GPE2" s="1126"/>
      <c r="GPF2" s="1126"/>
      <c r="GPG2" s="1126"/>
      <c r="GPH2" s="1126"/>
      <c r="GPI2" s="1126"/>
      <c r="GPJ2" s="1126"/>
      <c r="GPK2" s="1126"/>
      <c r="GPL2" s="1126"/>
      <c r="GPM2" s="1126"/>
      <c r="GPN2" s="1126"/>
      <c r="GPO2" s="1126"/>
      <c r="GPP2" s="1126"/>
      <c r="GPQ2" s="1126"/>
      <c r="GPR2" s="1126"/>
      <c r="GPS2" s="1126"/>
      <c r="GPT2" s="1126"/>
      <c r="GPU2" s="1126"/>
      <c r="GPV2" s="1126"/>
      <c r="GPW2" s="1126"/>
      <c r="GPX2" s="1126"/>
      <c r="GPY2" s="1126"/>
      <c r="GPZ2" s="1126"/>
      <c r="GQA2" s="1126"/>
      <c r="GQB2" s="1126"/>
      <c r="GQC2" s="1126"/>
      <c r="GQD2" s="1126"/>
      <c r="GQE2" s="1126"/>
      <c r="GQF2" s="1126"/>
      <c r="GQG2" s="1126"/>
      <c r="GQH2" s="1126"/>
      <c r="GQI2" s="1126"/>
      <c r="GQJ2" s="1126"/>
      <c r="GQK2" s="1126"/>
      <c r="GQL2" s="1126"/>
      <c r="GQM2" s="1126"/>
      <c r="GQN2" s="1126"/>
      <c r="GQO2" s="1126"/>
      <c r="GQP2" s="1126"/>
      <c r="GQQ2" s="1126"/>
      <c r="GQR2" s="1126"/>
      <c r="GQS2" s="1126"/>
      <c r="GQT2" s="1126"/>
      <c r="GQU2" s="1126"/>
      <c r="GQV2" s="1126"/>
      <c r="GQW2" s="1126"/>
      <c r="GQX2" s="1126"/>
      <c r="GQY2" s="1126"/>
      <c r="GQZ2" s="1126"/>
      <c r="GRA2" s="1126"/>
      <c r="GRB2" s="1126"/>
      <c r="GRC2" s="1126"/>
      <c r="GRD2" s="1126"/>
      <c r="GRE2" s="1126"/>
      <c r="GRF2" s="1126"/>
      <c r="GRG2" s="1126"/>
      <c r="GRH2" s="1126"/>
      <c r="GRI2" s="1126"/>
      <c r="GRJ2" s="1126"/>
      <c r="GRK2" s="1126"/>
      <c r="GRL2" s="1126"/>
      <c r="GRM2" s="1126"/>
      <c r="GRN2" s="1126"/>
      <c r="GRO2" s="1126"/>
      <c r="GRP2" s="1126"/>
      <c r="GRQ2" s="1126"/>
      <c r="GRR2" s="1126"/>
      <c r="GRS2" s="1126"/>
      <c r="GRT2" s="1126"/>
      <c r="GRU2" s="1126"/>
      <c r="GRV2" s="1126"/>
      <c r="GRW2" s="1126"/>
      <c r="GRX2" s="1126"/>
      <c r="GRY2" s="1126"/>
      <c r="GRZ2" s="1126"/>
      <c r="GSA2" s="1126"/>
      <c r="GSB2" s="1126"/>
      <c r="GSC2" s="1126"/>
      <c r="GSD2" s="1126"/>
      <c r="GSE2" s="1126"/>
      <c r="GSF2" s="1126"/>
      <c r="GSG2" s="1126"/>
      <c r="GSH2" s="1126"/>
      <c r="GSI2" s="1126"/>
      <c r="GSJ2" s="1126"/>
      <c r="GSK2" s="1126"/>
      <c r="GSL2" s="1126"/>
      <c r="GSM2" s="1126"/>
      <c r="GSN2" s="1126"/>
      <c r="GSO2" s="1126"/>
      <c r="GSP2" s="1126"/>
      <c r="GSQ2" s="1126"/>
      <c r="GSR2" s="1126"/>
      <c r="GSS2" s="1126"/>
      <c r="GST2" s="1126"/>
      <c r="GSU2" s="1126"/>
      <c r="GSV2" s="1126"/>
      <c r="GSW2" s="1126"/>
      <c r="GSX2" s="1126"/>
      <c r="GSY2" s="1126"/>
      <c r="GSZ2" s="1126"/>
      <c r="GTA2" s="1126"/>
      <c r="GTB2" s="1126"/>
      <c r="GTC2" s="1126"/>
      <c r="GTD2" s="1126"/>
      <c r="GTE2" s="1126"/>
      <c r="GTF2" s="1126"/>
      <c r="GTG2" s="1126"/>
      <c r="GTH2" s="1126"/>
      <c r="GTI2" s="1126"/>
      <c r="GTJ2" s="1126"/>
      <c r="GTK2" s="1126"/>
      <c r="GTL2" s="1126"/>
      <c r="GTM2" s="1126"/>
      <c r="GTN2" s="1126"/>
      <c r="GTO2" s="1126"/>
      <c r="GTP2" s="1126"/>
      <c r="GTQ2" s="1126"/>
      <c r="GTR2" s="1126"/>
      <c r="GTS2" s="1126"/>
      <c r="GTT2" s="1126"/>
      <c r="GTU2" s="1126"/>
      <c r="GTV2" s="1126"/>
      <c r="GTW2" s="1126"/>
      <c r="GTX2" s="1126"/>
      <c r="GTY2" s="1126"/>
      <c r="GTZ2" s="1126"/>
      <c r="GUA2" s="1126"/>
      <c r="GUB2" s="1126"/>
      <c r="GUC2" s="1126"/>
      <c r="GUD2" s="1126"/>
      <c r="GUE2" s="1126"/>
      <c r="GUF2" s="1126"/>
      <c r="GUG2" s="1126"/>
      <c r="GUH2" s="1126"/>
      <c r="GUI2" s="1126"/>
      <c r="GUJ2" s="1126"/>
      <c r="GUK2" s="1126"/>
      <c r="GUL2" s="1126"/>
      <c r="GUM2" s="1126"/>
      <c r="GUN2" s="1126"/>
      <c r="GUO2" s="1126"/>
      <c r="GUP2" s="1126"/>
      <c r="GUQ2" s="1126"/>
      <c r="GUR2" s="1126"/>
      <c r="GUS2" s="1126"/>
      <c r="GUT2" s="1126"/>
      <c r="GUU2" s="1126"/>
      <c r="GUV2" s="1126"/>
      <c r="GUW2" s="1126"/>
      <c r="GUX2" s="1126"/>
      <c r="GUY2" s="1126"/>
      <c r="GUZ2" s="1126"/>
      <c r="GVA2" s="1126"/>
      <c r="GVB2" s="1126"/>
      <c r="GVC2" s="1126"/>
      <c r="GVD2" s="1126"/>
      <c r="GVE2" s="1126"/>
      <c r="GVF2" s="1126"/>
      <c r="GVG2" s="1126"/>
      <c r="GVH2" s="1126"/>
      <c r="GVI2" s="1126"/>
      <c r="GVJ2" s="1126"/>
      <c r="GVK2" s="1126"/>
      <c r="GVL2" s="1126"/>
      <c r="GVM2" s="1126"/>
      <c r="GVN2" s="1126"/>
      <c r="GVO2" s="1126"/>
      <c r="GVP2" s="1126"/>
      <c r="GVQ2" s="1126"/>
      <c r="GVR2" s="1126"/>
      <c r="GVS2" s="1126"/>
      <c r="GVT2" s="1126"/>
      <c r="GVU2" s="1126"/>
      <c r="GVV2" s="1126"/>
      <c r="GVW2" s="1126"/>
      <c r="GVX2" s="1126"/>
      <c r="GVY2" s="1126"/>
      <c r="GVZ2" s="1126"/>
      <c r="GWA2" s="1126"/>
      <c r="GWB2" s="1126"/>
      <c r="GWC2" s="1126"/>
      <c r="GWD2" s="1126"/>
      <c r="GWE2" s="1126"/>
      <c r="GWF2" s="1126"/>
      <c r="GWG2" s="1126"/>
      <c r="GWH2" s="1126"/>
      <c r="GWI2" s="1126"/>
      <c r="GWJ2" s="1126"/>
      <c r="GWK2" s="1126"/>
      <c r="GWL2" s="1126"/>
      <c r="GWM2" s="1126"/>
      <c r="GWN2" s="1126"/>
      <c r="GWO2" s="1126"/>
      <c r="GWP2" s="1126"/>
      <c r="GWQ2" s="1126"/>
      <c r="GWR2" s="1126"/>
      <c r="GWS2" s="1126"/>
      <c r="GWT2" s="1126"/>
      <c r="GWU2" s="1126"/>
      <c r="GWV2" s="1126"/>
      <c r="GWW2" s="1126"/>
      <c r="GWX2" s="1126"/>
      <c r="GWY2" s="1126"/>
      <c r="GWZ2" s="1126"/>
      <c r="GXA2" s="1126"/>
      <c r="GXB2" s="1126"/>
      <c r="GXC2" s="1126"/>
      <c r="GXD2" s="1126"/>
      <c r="GXE2" s="1126"/>
      <c r="GXF2" s="1126"/>
      <c r="GXG2" s="1126"/>
      <c r="GXH2" s="1126"/>
      <c r="GXI2" s="1126"/>
      <c r="GXJ2" s="1126"/>
      <c r="GXK2" s="1126"/>
      <c r="GXL2" s="1126"/>
      <c r="GXM2" s="1126"/>
      <c r="GXN2" s="1126"/>
      <c r="GXO2" s="1126"/>
      <c r="GXP2" s="1126"/>
      <c r="GXQ2" s="1126"/>
      <c r="GXR2" s="1126"/>
      <c r="GXS2" s="1126"/>
      <c r="GXT2" s="1126"/>
      <c r="GXU2" s="1126"/>
      <c r="GXV2" s="1126"/>
      <c r="GXW2" s="1126"/>
      <c r="GXX2" s="1126"/>
      <c r="GXY2" s="1126"/>
      <c r="GXZ2" s="1126"/>
      <c r="GYA2" s="1126"/>
      <c r="GYB2" s="1126"/>
      <c r="GYC2" s="1126"/>
      <c r="GYD2" s="1126"/>
      <c r="GYE2" s="1126"/>
      <c r="GYF2" s="1126"/>
      <c r="GYG2" s="1126"/>
      <c r="GYH2" s="1126"/>
      <c r="GYI2" s="1126"/>
      <c r="GYJ2" s="1126"/>
      <c r="GYK2" s="1126"/>
      <c r="GYL2" s="1126"/>
      <c r="GYM2" s="1126"/>
      <c r="GYN2" s="1126"/>
      <c r="GYO2" s="1126"/>
      <c r="GYP2" s="1126"/>
      <c r="GYQ2" s="1126"/>
      <c r="GYR2" s="1126"/>
      <c r="GYS2" s="1126"/>
      <c r="GYT2" s="1126"/>
      <c r="GYU2" s="1126"/>
      <c r="GYV2" s="1126"/>
      <c r="GYW2" s="1126"/>
      <c r="GYX2" s="1126"/>
      <c r="GYY2" s="1126"/>
      <c r="GYZ2" s="1126"/>
      <c r="GZA2" s="1126"/>
      <c r="GZB2" s="1126"/>
      <c r="GZC2" s="1126"/>
      <c r="GZD2" s="1126"/>
      <c r="GZE2" s="1126"/>
      <c r="GZF2" s="1126"/>
      <c r="GZG2" s="1126"/>
      <c r="GZH2" s="1126"/>
      <c r="GZI2" s="1126"/>
      <c r="GZJ2" s="1126"/>
      <c r="GZK2" s="1126"/>
      <c r="GZL2" s="1126"/>
      <c r="GZM2" s="1126"/>
      <c r="GZN2" s="1126"/>
      <c r="GZO2" s="1126"/>
      <c r="GZP2" s="1126"/>
      <c r="GZQ2" s="1126"/>
      <c r="GZR2" s="1126"/>
      <c r="GZS2" s="1126"/>
      <c r="GZT2" s="1126"/>
      <c r="GZU2" s="1126"/>
      <c r="GZV2" s="1126"/>
      <c r="GZW2" s="1126"/>
      <c r="GZX2" s="1126"/>
      <c r="GZY2" s="1126"/>
      <c r="GZZ2" s="1126"/>
      <c r="HAA2" s="1126"/>
      <c r="HAB2" s="1126"/>
      <c r="HAC2" s="1126"/>
      <c r="HAD2" s="1126"/>
      <c r="HAE2" s="1126"/>
      <c r="HAF2" s="1126"/>
      <c r="HAG2" s="1126"/>
      <c r="HAH2" s="1126"/>
      <c r="HAI2" s="1126"/>
      <c r="HAJ2" s="1126"/>
      <c r="HAK2" s="1126"/>
      <c r="HAL2" s="1126"/>
      <c r="HAM2" s="1126"/>
      <c r="HAN2" s="1126"/>
      <c r="HAO2" s="1126"/>
      <c r="HAP2" s="1126"/>
      <c r="HAQ2" s="1126"/>
      <c r="HAR2" s="1126"/>
      <c r="HAS2" s="1126"/>
      <c r="HAT2" s="1126"/>
      <c r="HAU2" s="1126"/>
      <c r="HAV2" s="1126"/>
      <c r="HAW2" s="1126"/>
      <c r="HAX2" s="1126"/>
      <c r="HAY2" s="1126"/>
      <c r="HAZ2" s="1126"/>
      <c r="HBA2" s="1126"/>
      <c r="HBB2" s="1126"/>
      <c r="HBC2" s="1126"/>
      <c r="HBD2" s="1126"/>
      <c r="HBE2" s="1126"/>
      <c r="HBF2" s="1126"/>
      <c r="HBG2" s="1126"/>
      <c r="HBH2" s="1126"/>
      <c r="HBI2" s="1126"/>
      <c r="HBJ2" s="1126"/>
      <c r="HBK2" s="1126"/>
      <c r="HBL2" s="1126"/>
      <c r="HBM2" s="1126"/>
      <c r="HBN2" s="1126"/>
      <c r="HBO2" s="1126"/>
      <c r="HBP2" s="1126"/>
      <c r="HBQ2" s="1126"/>
      <c r="HBR2" s="1126"/>
      <c r="HBS2" s="1126"/>
      <c r="HBT2" s="1126"/>
      <c r="HBU2" s="1126"/>
      <c r="HBV2" s="1126"/>
      <c r="HBW2" s="1126"/>
      <c r="HBX2" s="1126"/>
      <c r="HBY2" s="1126"/>
      <c r="HBZ2" s="1126"/>
      <c r="HCA2" s="1126"/>
      <c r="HCB2" s="1126"/>
      <c r="HCC2" s="1126"/>
      <c r="HCD2" s="1126"/>
      <c r="HCE2" s="1126"/>
      <c r="HCF2" s="1126"/>
      <c r="HCG2" s="1126"/>
      <c r="HCH2" s="1126"/>
      <c r="HCI2" s="1126"/>
      <c r="HCJ2" s="1126"/>
      <c r="HCK2" s="1126"/>
      <c r="HCL2" s="1126"/>
      <c r="HCM2" s="1126"/>
      <c r="HCN2" s="1126"/>
      <c r="HCO2" s="1126"/>
      <c r="HCP2" s="1126"/>
      <c r="HCQ2" s="1126"/>
      <c r="HCR2" s="1126"/>
      <c r="HCS2" s="1126"/>
      <c r="HCT2" s="1126"/>
      <c r="HCU2" s="1126"/>
      <c r="HCV2" s="1126"/>
      <c r="HCW2" s="1126"/>
      <c r="HCX2" s="1126"/>
      <c r="HCY2" s="1126"/>
      <c r="HCZ2" s="1126"/>
      <c r="HDA2" s="1126"/>
      <c r="HDB2" s="1126"/>
      <c r="HDC2" s="1126"/>
      <c r="HDD2" s="1126"/>
      <c r="HDE2" s="1126"/>
      <c r="HDF2" s="1126"/>
      <c r="HDG2" s="1126"/>
      <c r="HDH2" s="1126"/>
      <c r="HDI2" s="1126"/>
      <c r="HDJ2" s="1126"/>
      <c r="HDK2" s="1126"/>
      <c r="HDL2" s="1126"/>
      <c r="HDM2" s="1126"/>
      <c r="HDN2" s="1126"/>
      <c r="HDO2" s="1126"/>
      <c r="HDP2" s="1126"/>
      <c r="HDQ2" s="1126"/>
      <c r="HDR2" s="1126"/>
      <c r="HDS2" s="1126"/>
      <c r="HDT2" s="1126"/>
      <c r="HDU2" s="1126"/>
      <c r="HDV2" s="1126"/>
      <c r="HDW2" s="1126"/>
      <c r="HDX2" s="1126"/>
      <c r="HDY2" s="1126"/>
      <c r="HDZ2" s="1126"/>
      <c r="HEA2" s="1126"/>
      <c r="HEB2" s="1126"/>
      <c r="HEC2" s="1126"/>
      <c r="HED2" s="1126"/>
      <c r="HEE2" s="1126"/>
      <c r="HEF2" s="1126"/>
      <c r="HEG2" s="1126"/>
      <c r="HEH2" s="1126"/>
      <c r="HEI2" s="1126"/>
      <c r="HEJ2" s="1126"/>
      <c r="HEK2" s="1126"/>
      <c r="HEL2" s="1126"/>
      <c r="HEM2" s="1126"/>
      <c r="HEN2" s="1126"/>
      <c r="HEO2" s="1126"/>
      <c r="HEP2" s="1126"/>
      <c r="HEQ2" s="1126"/>
      <c r="HER2" s="1126"/>
      <c r="HES2" s="1126"/>
      <c r="HET2" s="1126"/>
      <c r="HEU2" s="1126"/>
      <c r="HEV2" s="1126"/>
      <c r="HEW2" s="1126"/>
      <c r="HEX2" s="1126"/>
      <c r="HEY2" s="1126"/>
      <c r="HEZ2" s="1126"/>
      <c r="HFA2" s="1126"/>
      <c r="HFB2" s="1126"/>
      <c r="HFC2" s="1126"/>
      <c r="HFD2" s="1126"/>
      <c r="HFE2" s="1126"/>
      <c r="HFF2" s="1126"/>
      <c r="HFG2" s="1126"/>
      <c r="HFH2" s="1126"/>
      <c r="HFI2" s="1126"/>
      <c r="HFJ2" s="1126"/>
      <c r="HFK2" s="1126"/>
      <c r="HFL2" s="1126"/>
      <c r="HFM2" s="1126"/>
      <c r="HFN2" s="1126"/>
      <c r="HFO2" s="1126"/>
      <c r="HFP2" s="1126"/>
      <c r="HFQ2" s="1126"/>
      <c r="HFR2" s="1126"/>
      <c r="HFS2" s="1126"/>
      <c r="HFT2" s="1126"/>
      <c r="HFU2" s="1126"/>
      <c r="HFV2" s="1126"/>
      <c r="HFW2" s="1126"/>
      <c r="HFX2" s="1126"/>
      <c r="HFY2" s="1126"/>
      <c r="HFZ2" s="1126"/>
      <c r="HGA2" s="1126"/>
      <c r="HGB2" s="1126"/>
      <c r="HGC2" s="1126"/>
      <c r="HGD2" s="1126"/>
      <c r="HGE2" s="1126"/>
      <c r="HGF2" s="1126"/>
      <c r="HGG2" s="1126"/>
      <c r="HGH2" s="1126"/>
      <c r="HGI2" s="1126"/>
      <c r="HGJ2" s="1126"/>
      <c r="HGK2" s="1126"/>
      <c r="HGL2" s="1126"/>
      <c r="HGM2" s="1126"/>
      <c r="HGN2" s="1126"/>
      <c r="HGO2" s="1126"/>
      <c r="HGP2" s="1126"/>
      <c r="HGQ2" s="1126"/>
      <c r="HGR2" s="1126"/>
      <c r="HGS2" s="1126"/>
      <c r="HGT2" s="1126"/>
      <c r="HGU2" s="1126"/>
      <c r="HGV2" s="1126"/>
      <c r="HGW2" s="1126"/>
      <c r="HGX2" s="1126"/>
      <c r="HGY2" s="1126"/>
      <c r="HGZ2" s="1126"/>
      <c r="HHA2" s="1126"/>
      <c r="HHB2" s="1126"/>
      <c r="HHC2" s="1126"/>
      <c r="HHD2" s="1126"/>
      <c r="HHE2" s="1126"/>
      <c r="HHF2" s="1126"/>
      <c r="HHG2" s="1126"/>
      <c r="HHH2" s="1126"/>
      <c r="HHI2" s="1126"/>
      <c r="HHJ2" s="1126"/>
      <c r="HHK2" s="1126"/>
      <c r="HHL2" s="1126"/>
      <c r="HHM2" s="1126"/>
      <c r="HHN2" s="1126"/>
      <c r="HHO2" s="1126"/>
      <c r="HHP2" s="1126"/>
      <c r="HHQ2" s="1126"/>
      <c r="HHR2" s="1126"/>
      <c r="HHS2" s="1126"/>
      <c r="HHT2" s="1126"/>
      <c r="HHU2" s="1126"/>
      <c r="HHV2" s="1126"/>
      <c r="HHW2" s="1126"/>
      <c r="HHX2" s="1126"/>
      <c r="HHY2" s="1126"/>
      <c r="HHZ2" s="1126"/>
      <c r="HIA2" s="1126"/>
      <c r="HIB2" s="1126"/>
      <c r="HIC2" s="1126"/>
      <c r="HID2" s="1126"/>
      <c r="HIE2" s="1126"/>
      <c r="HIF2" s="1126"/>
      <c r="HIG2" s="1126"/>
      <c r="HIH2" s="1126"/>
      <c r="HII2" s="1126"/>
      <c r="HIJ2" s="1126"/>
      <c r="HIK2" s="1126"/>
      <c r="HIL2" s="1126"/>
      <c r="HIM2" s="1126"/>
      <c r="HIN2" s="1126"/>
      <c r="HIO2" s="1126"/>
      <c r="HIP2" s="1126"/>
      <c r="HIQ2" s="1126"/>
      <c r="HIR2" s="1126"/>
      <c r="HIS2" s="1126"/>
      <c r="HIT2" s="1126"/>
      <c r="HIU2" s="1126"/>
      <c r="HIV2" s="1126"/>
      <c r="HIW2" s="1126"/>
      <c r="HIX2" s="1126"/>
      <c r="HIY2" s="1126"/>
      <c r="HIZ2" s="1126"/>
      <c r="HJA2" s="1126"/>
      <c r="HJB2" s="1126"/>
      <c r="HJC2" s="1126"/>
      <c r="HJD2" s="1126"/>
      <c r="HJE2" s="1126"/>
      <c r="HJF2" s="1126"/>
      <c r="HJG2" s="1126"/>
      <c r="HJH2" s="1126"/>
      <c r="HJI2" s="1126"/>
      <c r="HJJ2" s="1126"/>
      <c r="HJK2" s="1126"/>
      <c r="HJL2" s="1126"/>
      <c r="HJM2" s="1126"/>
      <c r="HJN2" s="1126"/>
      <c r="HJO2" s="1126"/>
      <c r="HJP2" s="1126"/>
      <c r="HJQ2" s="1126"/>
      <c r="HJR2" s="1126"/>
      <c r="HJS2" s="1126"/>
      <c r="HJT2" s="1126"/>
      <c r="HJU2" s="1126"/>
      <c r="HJV2" s="1126"/>
      <c r="HJW2" s="1126"/>
      <c r="HJX2" s="1126"/>
      <c r="HJY2" s="1126"/>
      <c r="HJZ2" s="1126"/>
      <c r="HKA2" s="1126"/>
      <c r="HKB2" s="1126"/>
      <c r="HKC2" s="1126"/>
      <c r="HKD2" s="1126"/>
      <c r="HKE2" s="1126"/>
      <c r="HKF2" s="1126"/>
      <c r="HKG2" s="1126"/>
      <c r="HKH2" s="1126"/>
      <c r="HKI2" s="1126"/>
      <c r="HKJ2" s="1126"/>
      <c r="HKK2" s="1126"/>
      <c r="HKL2" s="1126"/>
      <c r="HKM2" s="1126"/>
      <c r="HKN2" s="1126"/>
      <c r="HKO2" s="1126"/>
      <c r="HKP2" s="1126"/>
      <c r="HKQ2" s="1126"/>
      <c r="HKR2" s="1126"/>
      <c r="HKS2" s="1126"/>
      <c r="HKT2" s="1126"/>
      <c r="HKU2" s="1126"/>
      <c r="HKV2" s="1126"/>
      <c r="HKW2" s="1126"/>
      <c r="HKX2" s="1126"/>
      <c r="HKY2" s="1126"/>
      <c r="HKZ2" s="1126"/>
      <c r="HLA2" s="1126"/>
      <c r="HLB2" s="1126"/>
      <c r="HLC2" s="1126"/>
      <c r="HLD2" s="1126"/>
      <c r="HLE2" s="1126"/>
      <c r="HLF2" s="1126"/>
      <c r="HLG2" s="1126"/>
      <c r="HLH2" s="1126"/>
      <c r="HLI2" s="1126"/>
      <c r="HLJ2" s="1126"/>
      <c r="HLK2" s="1126"/>
      <c r="HLL2" s="1126"/>
      <c r="HLM2" s="1126"/>
      <c r="HLN2" s="1126"/>
      <c r="HLO2" s="1126"/>
      <c r="HLP2" s="1126"/>
      <c r="HLQ2" s="1126"/>
      <c r="HLR2" s="1126"/>
      <c r="HLS2" s="1126"/>
      <c r="HLT2" s="1126"/>
      <c r="HLU2" s="1126"/>
      <c r="HLV2" s="1126"/>
      <c r="HLW2" s="1126"/>
      <c r="HLX2" s="1126"/>
      <c r="HLY2" s="1126"/>
      <c r="HLZ2" s="1126"/>
      <c r="HMA2" s="1126"/>
      <c r="HMB2" s="1126"/>
      <c r="HMC2" s="1126"/>
      <c r="HMD2" s="1126"/>
      <c r="HME2" s="1126"/>
      <c r="HMF2" s="1126"/>
      <c r="HMG2" s="1126"/>
      <c r="HMH2" s="1126"/>
      <c r="HMI2" s="1126"/>
      <c r="HMJ2" s="1126"/>
      <c r="HMK2" s="1126"/>
      <c r="HML2" s="1126"/>
      <c r="HMM2" s="1126"/>
      <c r="HMN2" s="1126"/>
      <c r="HMO2" s="1126"/>
      <c r="HMP2" s="1126"/>
      <c r="HMQ2" s="1126"/>
      <c r="HMR2" s="1126"/>
      <c r="HMS2" s="1126"/>
      <c r="HMT2" s="1126"/>
      <c r="HMU2" s="1126"/>
      <c r="HMV2" s="1126"/>
      <c r="HMW2" s="1126"/>
      <c r="HMX2" s="1126"/>
      <c r="HMY2" s="1126"/>
      <c r="HMZ2" s="1126"/>
      <c r="HNA2" s="1126"/>
      <c r="HNB2" s="1126"/>
      <c r="HNC2" s="1126"/>
      <c r="HND2" s="1126"/>
      <c r="HNE2" s="1126"/>
      <c r="HNF2" s="1126"/>
      <c r="HNG2" s="1126"/>
      <c r="HNH2" s="1126"/>
      <c r="HNI2" s="1126"/>
      <c r="HNJ2" s="1126"/>
      <c r="HNK2" s="1126"/>
      <c r="HNL2" s="1126"/>
      <c r="HNM2" s="1126"/>
      <c r="HNN2" s="1126"/>
      <c r="HNO2" s="1126"/>
      <c r="HNP2" s="1126"/>
      <c r="HNQ2" s="1126"/>
      <c r="HNR2" s="1126"/>
      <c r="HNS2" s="1126"/>
      <c r="HNT2" s="1126"/>
      <c r="HNU2" s="1126"/>
      <c r="HNV2" s="1126"/>
      <c r="HNW2" s="1126"/>
      <c r="HNX2" s="1126"/>
      <c r="HNY2" s="1126"/>
      <c r="HNZ2" s="1126"/>
      <c r="HOA2" s="1126"/>
      <c r="HOB2" s="1126"/>
      <c r="HOC2" s="1126"/>
      <c r="HOD2" s="1126"/>
      <c r="HOE2" s="1126"/>
      <c r="HOF2" s="1126"/>
      <c r="HOG2" s="1126"/>
      <c r="HOH2" s="1126"/>
      <c r="HOI2" s="1126"/>
      <c r="HOJ2" s="1126"/>
      <c r="HOK2" s="1126"/>
      <c r="HOL2" s="1126"/>
      <c r="HOM2" s="1126"/>
      <c r="HON2" s="1126"/>
      <c r="HOO2" s="1126"/>
      <c r="HOP2" s="1126"/>
      <c r="HOQ2" s="1126"/>
      <c r="HOR2" s="1126"/>
      <c r="HOS2" s="1126"/>
      <c r="HOT2" s="1126"/>
      <c r="HOU2" s="1126"/>
      <c r="HOV2" s="1126"/>
      <c r="HOW2" s="1126"/>
      <c r="HOX2" s="1126"/>
      <c r="HOY2" s="1126"/>
      <c r="HOZ2" s="1126"/>
      <c r="HPA2" s="1126"/>
      <c r="HPB2" s="1126"/>
      <c r="HPC2" s="1126"/>
      <c r="HPD2" s="1126"/>
      <c r="HPE2" s="1126"/>
      <c r="HPF2" s="1126"/>
      <c r="HPG2" s="1126"/>
      <c r="HPH2" s="1126"/>
      <c r="HPI2" s="1126"/>
      <c r="HPJ2" s="1126"/>
      <c r="HPK2" s="1126"/>
      <c r="HPL2" s="1126"/>
      <c r="HPM2" s="1126"/>
      <c r="HPN2" s="1126"/>
      <c r="HPO2" s="1126"/>
      <c r="HPP2" s="1126"/>
      <c r="HPQ2" s="1126"/>
      <c r="HPR2" s="1126"/>
      <c r="HPS2" s="1126"/>
      <c r="HPT2" s="1126"/>
      <c r="HPU2" s="1126"/>
      <c r="HPV2" s="1126"/>
      <c r="HPW2" s="1126"/>
      <c r="HPX2" s="1126"/>
      <c r="HPY2" s="1126"/>
      <c r="HPZ2" s="1126"/>
      <c r="HQA2" s="1126"/>
      <c r="HQB2" s="1126"/>
      <c r="HQC2" s="1126"/>
      <c r="HQD2" s="1126"/>
      <c r="HQE2" s="1126"/>
      <c r="HQF2" s="1126"/>
      <c r="HQG2" s="1126"/>
      <c r="HQH2" s="1126"/>
      <c r="HQI2" s="1126"/>
      <c r="HQJ2" s="1126"/>
      <c r="HQK2" s="1126"/>
      <c r="HQL2" s="1126"/>
      <c r="HQM2" s="1126"/>
      <c r="HQN2" s="1126"/>
      <c r="HQO2" s="1126"/>
      <c r="HQP2" s="1126"/>
      <c r="HQQ2" s="1126"/>
      <c r="HQR2" s="1126"/>
      <c r="HQS2" s="1126"/>
      <c r="HQT2" s="1126"/>
      <c r="HQU2" s="1126"/>
      <c r="HQV2" s="1126"/>
      <c r="HQW2" s="1126"/>
      <c r="HQX2" s="1126"/>
      <c r="HQY2" s="1126"/>
      <c r="HQZ2" s="1126"/>
      <c r="HRA2" s="1126"/>
      <c r="HRB2" s="1126"/>
      <c r="HRC2" s="1126"/>
      <c r="HRD2" s="1126"/>
      <c r="HRE2" s="1126"/>
      <c r="HRF2" s="1126"/>
      <c r="HRG2" s="1126"/>
      <c r="HRH2" s="1126"/>
      <c r="HRI2" s="1126"/>
      <c r="HRJ2" s="1126"/>
      <c r="HRK2" s="1126"/>
      <c r="HRL2" s="1126"/>
      <c r="HRM2" s="1126"/>
      <c r="HRN2" s="1126"/>
      <c r="HRO2" s="1126"/>
      <c r="HRP2" s="1126"/>
      <c r="HRQ2" s="1126"/>
      <c r="HRR2" s="1126"/>
      <c r="HRS2" s="1126"/>
      <c r="HRT2" s="1126"/>
      <c r="HRU2" s="1126"/>
      <c r="HRV2" s="1126"/>
      <c r="HRW2" s="1126"/>
      <c r="HRX2" s="1126"/>
      <c r="HRY2" s="1126"/>
      <c r="HRZ2" s="1126"/>
      <c r="HSA2" s="1126"/>
      <c r="HSB2" s="1126"/>
      <c r="HSC2" s="1126"/>
      <c r="HSD2" s="1126"/>
      <c r="HSE2" s="1126"/>
      <c r="HSF2" s="1126"/>
      <c r="HSG2" s="1126"/>
      <c r="HSH2" s="1126"/>
      <c r="HSI2" s="1126"/>
      <c r="HSJ2" s="1126"/>
      <c r="HSK2" s="1126"/>
      <c r="HSL2" s="1126"/>
      <c r="HSM2" s="1126"/>
      <c r="HSN2" s="1126"/>
      <c r="HSO2" s="1126"/>
      <c r="HSP2" s="1126"/>
      <c r="HSQ2" s="1126"/>
      <c r="HSR2" s="1126"/>
      <c r="HSS2" s="1126"/>
      <c r="HST2" s="1126"/>
      <c r="HSU2" s="1126"/>
      <c r="HSV2" s="1126"/>
      <c r="HSW2" s="1126"/>
      <c r="HSX2" s="1126"/>
      <c r="HSY2" s="1126"/>
      <c r="HSZ2" s="1126"/>
      <c r="HTA2" s="1126"/>
      <c r="HTB2" s="1126"/>
      <c r="HTC2" s="1126"/>
      <c r="HTD2" s="1126"/>
      <c r="HTE2" s="1126"/>
      <c r="HTF2" s="1126"/>
      <c r="HTG2" s="1126"/>
      <c r="HTH2" s="1126"/>
      <c r="HTI2" s="1126"/>
      <c r="HTJ2" s="1126"/>
      <c r="HTK2" s="1126"/>
      <c r="HTL2" s="1126"/>
      <c r="HTM2" s="1126"/>
      <c r="HTN2" s="1126"/>
      <c r="HTO2" s="1126"/>
      <c r="HTP2" s="1126"/>
      <c r="HTQ2" s="1126"/>
      <c r="HTR2" s="1126"/>
      <c r="HTS2" s="1126"/>
      <c r="HTT2" s="1126"/>
      <c r="HTU2" s="1126"/>
      <c r="HTV2" s="1126"/>
      <c r="HTW2" s="1126"/>
      <c r="HTX2" s="1126"/>
      <c r="HTY2" s="1126"/>
      <c r="HTZ2" s="1126"/>
      <c r="HUA2" s="1126"/>
      <c r="HUB2" s="1126"/>
      <c r="HUC2" s="1126"/>
      <c r="HUD2" s="1126"/>
      <c r="HUE2" s="1126"/>
      <c r="HUF2" s="1126"/>
      <c r="HUG2" s="1126"/>
      <c r="HUH2" s="1126"/>
      <c r="HUI2" s="1126"/>
      <c r="HUJ2" s="1126"/>
      <c r="HUK2" s="1126"/>
      <c r="HUL2" s="1126"/>
      <c r="HUM2" s="1126"/>
      <c r="HUN2" s="1126"/>
      <c r="HUO2" s="1126"/>
      <c r="HUP2" s="1126"/>
      <c r="HUQ2" s="1126"/>
      <c r="HUR2" s="1126"/>
      <c r="HUS2" s="1126"/>
      <c r="HUT2" s="1126"/>
      <c r="HUU2" s="1126"/>
      <c r="HUV2" s="1126"/>
      <c r="HUW2" s="1126"/>
      <c r="HUX2" s="1126"/>
      <c r="HUY2" s="1126"/>
      <c r="HUZ2" s="1126"/>
      <c r="HVA2" s="1126"/>
      <c r="HVB2" s="1126"/>
      <c r="HVC2" s="1126"/>
      <c r="HVD2" s="1126"/>
      <c r="HVE2" s="1126"/>
      <c r="HVF2" s="1126"/>
      <c r="HVG2" s="1126"/>
      <c r="HVH2" s="1126"/>
      <c r="HVI2" s="1126"/>
      <c r="HVJ2" s="1126"/>
      <c r="HVK2" s="1126"/>
      <c r="HVL2" s="1126"/>
      <c r="HVM2" s="1126"/>
      <c r="HVN2" s="1126"/>
      <c r="HVO2" s="1126"/>
      <c r="HVP2" s="1126"/>
      <c r="HVQ2" s="1126"/>
      <c r="HVR2" s="1126"/>
      <c r="HVS2" s="1126"/>
      <c r="HVT2" s="1126"/>
      <c r="HVU2" s="1126"/>
      <c r="HVV2" s="1126"/>
      <c r="HVW2" s="1126"/>
      <c r="HVX2" s="1126"/>
      <c r="HVY2" s="1126"/>
      <c r="HVZ2" s="1126"/>
      <c r="HWA2" s="1126"/>
      <c r="HWB2" s="1126"/>
      <c r="HWC2" s="1126"/>
      <c r="HWD2" s="1126"/>
      <c r="HWE2" s="1126"/>
      <c r="HWF2" s="1126"/>
      <c r="HWG2" s="1126"/>
      <c r="HWH2" s="1126"/>
      <c r="HWI2" s="1126"/>
      <c r="HWJ2" s="1126"/>
      <c r="HWK2" s="1126"/>
      <c r="HWL2" s="1126"/>
      <c r="HWM2" s="1126"/>
      <c r="HWN2" s="1126"/>
      <c r="HWO2" s="1126"/>
      <c r="HWP2" s="1126"/>
      <c r="HWQ2" s="1126"/>
      <c r="HWR2" s="1126"/>
      <c r="HWS2" s="1126"/>
      <c r="HWT2" s="1126"/>
      <c r="HWU2" s="1126"/>
      <c r="HWV2" s="1126"/>
      <c r="HWW2" s="1126"/>
      <c r="HWX2" s="1126"/>
      <c r="HWY2" s="1126"/>
      <c r="HWZ2" s="1126"/>
      <c r="HXA2" s="1126"/>
      <c r="HXB2" s="1126"/>
      <c r="HXC2" s="1126"/>
      <c r="HXD2" s="1126"/>
      <c r="HXE2" s="1126"/>
      <c r="HXF2" s="1126"/>
      <c r="HXG2" s="1126"/>
      <c r="HXH2" s="1126"/>
      <c r="HXI2" s="1126"/>
      <c r="HXJ2" s="1126"/>
      <c r="HXK2" s="1126"/>
      <c r="HXL2" s="1126"/>
      <c r="HXM2" s="1126"/>
      <c r="HXN2" s="1126"/>
      <c r="HXO2" s="1126"/>
      <c r="HXP2" s="1126"/>
      <c r="HXQ2" s="1126"/>
      <c r="HXR2" s="1126"/>
      <c r="HXS2" s="1126"/>
      <c r="HXT2" s="1126"/>
      <c r="HXU2" s="1126"/>
      <c r="HXV2" s="1126"/>
      <c r="HXW2" s="1126"/>
      <c r="HXX2" s="1126"/>
      <c r="HXY2" s="1126"/>
      <c r="HXZ2" s="1126"/>
      <c r="HYA2" s="1126"/>
      <c r="HYB2" s="1126"/>
      <c r="HYC2" s="1126"/>
      <c r="HYD2" s="1126"/>
      <c r="HYE2" s="1126"/>
      <c r="HYF2" s="1126"/>
      <c r="HYG2" s="1126"/>
      <c r="HYH2" s="1126"/>
      <c r="HYI2" s="1126"/>
      <c r="HYJ2" s="1126"/>
      <c r="HYK2" s="1126"/>
      <c r="HYL2" s="1126"/>
      <c r="HYM2" s="1126"/>
      <c r="HYN2" s="1126"/>
      <c r="HYO2" s="1126"/>
      <c r="HYP2" s="1126"/>
      <c r="HYQ2" s="1126"/>
      <c r="HYR2" s="1126"/>
      <c r="HYS2" s="1126"/>
      <c r="HYT2" s="1126"/>
      <c r="HYU2" s="1126"/>
      <c r="HYV2" s="1126"/>
      <c r="HYW2" s="1126"/>
      <c r="HYX2" s="1126"/>
      <c r="HYY2" s="1126"/>
      <c r="HYZ2" s="1126"/>
      <c r="HZA2" s="1126"/>
      <c r="HZB2" s="1126"/>
      <c r="HZC2" s="1126"/>
      <c r="HZD2" s="1126"/>
      <c r="HZE2" s="1126"/>
      <c r="HZF2" s="1126"/>
      <c r="HZG2" s="1126"/>
      <c r="HZH2" s="1126"/>
      <c r="HZI2" s="1126"/>
      <c r="HZJ2" s="1126"/>
      <c r="HZK2" s="1126"/>
      <c r="HZL2" s="1126"/>
      <c r="HZM2" s="1126"/>
      <c r="HZN2" s="1126"/>
      <c r="HZO2" s="1126"/>
      <c r="HZP2" s="1126"/>
      <c r="HZQ2" s="1126"/>
      <c r="HZR2" s="1126"/>
      <c r="HZS2" s="1126"/>
      <c r="HZT2" s="1126"/>
      <c r="HZU2" s="1126"/>
      <c r="HZV2" s="1126"/>
      <c r="HZW2" s="1126"/>
      <c r="HZX2" s="1126"/>
      <c r="HZY2" s="1126"/>
      <c r="HZZ2" s="1126"/>
      <c r="IAA2" s="1126"/>
      <c r="IAB2" s="1126"/>
      <c r="IAC2" s="1126"/>
      <c r="IAD2" s="1126"/>
      <c r="IAE2" s="1126"/>
      <c r="IAF2" s="1126"/>
      <c r="IAG2" s="1126"/>
      <c r="IAH2" s="1126"/>
      <c r="IAI2" s="1126"/>
      <c r="IAJ2" s="1126"/>
      <c r="IAK2" s="1126"/>
      <c r="IAL2" s="1126"/>
      <c r="IAM2" s="1126"/>
      <c r="IAN2" s="1126"/>
      <c r="IAO2" s="1126"/>
      <c r="IAP2" s="1126"/>
      <c r="IAQ2" s="1126"/>
      <c r="IAR2" s="1126"/>
      <c r="IAS2" s="1126"/>
      <c r="IAT2" s="1126"/>
      <c r="IAU2" s="1126"/>
      <c r="IAV2" s="1126"/>
      <c r="IAW2" s="1126"/>
      <c r="IAX2" s="1126"/>
      <c r="IAY2" s="1126"/>
      <c r="IAZ2" s="1126"/>
      <c r="IBA2" s="1126"/>
      <c r="IBB2" s="1126"/>
      <c r="IBC2" s="1126"/>
      <c r="IBD2" s="1126"/>
      <c r="IBE2" s="1126"/>
      <c r="IBF2" s="1126"/>
      <c r="IBG2" s="1126"/>
      <c r="IBH2" s="1126"/>
      <c r="IBI2" s="1126"/>
      <c r="IBJ2" s="1126"/>
      <c r="IBK2" s="1126"/>
      <c r="IBL2" s="1126"/>
      <c r="IBM2" s="1126"/>
      <c r="IBN2" s="1126"/>
      <c r="IBO2" s="1126"/>
      <c r="IBP2" s="1126"/>
      <c r="IBQ2" s="1126"/>
      <c r="IBR2" s="1126"/>
      <c r="IBS2" s="1126"/>
      <c r="IBT2" s="1126"/>
      <c r="IBU2" s="1126"/>
      <c r="IBV2" s="1126"/>
      <c r="IBW2" s="1126"/>
      <c r="IBX2" s="1126"/>
      <c r="IBY2" s="1126"/>
      <c r="IBZ2" s="1126"/>
      <c r="ICA2" s="1126"/>
      <c r="ICB2" s="1126"/>
      <c r="ICC2" s="1126"/>
      <c r="ICD2" s="1126"/>
      <c r="ICE2" s="1126"/>
      <c r="ICF2" s="1126"/>
      <c r="ICG2" s="1126"/>
      <c r="ICH2" s="1126"/>
      <c r="ICI2" s="1126"/>
      <c r="ICJ2" s="1126"/>
      <c r="ICK2" s="1126"/>
      <c r="ICL2" s="1126"/>
      <c r="ICM2" s="1126"/>
      <c r="ICN2" s="1126"/>
      <c r="ICO2" s="1126"/>
      <c r="ICP2" s="1126"/>
      <c r="ICQ2" s="1126"/>
      <c r="ICR2" s="1126"/>
      <c r="ICS2" s="1126"/>
      <c r="ICT2" s="1126"/>
      <c r="ICU2" s="1126"/>
      <c r="ICV2" s="1126"/>
      <c r="ICW2" s="1126"/>
      <c r="ICX2" s="1126"/>
      <c r="ICY2" s="1126"/>
      <c r="ICZ2" s="1126"/>
      <c r="IDA2" s="1126"/>
      <c r="IDB2" s="1126"/>
      <c r="IDC2" s="1126"/>
      <c r="IDD2" s="1126"/>
      <c r="IDE2" s="1126"/>
      <c r="IDF2" s="1126"/>
      <c r="IDG2" s="1126"/>
      <c r="IDH2" s="1126"/>
      <c r="IDI2" s="1126"/>
      <c r="IDJ2" s="1126"/>
      <c r="IDK2" s="1126"/>
      <c r="IDL2" s="1126"/>
      <c r="IDM2" s="1126"/>
      <c r="IDN2" s="1126"/>
      <c r="IDO2" s="1126"/>
      <c r="IDP2" s="1126"/>
      <c r="IDQ2" s="1126"/>
      <c r="IDR2" s="1126"/>
      <c r="IDS2" s="1126"/>
      <c r="IDT2" s="1126"/>
      <c r="IDU2" s="1126"/>
      <c r="IDV2" s="1126"/>
      <c r="IDW2" s="1126"/>
      <c r="IDX2" s="1126"/>
      <c r="IDY2" s="1126"/>
      <c r="IDZ2" s="1126"/>
      <c r="IEA2" s="1126"/>
      <c r="IEB2" s="1126"/>
      <c r="IEC2" s="1126"/>
      <c r="IED2" s="1126"/>
      <c r="IEE2" s="1126"/>
      <c r="IEF2" s="1126"/>
      <c r="IEG2" s="1126"/>
      <c r="IEH2" s="1126"/>
      <c r="IEI2" s="1126"/>
      <c r="IEJ2" s="1126"/>
      <c r="IEK2" s="1126"/>
      <c r="IEL2" s="1126"/>
      <c r="IEM2" s="1126"/>
      <c r="IEN2" s="1126"/>
      <c r="IEO2" s="1126"/>
      <c r="IEP2" s="1126"/>
      <c r="IEQ2" s="1126"/>
      <c r="IER2" s="1126"/>
      <c r="IES2" s="1126"/>
      <c r="IET2" s="1126"/>
      <c r="IEU2" s="1126"/>
      <c r="IEV2" s="1126"/>
      <c r="IEW2" s="1126"/>
      <c r="IEX2" s="1126"/>
      <c r="IEY2" s="1126"/>
      <c r="IEZ2" s="1126"/>
      <c r="IFA2" s="1126"/>
      <c r="IFB2" s="1126"/>
      <c r="IFC2" s="1126"/>
      <c r="IFD2" s="1126"/>
      <c r="IFE2" s="1126"/>
      <c r="IFF2" s="1126"/>
      <c r="IFG2" s="1126"/>
      <c r="IFH2" s="1126"/>
      <c r="IFI2" s="1126"/>
      <c r="IFJ2" s="1126"/>
      <c r="IFK2" s="1126"/>
      <c r="IFL2" s="1126"/>
      <c r="IFM2" s="1126"/>
      <c r="IFN2" s="1126"/>
      <c r="IFO2" s="1126"/>
      <c r="IFP2" s="1126"/>
      <c r="IFQ2" s="1126"/>
      <c r="IFR2" s="1126"/>
      <c r="IFS2" s="1126"/>
      <c r="IFT2" s="1126"/>
      <c r="IFU2" s="1126"/>
      <c r="IFV2" s="1126"/>
      <c r="IFW2" s="1126"/>
      <c r="IFX2" s="1126"/>
      <c r="IFY2" s="1126"/>
      <c r="IFZ2" s="1126"/>
      <c r="IGA2" s="1126"/>
      <c r="IGB2" s="1126"/>
      <c r="IGC2" s="1126"/>
      <c r="IGD2" s="1126"/>
      <c r="IGE2" s="1126"/>
      <c r="IGF2" s="1126"/>
      <c r="IGG2" s="1126"/>
      <c r="IGH2" s="1126"/>
      <c r="IGI2" s="1126"/>
      <c r="IGJ2" s="1126"/>
      <c r="IGK2" s="1126"/>
      <c r="IGL2" s="1126"/>
      <c r="IGM2" s="1126"/>
      <c r="IGN2" s="1126"/>
      <c r="IGO2" s="1126"/>
      <c r="IGP2" s="1126"/>
      <c r="IGQ2" s="1126"/>
      <c r="IGR2" s="1126"/>
      <c r="IGS2" s="1126"/>
      <c r="IGT2" s="1126"/>
      <c r="IGU2" s="1126"/>
      <c r="IGV2" s="1126"/>
      <c r="IGW2" s="1126"/>
      <c r="IGX2" s="1126"/>
      <c r="IGY2" s="1126"/>
      <c r="IGZ2" s="1126"/>
      <c r="IHA2" s="1126"/>
      <c r="IHB2" s="1126"/>
      <c r="IHC2" s="1126"/>
      <c r="IHD2" s="1126"/>
      <c r="IHE2" s="1126"/>
      <c r="IHF2" s="1126"/>
      <c r="IHG2" s="1126"/>
      <c r="IHH2" s="1126"/>
      <c r="IHI2" s="1126"/>
      <c r="IHJ2" s="1126"/>
      <c r="IHK2" s="1126"/>
      <c r="IHL2" s="1126"/>
      <c r="IHM2" s="1126"/>
      <c r="IHN2" s="1126"/>
      <c r="IHO2" s="1126"/>
      <c r="IHP2" s="1126"/>
      <c r="IHQ2" s="1126"/>
      <c r="IHR2" s="1126"/>
      <c r="IHS2" s="1126"/>
      <c r="IHT2" s="1126"/>
      <c r="IHU2" s="1126"/>
      <c r="IHV2" s="1126"/>
      <c r="IHW2" s="1126"/>
      <c r="IHX2" s="1126"/>
      <c r="IHY2" s="1126"/>
      <c r="IHZ2" s="1126"/>
      <c r="IIA2" s="1126"/>
      <c r="IIB2" s="1126"/>
      <c r="IIC2" s="1126"/>
      <c r="IID2" s="1126"/>
      <c r="IIE2" s="1126"/>
      <c r="IIF2" s="1126"/>
      <c r="IIG2" s="1126"/>
      <c r="IIH2" s="1126"/>
      <c r="III2" s="1126"/>
      <c r="IIJ2" s="1126"/>
      <c r="IIK2" s="1126"/>
      <c r="IIL2" s="1126"/>
      <c r="IIM2" s="1126"/>
      <c r="IIN2" s="1126"/>
      <c r="IIO2" s="1126"/>
      <c r="IIP2" s="1126"/>
      <c r="IIQ2" s="1126"/>
      <c r="IIR2" s="1126"/>
      <c r="IIS2" s="1126"/>
      <c r="IIT2" s="1126"/>
      <c r="IIU2" s="1126"/>
      <c r="IIV2" s="1126"/>
      <c r="IIW2" s="1126"/>
      <c r="IIX2" s="1126"/>
      <c r="IIY2" s="1126"/>
      <c r="IIZ2" s="1126"/>
      <c r="IJA2" s="1126"/>
      <c r="IJB2" s="1126"/>
      <c r="IJC2" s="1126"/>
      <c r="IJD2" s="1126"/>
      <c r="IJE2" s="1126"/>
      <c r="IJF2" s="1126"/>
      <c r="IJG2" s="1126"/>
      <c r="IJH2" s="1126"/>
      <c r="IJI2" s="1126"/>
      <c r="IJJ2" s="1126"/>
      <c r="IJK2" s="1126"/>
      <c r="IJL2" s="1126"/>
      <c r="IJM2" s="1126"/>
      <c r="IJN2" s="1126"/>
      <c r="IJO2" s="1126"/>
      <c r="IJP2" s="1126"/>
      <c r="IJQ2" s="1126"/>
      <c r="IJR2" s="1126"/>
      <c r="IJS2" s="1126"/>
      <c r="IJT2" s="1126"/>
      <c r="IJU2" s="1126"/>
      <c r="IJV2" s="1126"/>
      <c r="IJW2" s="1126"/>
      <c r="IJX2" s="1126"/>
      <c r="IJY2" s="1126"/>
      <c r="IJZ2" s="1126"/>
      <c r="IKA2" s="1126"/>
      <c r="IKB2" s="1126"/>
      <c r="IKC2" s="1126"/>
      <c r="IKD2" s="1126"/>
      <c r="IKE2" s="1126"/>
      <c r="IKF2" s="1126"/>
      <c r="IKG2" s="1126"/>
      <c r="IKH2" s="1126"/>
      <c r="IKI2" s="1126"/>
      <c r="IKJ2" s="1126"/>
      <c r="IKK2" s="1126"/>
      <c r="IKL2" s="1126"/>
      <c r="IKM2" s="1126"/>
      <c r="IKN2" s="1126"/>
      <c r="IKO2" s="1126"/>
      <c r="IKP2" s="1126"/>
      <c r="IKQ2" s="1126"/>
      <c r="IKR2" s="1126"/>
      <c r="IKS2" s="1126"/>
      <c r="IKT2" s="1126"/>
      <c r="IKU2" s="1126"/>
      <c r="IKV2" s="1126"/>
      <c r="IKW2" s="1126"/>
      <c r="IKX2" s="1126"/>
      <c r="IKY2" s="1126"/>
      <c r="IKZ2" s="1126"/>
      <c r="ILA2" s="1126"/>
      <c r="ILB2" s="1126"/>
      <c r="ILC2" s="1126"/>
      <c r="ILD2" s="1126"/>
      <c r="ILE2" s="1126"/>
      <c r="ILF2" s="1126"/>
      <c r="ILG2" s="1126"/>
      <c r="ILH2" s="1126"/>
      <c r="ILI2" s="1126"/>
      <c r="ILJ2" s="1126"/>
      <c r="ILK2" s="1126"/>
      <c r="ILL2" s="1126"/>
      <c r="ILM2" s="1126"/>
      <c r="ILN2" s="1126"/>
      <c r="ILO2" s="1126"/>
      <c r="ILP2" s="1126"/>
      <c r="ILQ2" s="1126"/>
      <c r="ILR2" s="1126"/>
      <c r="ILS2" s="1126"/>
      <c r="ILT2" s="1126"/>
      <c r="ILU2" s="1126"/>
      <c r="ILV2" s="1126"/>
      <c r="ILW2" s="1126"/>
      <c r="ILX2" s="1126"/>
      <c r="ILY2" s="1126"/>
      <c r="ILZ2" s="1126"/>
      <c r="IMA2" s="1126"/>
      <c r="IMB2" s="1126"/>
      <c r="IMC2" s="1126"/>
      <c r="IMD2" s="1126"/>
      <c r="IME2" s="1126"/>
      <c r="IMF2" s="1126"/>
      <c r="IMG2" s="1126"/>
      <c r="IMH2" s="1126"/>
      <c r="IMI2" s="1126"/>
      <c r="IMJ2" s="1126"/>
      <c r="IMK2" s="1126"/>
      <c r="IML2" s="1126"/>
      <c r="IMM2" s="1126"/>
      <c r="IMN2" s="1126"/>
      <c r="IMO2" s="1126"/>
      <c r="IMP2" s="1126"/>
      <c r="IMQ2" s="1126"/>
      <c r="IMR2" s="1126"/>
      <c r="IMS2" s="1126"/>
      <c r="IMT2" s="1126"/>
      <c r="IMU2" s="1126"/>
      <c r="IMV2" s="1126"/>
      <c r="IMW2" s="1126"/>
      <c r="IMX2" s="1126"/>
      <c r="IMY2" s="1126"/>
      <c r="IMZ2" s="1126"/>
      <c r="INA2" s="1126"/>
      <c r="INB2" s="1126"/>
      <c r="INC2" s="1126"/>
      <c r="IND2" s="1126"/>
      <c r="INE2" s="1126"/>
      <c r="INF2" s="1126"/>
      <c r="ING2" s="1126"/>
      <c r="INH2" s="1126"/>
      <c r="INI2" s="1126"/>
      <c r="INJ2" s="1126"/>
      <c r="INK2" s="1126"/>
      <c r="INL2" s="1126"/>
      <c r="INM2" s="1126"/>
      <c r="INN2" s="1126"/>
      <c r="INO2" s="1126"/>
      <c r="INP2" s="1126"/>
      <c r="INQ2" s="1126"/>
      <c r="INR2" s="1126"/>
      <c r="INS2" s="1126"/>
      <c r="INT2" s="1126"/>
      <c r="INU2" s="1126"/>
      <c r="INV2" s="1126"/>
      <c r="INW2" s="1126"/>
      <c r="INX2" s="1126"/>
      <c r="INY2" s="1126"/>
      <c r="INZ2" s="1126"/>
      <c r="IOA2" s="1126"/>
      <c r="IOB2" s="1126"/>
      <c r="IOC2" s="1126"/>
      <c r="IOD2" s="1126"/>
      <c r="IOE2" s="1126"/>
      <c r="IOF2" s="1126"/>
      <c r="IOG2" s="1126"/>
      <c r="IOH2" s="1126"/>
      <c r="IOI2" s="1126"/>
      <c r="IOJ2" s="1126"/>
      <c r="IOK2" s="1126"/>
      <c r="IOL2" s="1126"/>
      <c r="IOM2" s="1126"/>
      <c r="ION2" s="1126"/>
      <c r="IOO2" s="1126"/>
      <c r="IOP2" s="1126"/>
      <c r="IOQ2" s="1126"/>
      <c r="IOR2" s="1126"/>
      <c r="IOS2" s="1126"/>
      <c r="IOT2" s="1126"/>
      <c r="IOU2" s="1126"/>
      <c r="IOV2" s="1126"/>
      <c r="IOW2" s="1126"/>
      <c r="IOX2" s="1126"/>
      <c r="IOY2" s="1126"/>
      <c r="IOZ2" s="1126"/>
      <c r="IPA2" s="1126"/>
      <c r="IPB2" s="1126"/>
      <c r="IPC2" s="1126"/>
      <c r="IPD2" s="1126"/>
      <c r="IPE2" s="1126"/>
      <c r="IPF2" s="1126"/>
      <c r="IPG2" s="1126"/>
      <c r="IPH2" s="1126"/>
      <c r="IPI2" s="1126"/>
      <c r="IPJ2" s="1126"/>
      <c r="IPK2" s="1126"/>
      <c r="IPL2" s="1126"/>
      <c r="IPM2" s="1126"/>
      <c r="IPN2" s="1126"/>
      <c r="IPO2" s="1126"/>
      <c r="IPP2" s="1126"/>
      <c r="IPQ2" s="1126"/>
      <c r="IPR2" s="1126"/>
      <c r="IPS2" s="1126"/>
      <c r="IPT2" s="1126"/>
      <c r="IPU2" s="1126"/>
      <c r="IPV2" s="1126"/>
      <c r="IPW2" s="1126"/>
      <c r="IPX2" s="1126"/>
      <c r="IPY2" s="1126"/>
      <c r="IPZ2" s="1126"/>
      <c r="IQA2" s="1126"/>
      <c r="IQB2" s="1126"/>
      <c r="IQC2" s="1126"/>
      <c r="IQD2" s="1126"/>
      <c r="IQE2" s="1126"/>
      <c r="IQF2" s="1126"/>
      <c r="IQG2" s="1126"/>
      <c r="IQH2" s="1126"/>
      <c r="IQI2" s="1126"/>
      <c r="IQJ2" s="1126"/>
      <c r="IQK2" s="1126"/>
      <c r="IQL2" s="1126"/>
      <c r="IQM2" s="1126"/>
      <c r="IQN2" s="1126"/>
      <c r="IQO2" s="1126"/>
      <c r="IQP2" s="1126"/>
      <c r="IQQ2" s="1126"/>
      <c r="IQR2" s="1126"/>
      <c r="IQS2" s="1126"/>
      <c r="IQT2" s="1126"/>
      <c r="IQU2" s="1126"/>
      <c r="IQV2" s="1126"/>
      <c r="IQW2" s="1126"/>
      <c r="IQX2" s="1126"/>
      <c r="IQY2" s="1126"/>
      <c r="IQZ2" s="1126"/>
      <c r="IRA2" s="1126"/>
      <c r="IRB2" s="1126"/>
      <c r="IRC2" s="1126"/>
      <c r="IRD2" s="1126"/>
      <c r="IRE2" s="1126"/>
      <c r="IRF2" s="1126"/>
      <c r="IRG2" s="1126"/>
      <c r="IRH2" s="1126"/>
      <c r="IRI2" s="1126"/>
      <c r="IRJ2" s="1126"/>
      <c r="IRK2" s="1126"/>
      <c r="IRL2" s="1126"/>
      <c r="IRM2" s="1126"/>
      <c r="IRN2" s="1126"/>
      <c r="IRO2" s="1126"/>
      <c r="IRP2" s="1126"/>
      <c r="IRQ2" s="1126"/>
      <c r="IRR2" s="1126"/>
      <c r="IRS2" s="1126"/>
      <c r="IRT2" s="1126"/>
      <c r="IRU2" s="1126"/>
      <c r="IRV2" s="1126"/>
      <c r="IRW2" s="1126"/>
      <c r="IRX2" s="1126"/>
      <c r="IRY2" s="1126"/>
      <c r="IRZ2" s="1126"/>
      <c r="ISA2" s="1126"/>
      <c r="ISB2" s="1126"/>
      <c r="ISC2" s="1126"/>
      <c r="ISD2" s="1126"/>
      <c r="ISE2" s="1126"/>
      <c r="ISF2" s="1126"/>
      <c r="ISG2" s="1126"/>
      <c r="ISH2" s="1126"/>
      <c r="ISI2" s="1126"/>
      <c r="ISJ2" s="1126"/>
      <c r="ISK2" s="1126"/>
      <c r="ISL2" s="1126"/>
      <c r="ISM2" s="1126"/>
      <c r="ISN2" s="1126"/>
      <c r="ISO2" s="1126"/>
      <c r="ISP2" s="1126"/>
      <c r="ISQ2" s="1126"/>
      <c r="ISR2" s="1126"/>
      <c r="ISS2" s="1126"/>
      <c r="IST2" s="1126"/>
      <c r="ISU2" s="1126"/>
      <c r="ISV2" s="1126"/>
      <c r="ISW2" s="1126"/>
      <c r="ISX2" s="1126"/>
      <c r="ISY2" s="1126"/>
      <c r="ISZ2" s="1126"/>
      <c r="ITA2" s="1126"/>
      <c r="ITB2" s="1126"/>
      <c r="ITC2" s="1126"/>
      <c r="ITD2" s="1126"/>
      <c r="ITE2" s="1126"/>
      <c r="ITF2" s="1126"/>
      <c r="ITG2" s="1126"/>
      <c r="ITH2" s="1126"/>
      <c r="ITI2" s="1126"/>
      <c r="ITJ2" s="1126"/>
      <c r="ITK2" s="1126"/>
      <c r="ITL2" s="1126"/>
      <c r="ITM2" s="1126"/>
      <c r="ITN2" s="1126"/>
      <c r="ITO2" s="1126"/>
      <c r="ITP2" s="1126"/>
      <c r="ITQ2" s="1126"/>
      <c r="ITR2" s="1126"/>
      <c r="ITS2" s="1126"/>
      <c r="ITT2" s="1126"/>
      <c r="ITU2" s="1126"/>
      <c r="ITV2" s="1126"/>
      <c r="ITW2" s="1126"/>
      <c r="ITX2" s="1126"/>
      <c r="ITY2" s="1126"/>
      <c r="ITZ2" s="1126"/>
      <c r="IUA2" s="1126"/>
      <c r="IUB2" s="1126"/>
      <c r="IUC2" s="1126"/>
      <c r="IUD2" s="1126"/>
      <c r="IUE2" s="1126"/>
      <c r="IUF2" s="1126"/>
      <c r="IUG2" s="1126"/>
      <c r="IUH2" s="1126"/>
      <c r="IUI2" s="1126"/>
      <c r="IUJ2" s="1126"/>
      <c r="IUK2" s="1126"/>
      <c r="IUL2" s="1126"/>
      <c r="IUM2" s="1126"/>
      <c r="IUN2" s="1126"/>
      <c r="IUO2" s="1126"/>
      <c r="IUP2" s="1126"/>
      <c r="IUQ2" s="1126"/>
      <c r="IUR2" s="1126"/>
      <c r="IUS2" s="1126"/>
      <c r="IUT2" s="1126"/>
      <c r="IUU2" s="1126"/>
      <c r="IUV2" s="1126"/>
      <c r="IUW2" s="1126"/>
      <c r="IUX2" s="1126"/>
      <c r="IUY2" s="1126"/>
      <c r="IUZ2" s="1126"/>
      <c r="IVA2" s="1126"/>
      <c r="IVB2" s="1126"/>
      <c r="IVC2" s="1126"/>
      <c r="IVD2" s="1126"/>
      <c r="IVE2" s="1126"/>
      <c r="IVF2" s="1126"/>
      <c r="IVG2" s="1126"/>
      <c r="IVH2" s="1126"/>
      <c r="IVI2" s="1126"/>
      <c r="IVJ2" s="1126"/>
      <c r="IVK2" s="1126"/>
      <c r="IVL2" s="1126"/>
      <c r="IVM2" s="1126"/>
      <c r="IVN2" s="1126"/>
      <c r="IVO2" s="1126"/>
      <c r="IVP2" s="1126"/>
      <c r="IVQ2" s="1126"/>
      <c r="IVR2" s="1126"/>
      <c r="IVS2" s="1126"/>
      <c r="IVT2" s="1126"/>
      <c r="IVU2" s="1126"/>
      <c r="IVV2" s="1126"/>
      <c r="IVW2" s="1126"/>
      <c r="IVX2" s="1126"/>
      <c r="IVY2" s="1126"/>
      <c r="IVZ2" s="1126"/>
      <c r="IWA2" s="1126"/>
      <c r="IWB2" s="1126"/>
      <c r="IWC2" s="1126"/>
      <c r="IWD2" s="1126"/>
      <c r="IWE2" s="1126"/>
      <c r="IWF2" s="1126"/>
      <c r="IWG2" s="1126"/>
      <c r="IWH2" s="1126"/>
      <c r="IWI2" s="1126"/>
      <c r="IWJ2" s="1126"/>
      <c r="IWK2" s="1126"/>
      <c r="IWL2" s="1126"/>
      <c r="IWM2" s="1126"/>
      <c r="IWN2" s="1126"/>
      <c r="IWO2" s="1126"/>
      <c r="IWP2" s="1126"/>
      <c r="IWQ2" s="1126"/>
      <c r="IWR2" s="1126"/>
      <c r="IWS2" s="1126"/>
      <c r="IWT2" s="1126"/>
      <c r="IWU2" s="1126"/>
      <c r="IWV2" s="1126"/>
      <c r="IWW2" s="1126"/>
      <c r="IWX2" s="1126"/>
      <c r="IWY2" s="1126"/>
      <c r="IWZ2" s="1126"/>
      <c r="IXA2" s="1126"/>
      <c r="IXB2" s="1126"/>
      <c r="IXC2" s="1126"/>
      <c r="IXD2" s="1126"/>
      <c r="IXE2" s="1126"/>
      <c r="IXF2" s="1126"/>
      <c r="IXG2" s="1126"/>
      <c r="IXH2" s="1126"/>
      <c r="IXI2" s="1126"/>
      <c r="IXJ2" s="1126"/>
      <c r="IXK2" s="1126"/>
      <c r="IXL2" s="1126"/>
      <c r="IXM2" s="1126"/>
      <c r="IXN2" s="1126"/>
      <c r="IXO2" s="1126"/>
      <c r="IXP2" s="1126"/>
      <c r="IXQ2" s="1126"/>
      <c r="IXR2" s="1126"/>
      <c r="IXS2" s="1126"/>
      <c r="IXT2" s="1126"/>
      <c r="IXU2" s="1126"/>
      <c r="IXV2" s="1126"/>
      <c r="IXW2" s="1126"/>
      <c r="IXX2" s="1126"/>
      <c r="IXY2" s="1126"/>
      <c r="IXZ2" s="1126"/>
      <c r="IYA2" s="1126"/>
      <c r="IYB2" s="1126"/>
      <c r="IYC2" s="1126"/>
      <c r="IYD2" s="1126"/>
      <c r="IYE2" s="1126"/>
      <c r="IYF2" s="1126"/>
      <c r="IYG2" s="1126"/>
      <c r="IYH2" s="1126"/>
      <c r="IYI2" s="1126"/>
      <c r="IYJ2" s="1126"/>
      <c r="IYK2" s="1126"/>
      <c r="IYL2" s="1126"/>
      <c r="IYM2" s="1126"/>
      <c r="IYN2" s="1126"/>
      <c r="IYO2" s="1126"/>
      <c r="IYP2" s="1126"/>
      <c r="IYQ2" s="1126"/>
      <c r="IYR2" s="1126"/>
      <c r="IYS2" s="1126"/>
      <c r="IYT2" s="1126"/>
      <c r="IYU2" s="1126"/>
      <c r="IYV2" s="1126"/>
      <c r="IYW2" s="1126"/>
      <c r="IYX2" s="1126"/>
      <c r="IYY2" s="1126"/>
      <c r="IYZ2" s="1126"/>
      <c r="IZA2" s="1126"/>
      <c r="IZB2" s="1126"/>
      <c r="IZC2" s="1126"/>
      <c r="IZD2" s="1126"/>
      <c r="IZE2" s="1126"/>
      <c r="IZF2" s="1126"/>
      <c r="IZG2" s="1126"/>
      <c r="IZH2" s="1126"/>
      <c r="IZI2" s="1126"/>
      <c r="IZJ2" s="1126"/>
      <c r="IZK2" s="1126"/>
      <c r="IZL2" s="1126"/>
      <c r="IZM2" s="1126"/>
      <c r="IZN2" s="1126"/>
      <c r="IZO2" s="1126"/>
      <c r="IZP2" s="1126"/>
      <c r="IZQ2" s="1126"/>
      <c r="IZR2" s="1126"/>
      <c r="IZS2" s="1126"/>
      <c r="IZT2" s="1126"/>
      <c r="IZU2" s="1126"/>
      <c r="IZV2" s="1126"/>
      <c r="IZW2" s="1126"/>
      <c r="IZX2" s="1126"/>
      <c r="IZY2" s="1126"/>
      <c r="IZZ2" s="1126"/>
      <c r="JAA2" s="1126"/>
      <c r="JAB2" s="1126"/>
      <c r="JAC2" s="1126"/>
      <c r="JAD2" s="1126"/>
      <c r="JAE2" s="1126"/>
      <c r="JAF2" s="1126"/>
      <c r="JAG2" s="1126"/>
      <c r="JAH2" s="1126"/>
      <c r="JAI2" s="1126"/>
      <c r="JAJ2" s="1126"/>
      <c r="JAK2" s="1126"/>
      <c r="JAL2" s="1126"/>
      <c r="JAM2" s="1126"/>
      <c r="JAN2" s="1126"/>
      <c r="JAO2" s="1126"/>
      <c r="JAP2" s="1126"/>
      <c r="JAQ2" s="1126"/>
      <c r="JAR2" s="1126"/>
      <c r="JAS2" s="1126"/>
      <c r="JAT2" s="1126"/>
      <c r="JAU2" s="1126"/>
      <c r="JAV2" s="1126"/>
      <c r="JAW2" s="1126"/>
      <c r="JAX2" s="1126"/>
      <c r="JAY2" s="1126"/>
      <c r="JAZ2" s="1126"/>
      <c r="JBA2" s="1126"/>
      <c r="JBB2" s="1126"/>
      <c r="JBC2" s="1126"/>
      <c r="JBD2" s="1126"/>
      <c r="JBE2" s="1126"/>
      <c r="JBF2" s="1126"/>
      <c r="JBG2" s="1126"/>
      <c r="JBH2" s="1126"/>
      <c r="JBI2" s="1126"/>
      <c r="JBJ2" s="1126"/>
      <c r="JBK2" s="1126"/>
      <c r="JBL2" s="1126"/>
      <c r="JBM2" s="1126"/>
      <c r="JBN2" s="1126"/>
      <c r="JBO2" s="1126"/>
      <c r="JBP2" s="1126"/>
      <c r="JBQ2" s="1126"/>
      <c r="JBR2" s="1126"/>
      <c r="JBS2" s="1126"/>
      <c r="JBT2" s="1126"/>
      <c r="JBU2" s="1126"/>
      <c r="JBV2" s="1126"/>
      <c r="JBW2" s="1126"/>
      <c r="JBX2" s="1126"/>
      <c r="JBY2" s="1126"/>
      <c r="JBZ2" s="1126"/>
      <c r="JCA2" s="1126"/>
      <c r="JCB2" s="1126"/>
      <c r="JCC2" s="1126"/>
      <c r="JCD2" s="1126"/>
      <c r="JCE2" s="1126"/>
      <c r="JCF2" s="1126"/>
      <c r="JCG2" s="1126"/>
      <c r="JCH2" s="1126"/>
      <c r="JCI2" s="1126"/>
      <c r="JCJ2" s="1126"/>
      <c r="JCK2" s="1126"/>
      <c r="JCL2" s="1126"/>
      <c r="JCM2" s="1126"/>
      <c r="JCN2" s="1126"/>
      <c r="JCO2" s="1126"/>
      <c r="JCP2" s="1126"/>
      <c r="JCQ2" s="1126"/>
      <c r="JCR2" s="1126"/>
      <c r="JCS2" s="1126"/>
      <c r="JCT2" s="1126"/>
      <c r="JCU2" s="1126"/>
      <c r="JCV2" s="1126"/>
      <c r="JCW2" s="1126"/>
      <c r="JCX2" s="1126"/>
      <c r="JCY2" s="1126"/>
      <c r="JCZ2" s="1126"/>
      <c r="JDA2" s="1126"/>
      <c r="JDB2" s="1126"/>
      <c r="JDC2" s="1126"/>
      <c r="JDD2" s="1126"/>
      <c r="JDE2" s="1126"/>
      <c r="JDF2" s="1126"/>
      <c r="JDG2" s="1126"/>
      <c r="JDH2" s="1126"/>
      <c r="JDI2" s="1126"/>
      <c r="JDJ2" s="1126"/>
      <c r="JDK2" s="1126"/>
      <c r="JDL2" s="1126"/>
      <c r="JDM2" s="1126"/>
      <c r="JDN2" s="1126"/>
      <c r="JDO2" s="1126"/>
      <c r="JDP2" s="1126"/>
      <c r="JDQ2" s="1126"/>
      <c r="JDR2" s="1126"/>
      <c r="JDS2" s="1126"/>
      <c r="JDT2" s="1126"/>
      <c r="JDU2" s="1126"/>
      <c r="JDV2" s="1126"/>
      <c r="JDW2" s="1126"/>
      <c r="JDX2" s="1126"/>
      <c r="JDY2" s="1126"/>
      <c r="JDZ2" s="1126"/>
      <c r="JEA2" s="1126"/>
      <c r="JEB2" s="1126"/>
      <c r="JEC2" s="1126"/>
      <c r="JED2" s="1126"/>
      <c r="JEE2" s="1126"/>
      <c r="JEF2" s="1126"/>
      <c r="JEG2" s="1126"/>
      <c r="JEH2" s="1126"/>
      <c r="JEI2" s="1126"/>
      <c r="JEJ2" s="1126"/>
      <c r="JEK2" s="1126"/>
      <c r="JEL2" s="1126"/>
      <c r="JEM2" s="1126"/>
      <c r="JEN2" s="1126"/>
      <c r="JEO2" s="1126"/>
      <c r="JEP2" s="1126"/>
      <c r="JEQ2" s="1126"/>
      <c r="JER2" s="1126"/>
      <c r="JES2" s="1126"/>
      <c r="JET2" s="1126"/>
      <c r="JEU2" s="1126"/>
      <c r="JEV2" s="1126"/>
      <c r="JEW2" s="1126"/>
      <c r="JEX2" s="1126"/>
      <c r="JEY2" s="1126"/>
      <c r="JEZ2" s="1126"/>
      <c r="JFA2" s="1126"/>
      <c r="JFB2" s="1126"/>
      <c r="JFC2" s="1126"/>
      <c r="JFD2" s="1126"/>
      <c r="JFE2" s="1126"/>
      <c r="JFF2" s="1126"/>
      <c r="JFG2" s="1126"/>
      <c r="JFH2" s="1126"/>
      <c r="JFI2" s="1126"/>
      <c r="JFJ2" s="1126"/>
      <c r="JFK2" s="1126"/>
      <c r="JFL2" s="1126"/>
      <c r="JFM2" s="1126"/>
      <c r="JFN2" s="1126"/>
      <c r="JFO2" s="1126"/>
      <c r="JFP2" s="1126"/>
      <c r="JFQ2" s="1126"/>
      <c r="JFR2" s="1126"/>
      <c r="JFS2" s="1126"/>
      <c r="JFT2" s="1126"/>
      <c r="JFU2" s="1126"/>
      <c r="JFV2" s="1126"/>
      <c r="JFW2" s="1126"/>
      <c r="JFX2" s="1126"/>
      <c r="JFY2" s="1126"/>
      <c r="JFZ2" s="1126"/>
      <c r="JGA2" s="1126"/>
      <c r="JGB2" s="1126"/>
      <c r="JGC2" s="1126"/>
      <c r="JGD2" s="1126"/>
      <c r="JGE2" s="1126"/>
      <c r="JGF2" s="1126"/>
      <c r="JGG2" s="1126"/>
      <c r="JGH2" s="1126"/>
      <c r="JGI2" s="1126"/>
      <c r="JGJ2" s="1126"/>
      <c r="JGK2" s="1126"/>
      <c r="JGL2" s="1126"/>
      <c r="JGM2" s="1126"/>
      <c r="JGN2" s="1126"/>
      <c r="JGO2" s="1126"/>
      <c r="JGP2" s="1126"/>
      <c r="JGQ2" s="1126"/>
      <c r="JGR2" s="1126"/>
      <c r="JGS2" s="1126"/>
      <c r="JGT2" s="1126"/>
      <c r="JGU2" s="1126"/>
      <c r="JGV2" s="1126"/>
      <c r="JGW2" s="1126"/>
      <c r="JGX2" s="1126"/>
      <c r="JGY2" s="1126"/>
      <c r="JGZ2" s="1126"/>
      <c r="JHA2" s="1126"/>
      <c r="JHB2" s="1126"/>
      <c r="JHC2" s="1126"/>
      <c r="JHD2" s="1126"/>
      <c r="JHE2" s="1126"/>
      <c r="JHF2" s="1126"/>
      <c r="JHG2" s="1126"/>
      <c r="JHH2" s="1126"/>
      <c r="JHI2" s="1126"/>
      <c r="JHJ2" s="1126"/>
      <c r="JHK2" s="1126"/>
      <c r="JHL2" s="1126"/>
      <c r="JHM2" s="1126"/>
      <c r="JHN2" s="1126"/>
      <c r="JHO2" s="1126"/>
      <c r="JHP2" s="1126"/>
      <c r="JHQ2" s="1126"/>
      <c r="JHR2" s="1126"/>
      <c r="JHS2" s="1126"/>
      <c r="JHT2" s="1126"/>
      <c r="JHU2" s="1126"/>
      <c r="JHV2" s="1126"/>
      <c r="JHW2" s="1126"/>
      <c r="JHX2" s="1126"/>
      <c r="JHY2" s="1126"/>
      <c r="JHZ2" s="1126"/>
      <c r="JIA2" s="1126"/>
      <c r="JIB2" s="1126"/>
      <c r="JIC2" s="1126"/>
      <c r="JID2" s="1126"/>
      <c r="JIE2" s="1126"/>
      <c r="JIF2" s="1126"/>
      <c r="JIG2" s="1126"/>
      <c r="JIH2" s="1126"/>
      <c r="JII2" s="1126"/>
      <c r="JIJ2" s="1126"/>
      <c r="JIK2" s="1126"/>
      <c r="JIL2" s="1126"/>
      <c r="JIM2" s="1126"/>
      <c r="JIN2" s="1126"/>
      <c r="JIO2" s="1126"/>
      <c r="JIP2" s="1126"/>
      <c r="JIQ2" s="1126"/>
      <c r="JIR2" s="1126"/>
      <c r="JIS2" s="1126"/>
      <c r="JIT2" s="1126"/>
      <c r="JIU2" s="1126"/>
      <c r="JIV2" s="1126"/>
      <c r="JIW2" s="1126"/>
      <c r="JIX2" s="1126"/>
      <c r="JIY2" s="1126"/>
      <c r="JIZ2" s="1126"/>
      <c r="JJA2" s="1126"/>
      <c r="JJB2" s="1126"/>
      <c r="JJC2" s="1126"/>
      <c r="JJD2" s="1126"/>
      <c r="JJE2" s="1126"/>
      <c r="JJF2" s="1126"/>
      <c r="JJG2" s="1126"/>
      <c r="JJH2" s="1126"/>
      <c r="JJI2" s="1126"/>
      <c r="JJJ2" s="1126"/>
      <c r="JJK2" s="1126"/>
      <c r="JJL2" s="1126"/>
      <c r="JJM2" s="1126"/>
      <c r="JJN2" s="1126"/>
      <c r="JJO2" s="1126"/>
      <c r="JJP2" s="1126"/>
      <c r="JJQ2" s="1126"/>
      <c r="JJR2" s="1126"/>
      <c r="JJS2" s="1126"/>
      <c r="JJT2" s="1126"/>
      <c r="JJU2" s="1126"/>
      <c r="JJV2" s="1126"/>
      <c r="JJW2" s="1126"/>
      <c r="JJX2" s="1126"/>
      <c r="JJY2" s="1126"/>
      <c r="JJZ2" s="1126"/>
      <c r="JKA2" s="1126"/>
      <c r="JKB2" s="1126"/>
      <c r="JKC2" s="1126"/>
      <c r="JKD2" s="1126"/>
      <c r="JKE2" s="1126"/>
      <c r="JKF2" s="1126"/>
      <c r="JKG2" s="1126"/>
      <c r="JKH2" s="1126"/>
      <c r="JKI2" s="1126"/>
      <c r="JKJ2" s="1126"/>
      <c r="JKK2" s="1126"/>
      <c r="JKL2" s="1126"/>
      <c r="JKM2" s="1126"/>
      <c r="JKN2" s="1126"/>
      <c r="JKO2" s="1126"/>
      <c r="JKP2" s="1126"/>
      <c r="JKQ2" s="1126"/>
      <c r="JKR2" s="1126"/>
      <c r="JKS2" s="1126"/>
      <c r="JKT2" s="1126"/>
      <c r="JKU2" s="1126"/>
      <c r="JKV2" s="1126"/>
      <c r="JKW2" s="1126"/>
      <c r="JKX2" s="1126"/>
      <c r="JKY2" s="1126"/>
      <c r="JKZ2" s="1126"/>
      <c r="JLA2" s="1126"/>
      <c r="JLB2" s="1126"/>
      <c r="JLC2" s="1126"/>
      <c r="JLD2" s="1126"/>
      <c r="JLE2" s="1126"/>
      <c r="JLF2" s="1126"/>
      <c r="JLG2" s="1126"/>
      <c r="JLH2" s="1126"/>
      <c r="JLI2" s="1126"/>
      <c r="JLJ2" s="1126"/>
      <c r="JLK2" s="1126"/>
      <c r="JLL2" s="1126"/>
      <c r="JLM2" s="1126"/>
      <c r="JLN2" s="1126"/>
      <c r="JLO2" s="1126"/>
      <c r="JLP2" s="1126"/>
      <c r="JLQ2" s="1126"/>
      <c r="JLR2" s="1126"/>
      <c r="JLS2" s="1126"/>
      <c r="JLT2" s="1126"/>
      <c r="JLU2" s="1126"/>
      <c r="JLV2" s="1126"/>
      <c r="JLW2" s="1126"/>
      <c r="JLX2" s="1126"/>
      <c r="JLY2" s="1126"/>
      <c r="JLZ2" s="1126"/>
      <c r="JMA2" s="1126"/>
      <c r="JMB2" s="1126"/>
      <c r="JMC2" s="1126"/>
      <c r="JMD2" s="1126"/>
      <c r="JME2" s="1126"/>
      <c r="JMF2" s="1126"/>
      <c r="JMG2" s="1126"/>
      <c r="JMH2" s="1126"/>
      <c r="JMI2" s="1126"/>
      <c r="JMJ2" s="1126"/>
      <c r="JMK2" s="1126"/>
      <c r="JML2" s="1126"/>
      <c r="JMM2" s="1126"/>
      <c r="JMN2" s="1126"/>
      <c r="JMO2" s="1126"/>
      <c r="JMP2" s="1126"/>
      <c r="JMQ2" s="1126"/>
      <c r="JMR2" s="1126"/>
      <c r="JMS2" s="1126"/>
      <c r="JMT2" s="1126"/>
      <c r="JMU2" s="1126"/>
      <c r="JMV2" s="1126"/>
      <c r="JMW2" s="1126"/>
      <c r="JMX2" s="1126"/>
      <c r="JMY2" s="1126"/>
      <c r="JMZ2" s="1126"/>
      <c r="JNA2" s="1126"/>
      <c r="JNB2" s="1126"/>
      <c r="JNC2" s="1126"/>
      <c r="JND2" s="1126"/>
      <c r="JNE2" s="1126"/>
      <c r="JNF2" s="1126"/>
      <c r="JNG2" s="1126"/>
      <c r="JNH2" s="1126"/>
      <c r="JNI2" s="1126"/>
      <c r="JNJ2" s="1126"/>
      <c r="JNK2" s="1126"/>
      <c r="JNL2" s="1126"/>
      <c r="JNM2" s="1126"/>
      <c r="JNN2" s="1126"/>
      <c r="JNO2" s="1126"/>
      <c r="JNP2" s="1126"/>
      <c r="JNQ2" s="1126"/>
      <c r="JNR2" s="1126"/>
      <c r="JNS2" s="1126"/>
      <c r="JNT2" s="1126"/>
      <c r="JNU2" s="1126"/>
      <c r="JNV2" s="1126"/>
      <c r="JNW2" s="1126"/>
      <c r="JNX2" s="1126"/>
      <c r="JNY2" s="1126"/>
      <c r="JNZ2" s="1126"/>
      <c r="JOA2" s="1126"/>
      <c r="JOB2" s="1126"/>
      <c r="JOC2" s="1126"/>
      <c r="JOD2" s="1126"/>
      <c r="JOE2" s="1126"/>
      <c r="JOF2" s="1126"/>
      <c r="JOG2" s="1126"/>
      <c r="JOH2" s="1126"/>
      <c r="JOI2" s="1126"/>
      <c r="JOJ2" s="1126"/>
      <c r="JOK2" s="1126"/>
      <c r="JOL2" s="1126"/>
      <c r="JOM2" s="1126"/>
      <c r="JON2" s="1126"/>
      <c r="JOO2" s="1126"/>
      <c r="JOP2" s="1126"/>
      <c r="JOQ2" s="1126"/>
      <c r="JOR2" s="1126"/>
      <c r="JOS2" s="1126"/>
      <c r="JOT2" s="1126"/>
      <c r="JOU2" s="1126"/>
      <c r="JOV2" s="1126"/>
      <c r="JOW2" s="1126"/>
      <c r="JOX2" s="1126"/>
      <c r="JOY2" s="1126"/>
      <c r="JOZ2" s="1126"/>
      <c r="JPA2" s="1126"/>
      <c r="JPB2" s="1126"/>
      <c r="JPC2" s="1126"/>
      <c r="JPD2" s="1126"/>
      <c r="JPE2" s="1126"/>
      <c r="JPF2" s="1126"/>
      <c r="JPG2" s="1126"/>
      <c r="JPH2" s="1126"/>
      <c r="JPI2" s="1126"/>
      <c r="JPJ2" s="1126"/>
      <c r="JPK2" s="1126"/>
      <c r="JPL2" s="1126"/>
      <c r="JPM2" s="1126"/>
      <c r="JPN2" s="1126"/>
      <c r="JPO2" s="1126"/>
      <c r="JPP2" s="1126"/>
      <c r="JPQ2" s="1126"/>
      <c r="JPR2" s="1126"/>
      <c r="JPS2" s="1126"/>
      <c r="JPT2" s="1126"/>
      <c r="JPU2" s="1126"/>
      <c r="JPV2" s="1126"/>
      <c r="JPW2" s="1126"/>
      <c r="JPX2" s="1126"/>
      <c r="JPY2" s="1126"/>
      <c r="JPZ2" s="1126"/>
      <c r="JQA2" s="1126"/>
      <c r="JQB2" s="1126"/>
      <c r="JQC2" s="1126"/>
      <c r="JQD2" s="1126"/>
      <c r="JQE2" s="1126"/>
      <c r="JQF2" s="1126"/>
      <c r="JQG2" s="1126"/>
      <c r="JQH2" s="1126"/>
      <c r="JQI2" s="1126"/>
      <c r="JQJ2" s="1126"/>
      <c r="JQK2" s="1126"/>
      <c r="JQL2" s="1126"/>
      <c r="JQM2" s="1126"/>
      <c r="JQN2" s="1126"/>
      <c r="JQO2" s="1126"/>
      <c r="JQP2" s="1126"/>
      <c r="JQQ2" s="1126"/>
      <c r="JQR2" s="1126"/>
      <c r="JQS2" s="1126"/>
      <c r="JQT2" s="1126"/>
      <c r="JQU2" s="1126"/>
      <c r="JQV2" s="1126"/>
      <c r="JQW2" s="1126"/>
      <c r="JQX2" s="1126"/>
      <c r="JQY2" s="1126"/>
      <c r="JQZ2" s="1126"/>
      <c r="JRA2" s="1126"/>
      <c r="JRB2" s="1126"/>
      <c r="JRC2" s="1126"/>
      <c r="JRD2" s="1126"/>
      <c r="JRE2" s="1126"/>
      <c r="JRF2" s="1126"/>
      <c r="JRG2" s="1126"/>
      <c r="JRH2" s="1126"/>
      <c r="JRI2" s="1126"/>
      <c r="JRJ2" s="1126"/>
      <c r="JRK2" s="1126"/>
      <c r="JRL2" s="1126"/>
      <c r="JRM2" s="1126"/>
      <c r="JRN2" s="1126"/>
      <c r="JRO2" s="1126"/>
      <c r="JRP2" s="1126"/>
      <c r="JRQ2" s="1126"/>
      <c r="JRR2" s="1126"/>
      <c r="JRS2" s="1126"/>
      <c r="JRT2" s="1126"/>
      <c r="JRU2" s="1126"/>
      <c r="JRV2" s="1126"/>
      <c r="JRW2" s="1126"/>
      <c r="JRX2" s="1126"/>
      <c r="JRY2" s="1126"/>
      <c r="JRZ2" s="1126"/>
      <c r="JSA2" s="1126"/>
      <c r="JSB2" s="1126"/>
      <c r="JSC2" s="1126"/>
      <c r="JSD2" s="1126"/>
      <c r="JSE2" s="1126"/>
      <c r="JSF2" s="1126"/>
      <c r="JSG2" s="1126"/>
      <c r="JSH2" s="1126"/>
      <c r="JSI2" s="1126"/>
      <c r="JSJ2" s="1126"/>
      <c r="JSK2" s="1126"/>
      <c r="JSL2" s="1126"/>
      <c r="JSM2" s="1126"/>
      <c r="JSN2" s="1126"/>
      <c r="JSO2" s="1126"/>
      <c r="JSP2" s="1126"/>
      <c r="JSQ2" s="1126"/>
      <c r="JSR2" s="1126"/>
      <c r="JSS2" s="1126"/>
      <c r="JST2" s="1126"/>
      <c r="JSU2" s="1126"/>
      <c r="JSV2" s="1126"/>
      <c r="JSW2" s="1126"/>
      <c r="JSX2" s="1126"/>
      <c r="JSY2" s="1126"/>
      <c r="JSZ2" s="1126"/>
      <c r="JTA2" s="1126"/>
      <c r="JTB2" s="1126"/>
      <c r="JTC2" s="1126"/>
      <c r="JTD2" s="1126"/>
      <c r="JTE2" s="1126"/>
      <c r="JTF2" s="1126"/>
      <c r="JTG2" s="1126"/>
      <c r="JTH2" s="1126"/>
      <c r="JTI2" s="1126"/>
      <c r="JTJ2" s="1126"/>
      <c r="JTK2" s="1126"/>
      <c r="JTL2" s="1126"/>
      <c r="JTM2" s="1126"/>
      <c r="JTN2" s="1126"/>
      <c r="JTO2" s="1126"/>
      <c r="JTP2" s="1126"/>
      <c r="JTQ2" s="1126"/>
      <c r="JTR2" s="1126"/>
      <c r="JTS2" s="1126"/>
      <c r="JTT2" s="1126"/>
      <c r="JTU2" s="1126"/>
      <c r="JTV2" s="1126"/>
      <c r="JTW2" s="1126"/>
      <c r="JTX2" s="1126"/>
      <c r="JTY2" s="1126"/>
      <c r="JTZ2" s="1126"/>
      <c r="JUA2" s="1126"/>
      <c r="JUB2" s="1126"/>
      <c r="JUC2" s="1126"/>
      <c r="JUD2" s="1126"/>
      <c r="JUE2" s="1126"/>
      <c r="JUF2" s="1126"/>
      <c r="JUG2" s="1126"/>
      <c r="JUH2" s="1126"/>
      <c r="JUI2" s="1126"/>
      <c r="JUJ2" s="1126"/>
      <c r="JUK2" s="1126"/>
      <c r="JUL2" s="1126"/>
      <c r="JUM2" s="1126"/>
      <c r="JUN2" s="1126"/>
      <c r="JUO2" s="1126"/>
      <c r="JUP2" s="1126"/>
      <c r="JUQ2" s="1126"/>
      <c r="JUR2" s="1126"/>
      <c r="JUS2" s="1126"/>
      <c r="JUT2" s="1126"/>
      <c r="JUU2" s="1126"/>
      <c r="JUV2" s="1126"/>
      <c r="JUW2" s="1126"/>
      <c r="JUX2" s="1126"/>
      <c r="JUY2" s="1126"/>
      <c r="JUZ2" s="1126"/>
      <c r="JVA2" s="1126"/>
      <c r="JVB2" s="1126"/>
      <c r="JVC2" s="1126"/>
      <c r="JVD2" s="1126"/>
      <c r="JVE2" s="1126"/>
      <c r="JVF2" s="1126"/>
      <c r="JVG2" s="1126"/>
      <c r="JVH2" s="1126"/>
      <c r="JVI2" s="1126"/>
      <c r="JVJ2" s="1126"/>
      <c r="JVK2" s="1126"/>
      <c r="JVL2" s="1126"/>
      <c r="JVM2" s="1126"/>
      <c r="JVN2" s="1126"/>
      <c r="JVO2" s="1126"/>
      <c r="JVP2" s="1126"/>
      <c r="JVQ2" s="1126"/>
      <c r="JVR2" s="1126"/>
      <c r="JVS2" s="1126"/>
      <c r="JVT2" s="1126"/>
      <c r="JVU2" s="1126"/>
      <c r="JVV2" s="1126"/>
      <c r="JVW2" s="1126"/>
      <c r="JVX2" s="1126"/>
      <c r="JVY2" s="1126"/>
      <c r="JVZ2" s="1126"/>
      <c r="JWA2" s="1126"/>
      <c r="JWB2" s="1126"/>
      <c r="JWC2" s="1126"/>
      <c r="JWD2" s="1126"/>
      <c r="JWE2" s="1126"/>
      <c r="JWF2" s="1126"/>
      <c r="JWG2" s="1126"/>
      <c r="JWH2" s="1126"/>
      <c r="JWI2" s="1126"/>
      <c r="JWJ2" s="1126"/>
      <c r="JWK2" s="1126"/>
      <c r="JWL2" s="1126"/>
      <c r="JWM2" s="1126"/>
      <c r="JWN2" s="1126"/>
      <c r="JWO2" s="1126"/>
      <c r="JWP2" s="1126"/>
      <c r="JWQ2" s="1126"/>
      <c r="JWR2" s="1126"/>
      <c r="JWS2" s="1126"/>
      <c r="JWT2" s="1126"/>
      <c r="JWU2" s="1126"/>
      <c r="JWV2" s="1126"/>
      <c r="JWW2" s="1126"/>
      <c r="JWX2" s="1126"/>
      <c r="JWY2" s="1126"/>
      <c r="JWZ2" s="1126"/>
      <c r="JXA2" s="1126"/>
      <c r="JXB2" s="1126"/>
      <c r="JXC2" s="1126"/>
      <c r="JXD2" s="1126"/>
      <c r="JXE2" s="1126"/>
      <c r="JXF2" s="1126"/>
      <c r="JXG2" s="1126"/>
      <c r="JXH2" s="1126"/>
      <c r="JXI2" s="1126"/>
      <c r="JXJ2" s="1126"/>
      <c r="JXK2" s="1126"/>
      <c r="JXL2" s="1126"/>
      <c r="JXM2" s="1126"/>
      <c r="JXN2" s="1126"/>
      <c r="JXO2" s="1126"/>
      <c r="JXP2" s="1126"/>
      <c r="JXQ2" s="1126"/>
      <c r="JXR2" s="1126"/>
      <c r="JXS2" s="1126"/>
      <c r="JXT2" s="1126"/>
      <c r="JXU2" s="1126"/>
      <c r="JXV2" s="1126"/>
      <c r="JXW2" s="1126"/>
      <c r="JXX2" s="1126"/>
      <c r="JXY2" s="1126"/>
      <c r="JXZ2" s="1126"/>
      <c r="JYA2" s="1126"/>
      <c r="JYB2" s="1126"/>
      <c r="JYC2" s="1126"/>
      <c r="JYD2" s="1126"/>
      <c r="JYE2" s="1126"/>
      <c r="JYF2" s="1126"/>
      <c r="JYG2" s="1126"/>
      <c r="JYH2" s="1126"/>
      <c r="JYI2" s="1126"/>
      <c r="JYJ2" s="1126"/>
      <c r="JYK2" s="1126"/>
      <c r="JYL2" s="1126"/>
      <c r="JYM2" s="1126"/>
      <c r="JYN2" s="1126"/>
      <c r="JYO2" s="1126"/>
      <c r="JYP2" s="1126"/>
      <c r="JYQ2" s="1126"/>
      <c r="JYR2" s="1126"/>
      <c r="JYS2" s="1126"/>
      <c r="JYT2" s="1126"/>
      <c r="JYU2" s="1126"/>
      <c r="JYV2" s="1126"/>
      <c r="JYW2" s="1126"/>
      <c r="JYX2" s="1126"/>
      <c r="JYY2" s="1126"/>
      <c r="JYZ2" s="1126"/>
      <c r="JZA2" s="1126"/>
      <c r="JZB2" s="1126"/>
      <c r="JZC2" s="1126"/>
      <c r="JZD2" s="1126"/>
      <c r="JZE2" s="1126"/>
      <c r="JZF2" s="1126"/>
      <c r="JZG2" s="1126"/>
      <c r="JZH2" s="1126"/>
      <c r="JZI2" s="1126"/>
      <c r="JZJ2" s="1126"/>
      <c r="JZK2" s="1126"/>
      <c r="JZL2" s="1126"/>
      <c r="JZM2" s="1126"/>
      <c r="JZN2" s="1126"/>
      <c r="JZO2" s="1126"/>
      <c r="JZP2" s="1126"/>
      <c r="JZQ2" s="1126"/>
      <c r="JZR2" s="1126"/>
      <c r="JZS2" s="1126"/>
      <c r="JZT2" s="1126"/>
      <c r="JZU2" s="1126"/>
      <c r="JZV2" s="1126"/>
      <c r="JZW2" s="1126"/>
      <c r="JZX2" s="1126"/>
      <c r="JZY2" s="1126"/>
      <c r="JZZ2" s="1126"/>
      <c r="KAA2" s="1126"/>
      <c r="KAB2" s="1126"/>
      <c r="KAC2" s="1126"/>
      <c r="KAD2" s="1126"/>
      <c r="KAE2" s="1126"/>
      <c r="KAF2" s="1126"/>
      <c r="KAG2" s="1126"/>
      <c r="KAH2" s="1126"/>
      <c r="KAI2" s="1126"/>
      <c r="KAJ2" s="1126"/>
      <c r="KAK2" s="1126"/>
      <c r="KAL2" s="1126"/>
      <c r="KAM2" s="1126"/>
      <c r="KAN2" s="1126"/>
      <c r="KAO2" s="1126"/>
      <c r="KAP2" s="1126"/>
      <c r="KAQ2" s="1126"/>
      <c r="KAR2" s="1126"/>
      <c r="KAS2" s="1126"/>
      <c r="KAT2" s="1126"/>
      <c r="KAU2" s="1126"/>
      <c r="KAV2" s="1126"/>
      <c r="KAW2" s="1126"/>
      <c r="KAX2" s="1126"/>
      <c r="KAY2" s="1126"/>
      <c r="KAZ2" s="1126"/>
      <c r="KBA2" s="1126"/>
      <c r="KBB2" s="1126"/>
      <c r="KBC2" s="1126"/>
      <c r="KBD2" s="1126"/>
      <c r="KBE2" s="1126"/>
      <c r="KBF2" s="1126"/>
      <c r="KBG2" s="1126"/>
      <c r="KBH2" s="1126"/>
      <c r="KBI2" s="1126"/>
      <c r="KBJ2" s="1126"/>
      <c r="KBK2" s="1126"/>
      <c r="KBL2" s="1126"/>
      <c r="KBM2" s="1126"/>
      <c r="KBN2" s="1126"/>
      <c r="KBO2" s="1126"/>
      <c r="KBP2" s="1126"/>
      <c r="KBQ2" s="1126"/>
      <c r="KBR2" s="1126"/>
      <c r="KBS2" s="1126"/>
      <c r="KBT2" s="1126"/>
      <c r="KBU2" s="1126"/>
      <c r="KBV2" s="1126"/>
      <c r="KBW2" s="1126"/>
      <c r="KBX2" s="1126"/>
      <c r="KBY2" s="1126"/>
      <c r="KBZ2" s="1126"/>
      <c r="KCA2" s="1126"/>
      <c r="KCB2" s="1126"/>
      <c r="KCC2" s="1126"/>
      <c r="KCD2" s="1126"/>
      <c r="KCE2" s="1126"/>
      <c r="KCF2" s="1126"/>
      <c r="KCG2" s="1126"/>
      <c r="KCH2" s="1126"/>
      <c r="KCI2" s="1126"/>
      <c r="KCJ2" s="1126"/>
      <c r="KCK2" s="1126"/>
      <c r="KCL2" s="1126"/>
      <c r="KCM2" s="1126"/>
      <c r="KCN2" s="1126"/>
      <c r="KCO2" s="1126"/>
      <c r="KCP2" s="1126"/>
      <c r="KCQ2" s="1126"/>
      <c r="KCR2" s="1126"/>
      <c r="KCS2" s="1126"/>
      <c r="KCT2" s="1126"/>
      <c r="KCU2" s="1126"/>
      <c r="KCV2" s="1126"/>
      <c r="KCW2" s="1126"/>
      <c r="KCX2" s="1126"/>
      <c r="KCY2" s="1126"/>
      <c r="KCZ2" s="1126"/>
      <c r="KDA2" s="1126"/>
      <c r="KDB2" s="1126"/>
      <c r="KDC2" s="1126"/>
      <c r="KDD2" s="1126"/>
      <c r="KDE2" s="1126"/>
      <c r="KDF2" s="1126"/>
      <c r="KDG2" s="1126"/>
      <c r="KDH2" s="1126"/>
      <c r="KDI2" s="1126"/>
      <c r="KDJ2" s="1126"/>
      <c r="KDK2" s="1126"/>
      <c r="KDL2" s="1126"/>
      <c r="KDM2" s="1126"/>
      <c r="KDN2" s="1126"/>
      <c r="KDO2" s="1126"/>
      <c r="KDP2" s="1126"/>
      <c r="KDQ2" s="1126"/>
      <c r="KDR2" s="1126"/>
      <c r="KDS2" s="1126"/>
      <c r="KDT2" s="1126"/>
      <c r="KDU2" s="1126"/>
      <c r="KDV2" s="1126"/>
      <c r="KDW2" s="1126"/>
      <c r="KDX2" s="1126"/>
      <c r="KDY2" s="1126"/>
      <c r="KDZ2" s="1126"/>
      <c r="KEA2" s="1126"/>
      <c r="KEB2" s="1126"/>
      <c r="KEC2" s="1126"/>
      <c r="KED2" s="1126"/>
      <c r="KEE2" s="1126"/>
      <c r="KEF2" s="1126"/>
      <c r="KEG2" s="1126"/>
      <c r="KEH2" s="1126"/>
      <c r="KEI2" s="1126"/>
      <c r="KEJ2" s="1126"/>
      <c r="KEK2" s="1126"/>
      <c r="KEL2" s="1126"/>
      <c r="KEM2" s="1126"/>
      <c r="KEN2" s="1126"/>
      <c r="KEO2" s="1126"/>
      <c r="KEP2" s="1126"/>
      <c r="KEQ2" s="1126"/>
      <c r="KER2" s="1126"/>
      <c r="KES2" s="1126"/>
      <c r="KET2" s="1126"/>
      <c r="KEU2" s="1126"/>
      <c r="KEV2" s="1126"/>
      <c r="KEW2" s="1126"/>
      <c r="KEX2" s="1126"/>
      <c r="KEY2" s="1126"/>
      <c r="KEZ2" s="1126"/>
      <c r="KFA2" s="1126"/>
      <c r="KFB2" s="1126"/>
      <c r="KFC2" s="1126"/>
      <c r="KFD2" s="1126"/>
      <c r="KFE2" s="1126"/>
      <c r="KFF2" s="1126"/>
      <c r="KFG2" s="1126"/>
      <c r="KFH2" s="1126"/>
      <c r="KFI2" s="1126"/>
      <c r="KFJ2" s="1126"/>
      <c r="KFK2" s="1126"/>
      <c r="KFL2" s="1126"/>
      <c r="KFM2" s="1126"/>
      <c r="KFN2" s="1126"/>
      <c r="KFO2" s="1126"/>
      <c r="KFP2" s="1126"/>
      <c r="KFQ2" s="1126"/>
      <c r="KFR2" s="1126"/>
      <c r="KFS2" s="1126"/>
      <c r="KFT2" s="1126"/>
      <c r="KFU2" s="1126"/>
      <c r="KFV2" s="1126"/>
      <c r="KFW2" s="1126"/>
      <c r="KFX2" s="1126"/>
      <c r="KFY2" s="1126"/>
      <c r="KFZ2" s="1126"/>
      <c r="KGA2" s="1126"/>
      <c r="KGB2" s="1126"/>
      <c r="KGC2" s="1126"/>
      <c r="KGD2" s="1126"/>
      <c r="KGE2" s="1126"/>
      <c r="KGF2" s="1126"/>
      <c r="KGG2" s="1126"/>
      <c r="KGH2" s="1126"/>
      <c r="KGI2" s="1126"/>
      <c r="KGJ2" s="1126"/>
      <c r="KGK2" s="1126"/>
      <c r="KGL2" s="1126"/>
      <c r="KGM2" s="1126"/>
      <c r="KGN2" s="1126"/>
      <c r="KGO2" s="1126"/>
      <c r="KGP2" s="1126"/>
      <c r="KGQ2" s="1126"/>
      <c r="KGR2" s="1126"/>
      <c r="KGS2" s="1126"/>
      <c r="KGT2" s="1126"/>
      <c r="KGU2" s="1126"/>
      <c r="KGV2" s="1126"/>
      <c r="KGW2" s="1126"/>
      <c r="KGX2" s="1126"/>
      <c r="KGY2" s="1126"/>
      <c r="KGZ2" s="1126"/>
      <c r="KHA2" s="1126"/>
      <c r="KHB2" s="1126"/>
      <c r="KHC2" s="1126"/>
      <c r="KHD2" s="1126"/>
      <c r="KHE2" s="1126"/>
      <c r="KHF2" s="1126"/>
      <c r="KHG2" s="1126"/>
      <c r="KHH2" s="1126"/>
      <c r="KHI2" s="1126"/>
      <c r="KHJ2" s="1126"/>
      <c r="KHK2" s="1126"/>
      <c r="KHL2" s="1126"/>
      <c r="KHM2" s="1126"/>
      <c r="KHN2" s="1126"/>
      <c r="KHO2" s="1126"/>
      <c r="KHP2" s="1126"/>
      <c r="KHQ2" s="1126"/>
      <c r="KHR2" s="1126"/>
      <c r="KHS2" s="1126"/>
      <c r="KHT2" s="1126"/>
      <c r="KHU2" s="1126"/>
      <c r="KHV2" s="1126"/>
      <c r="KHW2" s="1126"/>
      <c r="KHX2" s="1126"/>
      <c r="KHY2" s="1126"/>
      <c r="KHZ2" s="1126"/>
      <c r="KIA2" s="1126"/>
      <c r="KIB2" s="1126"/>
      <c r="KIC2" s="1126"/>
      <c r="KID2" s="1126"/>
      <c r="KIE2" s="1126"/>
      <c r="KIF2" s="1126"/>
      <c r="KIG2" s="1126"/>
      <c r="KIH2" s="1126"/>
      <c r="KII2" s="1126"/>
      <c r="KIJ2" s="1126"/>
      <c r="KIK2" s="1126"/>
      <c r="KIL2" s="1126"/>
      <c r="KIM2" s="1126"/>
      <c r="KIN2" s="1126"/>
      <c r="KIO2" s="1126"/>
      <c r="KIP2" s="1126"/>
      <c r="KIQ2" s="1126"/>
      <c r="KIR2" s="1126"/>
      <c r="KIS2" s="1126"/>
      <c r="KIT2" s="1126"/>
      <c r="KIU2" s="1126"/>
      <c r="KIV2" s="1126"/>
      <c r="KIW2" s="1126"/>
      <c r="KIX2" s="1126"/>
      <c r="KIY2" s="1126"/>
      <c r="KIZ2" s="1126"/>
      <c r="KJA2" s="1126"/>
      <c r="KJB2" s="1126"/>
      <c r="KJC2" s="1126"/>
      <c r="KJD2" s="1126"/>
      <c r="KJE2" s="1126"/>
      <c r="KJF2" s="1126"/>
      <c r="KJG2" s="1126"/>
      <c r="KJH2" s="1126"/>
      <c r="KJI2" s="1126"/>
      <c r="KJJ2" s="1126"/>
      <c r="KJK2" s="1126"/>
      <c r="KJL2" s="1126"/>
      <c r="KJM2" s="1126"/>
      <c r="KJN2" s="1126"/>
      <c r="KJO2" s="1126"/>
      <c r="KJP2" s="1126"/>
      <c r="KJQ2" s="1126"/>
      <c r="KJR2" s="1126"/>
      <c r="KJS2" s="1126"/>
      <c r="KJT2" s="1126"/>
      <c r="KJU2" s="1126"/>
      <c r="KJV2" s="1126"/>
      <c r="KJW2" s="1126"/>
      <c r="KJX2" s="1126"/>
      <c r="KJY2" s="1126"/>
      <c r="KJZ2" s="1126"/>
      <c r="KKA2" s="1126"/>
      <c r="KKB2" s="1126"/>
      <c r="KKC2" s="1126"/>
      <c r="KKD2" s="1126"/>
      <c r="KKE2" s="1126"/>
      <c r="KKF2" s="1126"/>
      <c r="KKG2" s="1126"/>
      <c r="KKH2" s="1126"/>
      <c r="KKI2" s="1126"/>
      <c r="KKJ2" s="1126"/>
      <c r="KKK2" s="1126"/>
      <c r="KKL2" s="1126"/>
      <c r="KKM2" s="1126"/>
      <c r="KKN2" s="1126"/>
      <c r="KKO2" s="1126"/>
      <c r="KKP2" s="1126"/>
      <c r="KKQ2" s="1126"/>
      <c r="KKR2" s="1126"/>
      <c r="KKS2" s="1126"/>
      <c r="KKT2" s="1126"/>
      <c r="KKU2" s="1126"/>
      <c r="KKV2" s="1126"/>
      <c r="KKW2" s="1126"/>
      <c r="KKX2" s="1126"/>
      <c r="KKY2" s="1126"/>
      <c r="KKZ2" s="1126"/>
      <c r="KLA2" s="1126"/>
      <c r="KLB2" s="1126"/>
      <c r="KLC2" s="1126"/>
      <c r="KLD2" s="1126"/>
      <c r="KLE2" s="1126"/>
      <c r="KLF2" s="1126"/>
      <c r="KLG2" s="1126"/>
      <c r="KLH2" s="1126"/>
      <c r="KLI2" s="1126"/>
      <c r="KLJ2" s="1126"/>
      <c r="KLK2" s="1126"/>
      <c r="KLL2" s="1126"/>
      <c r="KLM2" s="1126"/>
      <c r="KLN2" s="1126"/>
      <c r="KLO2" s="1126"/>
      <c r="KLP2" s="1126"/>
      <c r="KLQ2" s="1126"/>
      <c r="KLR2" s="1126"/>
      <c r="KLS2" s="1126"/>
      <c r="KLT2" s="1126"/>
      <c r="KLU2" s="1126"/>
      <c r="KLV2" s="1126"/>
      <c r="KLW2" s="1126"/>
      <c r="KLX2" s="1126"/>
      <c r="KLY2" s="1126"/>
      <c r="KLZ2" s="1126"/>
      <c r="KMA2" s="1126"/>
      <c r="KMB2" s="1126"/>
      <c r="KMC2" s="1126"/>
      <c r="KMD2" s="1126"/>
      <c r="KME2" s="1126"/>
      <c r="KMF2" s="1126"/>
      <c r="KMG2" s="1126"/>
      <c r="KMH2" s="1126"/>
      <c r="KMI2" s="1126"/>
      <c r="KMJ2" s="1126"/>
      <c r="KMK2" s="1126"/>
      <c r="KML2" s="1126"/>
      <c r="KMM2" s="1126"/>
      <c r="KMN2" s="1126"/>
      <c r="KMO2" s="1126"/>
      <c r="KMP2" s="1126"/>
      <c r="KMQ2" s="1126"/>
      <c r="KMR2" s="1126"/>
      <c r="KMS2" s="1126"/>
      <c r="KMT2" s="1126"/>
      <c r="KMU2" s="1126"/>
      <c r="KMV2" s="1126"/>
      <c r="KMW2" s="1126"/>
      <c r="KMX2" s="1126"/>
      <c r="KMY2" s="1126"/>
      <c r="KMZ2" s="1126"/>
      <c r="KNA2" s="1126"/>
      <c r="KNB2" s="1126"/>
      <c r="KNC2" s="1126"/>
      <c r="KND2" s="1126"/>
      <c r="KNE2" s="1126"/>
      <c r="KNF2" s="1126"/>
      <c r="KNG2" s="1126"/>
      <c r="KNH2" s="1126"/>
      <c r="KNI2" s="1126"/>
      <c r="KNJ2" s="1126"/>
      <c r="KNK2" s="1126"/>
      <c r="KNL2" s="1126"/>
      <c r="KNM2" s="1126"/>
      <c r="KNN2" s="1126"/>
      <c r="KNO2" s="1126"/>
      <c r="KNP2" s="1126"/>
      <c r="KNQ2" s="1126"/>
      <c r="KNR2" s="1126"/>
      <c r="KNS2" s="1126"/>
      <c r="KNT2" s="1126"/>
      <c r="KNU2" s="1126"/>
      <c r="KNV2" s="1126"/>
      <c r="KNW2" s="1126"/>
      <c r="KNX2" s="1126"/>
      <c r="KNY2" s="1126"/>
      <c r="KNZ2" s="1126"/>
      <c r="KOA2" s="1126"/>
      <c r="KOB2" s="1126"/>
      <c r="KOC2" s="1126"/>
      <c r="KOD2" s="1126"/>
      <c r="KOE2" s="1126"/>
      <c r="KOF2" s="1126"/>
      <c r="KOG2" s="1126"/>
      <c r="KOH2" s="1126"/>
      <c r="KOI2" s="1126"/>
      <c r="KOJ2" s="1126"/>
      <c r="KOK2" s="1126"/>
      <c r="KOL2" s="1126"/>
      <c r="KOM2" s="1126"/>
      <c r="KON2" s="1126"/>
      <c r="KOO2" s="1126"/>
      <c r="KOP2" s="1126"/>
      <c r="KOQ2" s="1126"/>
      <c r="KOR2" s="1126"/>
      <c r="KOS2" s="1126"/>
      <c r="KOT2" s="1126"/>
      <c r="KOU2" s="1126"/>
      <c r="KOV2" s="1126"/>
      <c r="KOW2" s="1126"/>
      <c r="KOX2" s="1126"/>
      <c r="KOY2" s="1126"/>
      <c r="KOZ2" s="1126"/>
      <c r="KPA2" s="1126"/>
      <c r="KPB2" s="1126"/>
      <c r="KPC2" s="1126"/>
      <c r="KPD2" s="1126"/>
      <c r="KPE2" s="1126"/>
      <c r="KPF2" s="1126"/>
      <c r="KPG2" s="1126"/>
      <c r="KPH2" s="1126"/>
      <c r="KPI2" s="1126"/>
      <c r="KPJ2" s="1126"/>
      <c r="KPK2" s="1126"/>
      <c r="KPL2" s="1126"/>
      <c r="KPM2" s="1126"/>
      <c r="KPN2" s="1126"/>
      <c r="KPO2" s="1126"/>
      <c r="KPP2" s="1126"/>
      <c r="KPQ2" s="1126"/>
      <c r="KPR2" s="1126"/>
      <c r="KPS2" s="1126"/>
      <c r="KPT2" s="1126"/>
      <c r="KPU2" s="1126"/>
      <c r="KPV2" s="1126"/>
      <c r="KPW2" s="1126"/>
      <c r="KPX2" s="1126"/>
      <c r="KPY2" s="1126"/>
      <c r="KPZ2" s="1126"/>
      <c r="KQA2" s="1126"/>
      <c r="KQB2" s="1126"/>
      <c r="KQC2" s="1126"/>
      <c r="KQD2" s="1126"/>
      <c r="KQE2" s="1126"/>
      <c r="KQF2" s="1126"/>
      <c r="KQG2" s="1126"/>
      <c r="KQH2" s="1126"/>
      <c r="KQI2" s="1126"/>
      <c r="KQJ2" s="1126"/>
      <c r="KQK2" s="1126"/>
      <c r="KQL2" s="1126"/>
      <c r="KQM2" s="1126"/>
      <c r="KQN2" s="1126"/>
      <c r="KQO2" s="1126"/>
      <c r="KQP2" s="1126"/>
      <c r="KQQ2" s="1126"/>
      <c r="KQR2" s="1126"/>
      <c r="KQS2" s="1126"/>
      <c r="KQT2" s="1126"/>
      <c r="KQU2" s="1126"/>
      <c r="KQV2" s="1126"/>
      <c r="KQW2" s="1126"/>
      <c r="KQX2" s="1126"/>
      <c r="KQY2" s="1126"/>
      <c r="KQZ2" s="1126"/>
      <c r="KRA2" s="1126"/>
      <c r="KRB2" s="1126"/>
      <c r="KRC2" s="1126"/>
      <c r="KRD2" s="1126"/>
      <c r="KRE2" s="1126"/>
      <c r="KRF2" s="1126"/>
      <c r="KRG2" s="1126"/>
      <c r="KRH2" s="1126"/>
      <c r="KRI2" s="1126"/>
      <c r="KRJ2" s="1126"/>
      <c r="KRK2" s="1126"/>
      <c r="KRL2" s="1126"/>
      <c r="KRM2" s="1126"/>
      <c r="KRN2" s="1126"/>
      <c r="KRO2" s="1126"/>
      <c r="KRP2" s="1126"/>
      <c r="KRQ2" s="1126"/>
      <c r="KRR2" s="1126"/>
      <c r="KRS2" s="1126"/>
      <c r="KRT2" s="1126"/>
      <c r="KRU2" s="1126"/>
      <c r="KRV2" s="1126"/>
      <c r="KRW2" s="1126"/>
      <c r="KRX2" s="1126"/>
      <c r="KRY2" s="1126"/>
      <c r="KRZ2" s="1126"/>
      <c r="KSA2" s="1126"/>
      <c r="KSB2" s="1126"/>
      <c r="KSC2" s="1126"/>
      <c r="KSD2" s="1126"/>
      <c r="KSE2" s="1126"/>
      <c r="KSF2" s="1126"/>
      <c r="KSG2" s="1126"/>
      <c r="KSH2" s="1126"/>
      <c r="KSI2" s="1126"/>
      <c r="KSJ2" s="1126"/>
      <c r="KSK2" s="1126"/>
      <c r="KSL2" s="1126"/>
      <c r="KSM2" s="1126"/>
      <c r="KSN2" s="1126"/>
      <c r="KSO2" s="1126"/>
      <c r="KSP2" s="1126"/>
      <c r="KSQ2" s="1126"/>
      <c r="KSR2" s="1126"/>
      <c r="KSS2" s="1126"/>
      <c r="KST2" s="1126"/>
      <c r="KSU2" s="1126"/>
      <c r="KSV2" s="1126"/>
      <c r="KSW2" s="1126"/>
      <c r="KSX2" s="1126"/>
      <c r="KSY2" s="1126"/>
      <c r="KSZ2" s="1126"/>
      <c r="KTA2" s="1126"/>
      <c r="KTB2" s="1126"/>
      <c r="KTC2" s="1126"/>
      <c r="KTD2" s="1126"/>
      <c r="KTE2" s="1126"/>
      <c r="KTF2" s="1126"/>
      <c r="KTG2" s="1126"/>
      <c r="KTH2" s="1126"/>
      <c r="KTI2" s="1126"/>
      <c r="KTJ2" s="1126"/>
      <c r="KTK2" s="1126"/>
      <c r="KTL2" s="1126"/>
      <c r="KTM2" s="1126"/>
      <c r="KTN2" s="1126"/>
      <c r="KTO2" s="1126"/>
      <c r="KTP2" s="1126"/>
      <c r="KTQ2" s="1126"/>
      <c r="KTR2" s="1126"/>
      <c r="KTS2" s="1126"/>
      <c r="KTT2" s="1126"/>
      <c r="KTU2" s="1126"/>
      <c r="KTV2" s="1126"/>
      <c r="KTW2" s="1126"/>
      <c r="KTX2" s="1126"/>
      <c r="KTY2" s="1126"/>
      <c r="KTZ2" s="1126"/>
      <c r="KUA2" s="1126"/>
      <c r="KUB2" s="1126"/>
      <c r="KUC2" s="1126"/>
      <c r="KUD2" s="1126"/>
      <c r="KUE2" s="1126"/>
      <c r="KUF2" s="1126"/>
      <c r="KUG2" s="1126"/>
      <c r="KUH2" s="1126"/>
      <c r="KUI2" s="1126"/>
      <c r="KUJ2" s="1126"/>
      <c r="KUK2" s="1126"/>
      <c r="KUL2" s="1126"/>
      <c r="KUM2" s="1126"/>
      <c r="KUN2" s="1126"/>
      <c r="KUO2" s="1126"/>
      <c r="KUP2" s="1126"/>
      <c r="KUQ2" s="1126"/>
      <c r="KUR2" s="1126"/>
      <c r="KUS2" s="1126"/>
      <c r="KUT2" s="1126"/>
      <c r="KUU2" s="1126"/>
      <c r="KUV2" s="1126"/>
      <c r="KUW2" s="1126"/>
      <c r="KUX2" s="1126"/>
      <c r="KUY2" s="1126"/>
      <c r="KUZ2" s="1126"/>
      <c r="KVA2" s="1126"/>
      <c r="KVB2" s="1126"/>
      <c r="KVC2" s="1126"/>
      <c r="KVD2" s="1126"/>
      <c r="KVE2" s="1126"/>
      <c r="KVF2" s="1126"/>
      <c r="KVG2" s="1126"/>
      <c r="KVH2" s="1126"/>
      <c r="KVI2" s="1126"/>
      <c r="KVJ2" s="1126"/>
      <c r="KVK2" s="1126"/>
      <c r="KVL2" s="1126"/>
      <c r="KVM2" s="1126"/>
      <c r="KVN2" s="1126"/>
      <c r="KVO2" s="1126"/>
      <c r="KVP2" s="1126"/>
      <c r="KVQ2" s="1126"/>
      <c r="KVR2" s="1126"/>
      <c r="KVS2" s="1126"/>
      <c r="KVT2" s="1126"/>
      <c r="KVU2" s="1126"/>
      <c r="KVV2" s="1126"/>
      <c r="KVW2" s="1126"/>
      <c r="KVX2" s="1126"/>
      <c r="KVY2" s="1126"/>
      <c r="KVZ2" s="1126"/>
      <c r="KWA2" s="1126"/>
      <c r="KWB2" s="1126"/>
      <c r="KWC2" s="1126"/>
      <c r="KWD2" s="1126"/>
      <c r="KWE2" s="1126"/>
      <c r="KWF2" s="1126"/>
      <c r="KWG2" s="1126"/>
      <c r="KWH2" s="1126"/>
      <c r="KWI2" s="1126"/>
      <c r="KWJ2" s="1126"/>
      <c r="KWK2" s="1126"/>
      <c r="KWL2" s="1126"/>
      <c r="KWM2" s="1126"/>
      <c r="KWN2" s="1126"/>
      <c r="KWO2" s="1126"/>
      <c r="KWP2" s="1126"/>
      <c r="KWQ2" s="1126"/>
      <c r="KWR2" s="1126"/>
      <c r="KWS2" s="1126"/>
      <c r="KWT2" s="1126"/>
      <c r="KWU2" s="1126"/>
      <c r="KWV2" s="1126"/>
      <c r="KWW2" s="1126"/>
      <c r="KWX2" s="1126"/>
      <c r="KWY2" s="1126"/>
      <c r="KWZ2" s="1126"/>
      <c r="KXA2" s="1126"/>
      <c r="KXB2" s="1126"/>
      <c r="KXC2" s="1126"/>
      <c r="KXD2" s="1126"/>
      <c r="KXE2" s="1126"/>
      <c r="KXF2" s="1126"/>
      <c r="KXG2" s="1126"/>
      <c r="KXH2" s="1126"/>
      <c r="KXI2" s="1126"/>
      <c r="KXJ2" s="1126"/>
      <c r="KXK2" s="1126"/>
      <c r="KXL2" s="1126"/>
      <c r="KXM2" s="1126"/>
      <c r="KXN2" s="1126"/>
      <c r="KXO2" s="1126"/>
      <c r="KXP2" s="1126"/>
      <c r="KXQ2" s="1126"/>
      <c r="KXR2" s="1126"/>
      <c r="KXS2" s="1126"/>
      <c r="KXT2" s="1126"/>
      <c r="KXU2" s="1126"/>
      <c r="KXV2" s="1126"/>
      <c r="KXW2" s="1126"/>
      <c r="KXX2" s="1126"/>
      <c r="KXY2" s="1126"/>
      <c r="KXZ2" s="1126"/>
      <c r="KYA2" s="1126"/>
      <c r="KYB2" s="1126"/>
      <c r="KYC2" s="1126"/>
      <c r="KYD2" s="1126"/>
      <c r="KYE2" s="1126"/>
      <c r="KYF2" s="1126"/>
      <c r="KYG2" s="1126"/>
      <c r="KYH2" s="1126"/>
      <c r="KYI2" s="1126"/>
      <c r="KYJ2" s="1126"/>
      <c r="KYK2" s="1126"/>
      <c r="KYL2" s="1126"/>
      <c r="KYM2" s="1126"/>
      <c r="KYN2" s="1126"/>
      <c r="KYO2" s="1126"/>
      <c r="KYP2" s="1126"/>
      <c r="KYQ2" s="1126"/>
      <c r="KYR2" s="1126"/>
      <c r="KYS2" s="1126"/>
      <c r="KYT2" s="1126"/>
      <c r="KYU2" s="1126"/>
      <c r="KYV2" s="1126"/>
      <c r="KYW2" s="1126"/>
      <c r="KYX2" s="1126"/>
      <c r="KYY2" s="1126"/>
      <c r="KYZ2" s="1126"/>
      <c r="KZA2" s="1126"/>
      <c r="KZB2" s="1126"/>
      <c r="KZC2" s="1126"/>
      <c r="KZD2" s="1126"/>
      <c r="KZE2" s="1126"/>
      <c r="KZF2" s="1126"/>
      <c r="KZG2" s="1126"/>
      <c r="KZH2" s="1126"/>
      <c r="KZI2" s="1126"/>
      <c r="KZJ2" s="1126"/>
      <c r="KZK2" s="1126"/>
      <c r="KZL2" s="1126"/>
      <c r="KZM2" s="1126"/>
      <c r="KZN2" s="1126"/>
      <c r="KZO2" s="1126"/>
      <c r="KZP2" s="1126"/>
      <c r="KZQ2" s="1126"/>
      <c r="KZR2" s="1126"/>
      <c r="KZS2" s="1126"/>
      <c r="KZT2" s="1126"/>
      <c r="KZU2" s="1126"/>
      <c r="KZV2" s="1126"/>
      <c r="KZW2" s="1126"/>
      <c r="KZX2" s="1126"/>
      <c r="KZY2" s="1126"/>
      <c r="KZZ2" s="1126"/>
      <c r="LAA2" s="1126"/>
      <c r="LAB2" s="1126"/>
      <c r="LAC2" s="1126"/>
      <c r="LAD2" s="1126"/>
      <c r="LAE2" s="1126"/>
      <c r="LAF2" s="1126"/>
      <c r="LAG2" s="1126"/>
      <c r="LAH2" s="1126"/>
      <c r="LAI2" s="1126"/>
      <c r="LAJ2" s="1126"/>
      <c r="LAK2" s="1126"/>
      <c r="LAL2" s="1126"/>
      <c r="LAM2" s="1126"/>
      <c r="LAN2" s="1126"/>
      <c r="LAO2" s="1126"/>
      <c r="LAP2" s="1126"/>
      <c r="LAQ2" s="1126"/>
      <c r="LAR2" s="1126"/>
      <c r="LAS2" s="1126"/>
      <c r="LAT2" s="1126"/>
      <c r="LAU2" s="1126"/>
      <c r="LAV2" s="1126"/>
      <c r="LAW2" s="1126"/>
      <c r="LAX2" s="1126"/>
      <c r="LAY2" s="1126"/>
      <c r="LAZ2" s="1126"/>
      <c r="LBA2" s="1126"/>
      <c r="LBB2" s="1126"/>
      <c r="LBC2" s="1126"/>
      <c r="LBD2" s="1126"/>
      <c r="LBE2" s="1126"/>
      <c r="LBF2" s="1126"/>
      <c r="LBG2" s="1126"/>
      <c r="LBH2" s="1126"/>
      <c r="LBI2" s="1126"/>
      <c r="LBJ2" s="1126"/>
      <c r="LBK2" s="1126"/>
      <c r="LBL2" s="1126"/>
      <c r="LBM2" s="1126"/>
      <c r="LBN2" s="1126"/>
      <c r="LBO2" s="1126"/>
      <c r="LBP2" s="1126"/>
      <c r="LBQ2" s="1126"/>
      <c r="LBR2" s="1126"/>
      <c r="LBS2" s="1126"/>
      <c r="LBT2" s="1126"/>
      <c r="LBU2" s="1126"/>
      <c r="LBV2" s="1126"/>
      <c r="LBW2" s="1126"/>
      <c r="LBX2" s="1126"/>
      <c r="LBY2" s="1126"/>
      <c r="LBZ2" s="1126"/>
      <c r="LCA2" s="1126"/>
      <c r="LCB2" s="1126"/>
      <c r="LCC2" s="1126"/>
      <c r="LCD2" s="1126"/>
      <c r="LCE2" s="1126"/>
      <c r="LCF2" s="1126"/>
      <c r="LCG2" s="1126"/>
      <c r="LCH2" s="1126"/>
      <c r="LCI2" s="1126"/>
      <c r="LCJ2" s="1126"/>
      <c r="LCK2" s="1126"/>
      <c r="LCL2" s="1126"/>
      <c r="LCM2" s="1126"/>
      <c r="LCN2" s="1126"/>
      <c r="LCO2" s="1126"/>
      <c r="LCP2" s="1126"/>
      <c r="LCQ2" s="1126"/>
      <c r="LCR2" s="1126"/>
      <c r="LCS2" s="1126"/>
      <c r="LCT2" s="1126"/>
      <c r="LCU2" s="1126"/>
      <c r="LCV2" s="1126"/>
      <c r="LCW2" s="1126"/>
      <c r="LCX2" s="1126"/>
      <c r="LCY2" s="1126"/>
      <c r="LCZ2" s="1126"/>
      <c r="LDA2" s="1126"/>
      <c r="LDB2" s="1126"/>
      <c r="LDC2" s="1126"/>
      <c r="LDD2" s="1126"/>
      <c r="LDE2" s="1126"/>
      <c r="LDF2" s="1126"/>
      <c r="LDG2" s="1126"/>
      <c r="LDH2" s="1126"/>
      <c r="LDI2" s="1126"/>
      <c r="LDJ2" s="1126"/>
      <c r="LDK2" s="1126"/>
      <c r="LDL2" s="1126"/>
      <c r="LDM2" s="1126"/>
      <c r="LDN2" s="1126"/>
      <c r="LDO2" s="1126"/>
      <c r="LDP2" s="1126"/>
      <c r="LDQ2" s="1126"/>
      <c r="LDR2" s="1126"/>
      <c r="LDS2" s="1126"/>
      <c r="LDT2" s="1126"/>
      <c r="LDU2" s="1126"/>
      <c r="LDV2" s="1126"/>
      <c r="LDW2" s="1126"/>
      <c r="LDX2" s="1126"/>
      <c r="LDY2" s="1126"/>
      <c r="LDZ2" s="1126"/>
      <c r="LEA2" s="1126"/>
      <c r="LEB2" s="1126"/>
      <c r="LEC2" s="1126"/>
      <c r="LED2" s="1126"/>
      <c r="LEE2" s="1126"/>
      <c r="LEF2" s="1126"/>
      <c r="LEG2" s="1126"/>
      <c r="LEH2" s="1126"/>
      <c r="LEI2" s="1126"/>
      <c r="LEJ2" s="1126"/>
      <c r="LEK2" s="1126"/>
      <c r="LEL2" s="1126"/>
      <c r="LEM2" s="1126"/>
      <c r="LEN2" s="1126"/>
      <c r="LEO2" s="1126"/>
      <c r="LEP2" s="1126"/>
      <c r="LEQ2" s="1126"/>
      <c r="LER2" s="1126"/>
      <c r="LES2" s="1126"/>
      <c r="LET2" s="1126"/>
      <c r="LEU2" s="1126"/>
      <c r="LEV2" s="1126"/>
      <c r="LEW2" s="1126"/>
      <c r="LEX2" s="1126"/>
      <c r="LEY2" s="1126"/>
      <c r="LEZ2" s="1126"/>
      <c r="LFA2" s="1126"/>
      <c r="LFB2" s="1126"/>
      <c r="LFC2" s="1126"/>
      <c r="LFD2" s="1126"/>
      <c r="LFE2" s="1126"/>
      <c r="LFF2" s="1126"/>
      <c r="LFG2" s="1126"/>
      <c r="LFH2" s="1126"/>
      <c r="LFI2" s="1126"/>
      <c r="LFJ2" s="1126"/>
      <c r="LFK2" s="1126"/>
      <c r="LFL2" s="1126"/>
      <c r="LFM2" s="1126"/>
      <c r="LFN2" s="1126"/>
      <c r="LFO2" s="1126"/>
      <c r="LFP2" s="1126"/>
      <c r="LFQ2" s="1126"/>
      <c r="LFR2" s="1126"/>
      <c r="LFS2" s="1126"/>
      <c r="LFT2" s="1126"/>
      <c r="LFU2" s="1126"/>
      <c r="LFV2" s="1126"/>
      <c r="LFW2" s="1126"/>
      <c r="LFX2" s="1126"/>
      <c r="LFY2" s="1126"/>
      <c r="LFZ2" s="1126"/>
      <c r="LGA2" s="1126"/>
      <c r="LGB2" s="1126"/>
      <c r="LGC2" s="1126"/>
      <c r="LGD2" s="1126"/>
      <c r="LGE2" s="1126"/>
      <c r="LGF2" s="1126"/>
      <c r="LGG2" s="1126"/>
      <c r="LGH2" s="1126"/>
      <c r="LGI2" s="1126"/>
      <c r="LGJ2" s="1126"/>
      <c r="LGK2" s="1126"/>
      <c r="LGL2" s="1126"/>
      <c r="LGM2" s="1126"/>
      <c r="LGN2" s="1126"/>
      <c r="LGO2" s="1126"/>
      <c r="LGP2" s="1126"/>
      <c r="LGQ2" s="1126"/>
      <c r="LGR2" s="1126"/>
      <c r="LGS2" s="1126"/>
      <c r="LGT2" s="1126"/>
      <c r="LGU2" s="1126"/>
      <c r="LGV2" s="1126"/>
      <c r="LGW2" s="1126"/>
      <c r="LGX2" s="1126"/>
      <c r="LGY2" s="1126"/>
      <c r="LGZ2" s="1126"/>
      <c r="LHA2" s="1126"/>
      <c r="LHB2" s="1126"/>
      <c r="LHC2" s="1126"/>
      <c r="LHD2" s="1126"/>
      <c r="LHE2" s="1126"/>
      <c r="LHF2" s="1126"/>
      <c r="LHG2" s="1126"/>
      <c r="LHH2" s="1126"/>
      <c r="LHI2" s="1126"/>
      <c r="LHJ2" s="1126"/>
      <c r="LHK2" s="1126"/>
      <c r="LHL2" s="1126"/>
      <c r="LHM2" s="1126"/>
      <c r="LHN2" s="1126"/>
      <c r="LHO2" s="1126"/>
      <c r="LHP2" s="1126"/>
      <c r="LHQ2" s="1126"/>
      <c r="LHR2" s="1126"/>
      <c r="LHS2" s="1126"/>
      <c r="LHT2" s="1126"/>
      <c r="LHU2" s="1126"/>
      <c r="LHV2" s="1126"/>
      <c r="LHW2" s="1126"/>
      <c r="LHX2" s="1126"/>
      <c r="LHY2" s="1126"/>
      <c r="LHZ2" s="1126"/>
      <c r="LIA2" s="1126"/>
      <c r="LIB2" s="1126"/>
      <c r="LIC2" s="1126"/>
      <c r="LID2" s="1126"/>
      <c r="LIE2" s="1126"/>
      <c r="LIF2" s="1126"/>
      <c r="LIG2" s="1126"/>
      <c r="LIH2" s="1126"/>
      <c r="LII2" s="1126"/>
      <c r="LIJ2" s="1126"/>
      <c r="LIK2" s="1126"/>
      <c r="LIL2" s="1126"/>
      <c r="LIM2" s="1126"/>
      <c r="LIN2" s="1126"/>
      <c r="LIO2" s="1126"/>
      <c r="LIP2" s="1126"/>
      <c r="LIQ2" s="1126"/>
      <c r="LIR2" s="1126"/>
      <c r="LIS2" s="1126"/>
      <c r="LIT2" s="1126"/>
      <c r="LIU2" s="1126"/>
      <c r="LIV2" s="1126"/>
      <c r="LIW2" s="1126"/>
      <c r="LIX2" s="1126"/>
      <c r="LIY2" s="1126"/>
      <c r="LIZ2" s="1126"/>
      <c r="LJA2" s="1126"/>
      <c r="LJB2" s="1126"/>
      <c r="LJC2" s="1126"/>
      <c r="LJD2" s="1126"/>
      <c r="LJE2" s="1126"/>
      <c r="LJF2" s="1126"/>
      <c r="LJG2" s="1126"/>
      <c r="LJH2" s="1126"/>
      <c r="LJI2" s="1126"/>
      <c r="LJJ2" s="1126"/>
      <c r="LJK2" s="1126"/>
      <c r="LJL2" s="1126"/>
      <c r="LJM2" s="1126"/>
      <c r="LJN2" s="1126"/>
      <c r="LJO2" s="1126"/>
      <c r="LJP2" s="1126"/>
      <c r="LJQ2" s="1126"/>
      <c r="LJR2" s="1126"/>
      <c r="LJS2" s="1126"/>
      <c r="LJT2" s="1126"/>
      <c r="LJU2" s="1126"/>
      <c r="LJV2" s="1126"/>
      <c r="LJW2" s="1126"/>
      <c r="LJX2" s="1126"/>
      <c r="LJY2" s="1126"/>
      <c r="LJZ2" s="1126"/>
      <c r="LKA2" s="1126"/>
      <c r="LKB2" s="1126"/>
      <c r="LKC2" s="1126"/>
      <c r="LKD2" s="1126"/>
      <c r="LKE2" s="1126"/>
      <c r="LKF2" s="1126"/>
      <c r="LKG2" s="1126"/>
      <c r="LKH2" s="1126"/>
      <c r="LKI2" s="1126"/>
      <c r="LKJ2" s="1126"/>
      <c r="LKK2" s="1126"/>
      <c r="LKL2" s="1126"/>
      <c r="LKM2" s="1126"/>
      <c r="LKN2" s="1126"/>
      <c r="LKO2" s="1126"/>
      <c r="LKP2" s="1126"/>
      <c r="LKQ2" s="1126"/>
      <c r="LKR2" s="1126"/>
      <c r="LKS2" s="1126"/>
      <c r="LKT2" s="1126"/>
      <c r="LKU2" s="1126"/>
      <c r="LKV2" s="1126"/>
      <c r="LKW2" s="1126"/>
      <c r="LKX2" s="1126"/>
      <c r="LKY2" s="1126"/>
      <c r="LKZ2" s="1126"/>
      <c r="LLA2" s="1126"/>
      <c r="LLB2" s="1126"/>
      <c r="LLC2" s="1126"/>
      <c r="LLD2" s="1126"/>
      <c r="LLE2" s="1126"/>
      <c r="LLF2" s="1126"/>
      <c r="LLG2" s="1126"/>
      <c r="LLH2" s="1126"/>
      <c r="LLI2" s="1126"/>
      <c r="LLJ2" s="1126"/>
      <c r="LLK2" s="1126"/>
      <c r="LLL2" s="1126"/>
      <c r="LLM2" s="1126"/>
      <c r="LLN2" s="1126"/>
      <c r="LLO2" s="1126"/>
      <c r="LLP2" s="1126"/>
      <c r="LLQ2" s="1126"/>
      <c r="LLR2" s="1126"/>
      <c r="LLS2" s="1126"/>
      <c r="LLT2" s="1126"/>
      <c r="LLU2" s="1126"/>
      <c r="LLV2" s="1126"/>
      <c r="LLW2" s="1126"/>
      <c r="LLX2" s="1126"/>
      <c r="LLY2" s="1126"/>
      <c r="LLZ2" s="1126"/>
      <c r="LMA2" s="1126"/>
      <c r="LMB2" s="1126"/>
      <c r="LMC2" s="1126"/>
      <c r="LMD2" s="1126"/>
      <c r="LME2" s="1126"/>
      <c r="LMF2" s="1126"/>
      <c r="LMG2" s="1126"/>
      <c r="LMH2" s="1126"/>
      <c r="LMI2" s="1126"/>
      <c r="LMJ2" s="1126"/>
      <c r="LMK2" s="1126"/>
      <c r="LML2" s="1126"/>
      <c r="LMM2" s="1126"/>
      <c r="LMN2" s="1126"/>
      <c r="LMO2" s="1126"/>
      <c r="LMP2" s="1126"/>
      <c r="LMQ2" s="1126"/>
      <c r="LMR2" s="1126"/>
      <c r="LMS2" s="1126"/>
      <c r="LMT2" s="1126"/>
      <c r="LMU2" s="1126"/>
      <c r="LMV2" s="1126"/>
      <c r="LMW2" s="1126"/>
      <c r="LMX2" s="1126"/>
      <c r="LMY2" s="1126"/>
      <c r="LMZ2" s="1126"/>
      <c r="LNA2" s="1126"/>
      <c r="LNB2" s="1126"/>
      <c r="LNC2" s="1126"/>
      <c r="LND2" s="1126"/>
      <c r="LNE2" s="1126"/>
      <c r="LNF2" s="1126"/>
      <c r="LNG2" s="1126"/>
      <c r="LNH2" s="1126"/>
      <c r="LNI2" s="1126"/>
      <c r="LNJ2" s="1126"/>
      <c r="LNK2" s="1126"/>
      <c r="LNL2" s="1126"/>
      <c r="LNM2" s="1126"/>
      <c r="LNN2" s="1126"/>
      <c r="LNO2" s="1126"/>
      <c r="LNP2" s="1126"/>
      <c r="LNQ2" s="1126"/>
      <c r="LNR2" s="1126"/>
      <c r="LNS2" s="1126"/>
      <c r="LNT2" s="1126"/>
      <c r="LNU2" s="1126"/>
      <c r="LNV2" s="1126"/>
      <c r="LNW2" s="1126"/>
      <c r="LNX2" s="1126"/>
      <c r="LNY2" s="1126"/>
      <c r="LNZ2" s="1126"/>
      <c r="LOA2" s="1126"/>
      <c r="LOB2" s="1126"/>
      <c r="LOC2" s="1126"/>
      <c r="LOD2" s="1126"/>
      <c r="LOE2" s="1126"/>
      <c r="LOF2" s="1126"/>
      <c r="LOG2" s="1126"/>
      <c r="LOH2" s="1126"/>
      <c r="LOI2" s="1126"/>
      <c r="LOJ2" s="1126"/>
      <c r="LOK2" s="1126"/>
      <c r="LOL2" s="1126"/>
      <c r="LOM2" s="1126"/>
      <c r="LON2" s="1126"/>
      <c r="LOO2" s="1126"/>
      <c r="LOP2" s="1126"/>
      <c r="LOQ2" s="1126"/>
      <c r="LOR2" s="1126"/>
      <c r="LOS2" s="1126"/>
      <c r="LOT2" s="1126"/>
      <c r="LOU2" s="1126"/>
      <c r="LOV2" s="1126"/>
      <c r="LOW2" s="1126"/>
      <c r="LOX2" s="1126"/>
      <c r="LOY2" s="1126"/>
      <c r="LOZ2" s="1126"/>
      <c r="LPA2" s="1126"/>
      <c r="LPB2" s="1126"/>
      <c r="LPC2" s="1126"/>
      <c r="LPD2" s="1126"/>
      <c r="LPE2" s="1126"/>
      <c r="LPF2" s="1126"/>
      <c r="LPG2" s="1126"/>
      <c r="LPH2" s="1126"/>
      <c r="LPI2" s="1126"/>
      <c r="LPJ2" s="1126"/>
      <c r="LPK2" s="1126"/>
      <c r="LPL2" s="1126"/>
      <c r="LPM2" s="1126"/>
      <c r="LPN2" s="1126"/>
      <c r="LPO2" s="1126"/>
      <c r="LPP2" s="1126"/>
      <c r="LPQ2" s="1126"/>
      <c r="LPR2" s="1126"/>
      <c r="LPS2" s="1126"/>
      <c r="LPT2" s="1126"/>
      <c r="LPU2" s="1126"/>
      <c r="LPV2" s="1126"/>
      <c r="LPW2" s="1126"/>
      <c r="LPX2" s="1126"/>
      <c r="LPY2" s="1126"/>
      <c r="LPZ2" s="1126"/>
      <c r="LQA2" s="1126"/>
      <c r="LQB2" s="1126"/>
      <c r="LQC2" s="1126"/>
      <c r="LQD2" s="1126"/>
      <c r="LQE2" s="1126"/>
      <c r="LQF2" s="1126"/>
      <c r="LQG2" s="1126"/>
      <c r="LQH2" s="1126"/>
      <c r="LQI2" s="1126"/>
      <c r="LQJ2" s="1126"/>
      <c r="LQK2" s="1126"/>
      <c r="LQL2" s="1126"/>
      <c r="LQM2" s="1126"/>
      <c r="LQN2" s="1126"/>
      <c r="LQO2" s="1126"/>
      <c r="LQP2" s="1126"/>
      <c r="LQQ2" s="1126"/>
      <c r="LQR2" s="1126"/>
      <c r="LQS2" s="1126"/>
      <c r="LQT2" s="1126"/>
      <c r="LQU2" s="1126"/>
      <c r="LQV2" s="1126"/>
      <c r="LQW2" s="1126"/>
      <c r="LQX2" s="1126"/>
      <c r="LQY2" s="1126"/>
      <c r="LQZ2" s="1126"/>
      <c r="LRA2" s="1126"/>
      <c r="LRB2" s="1126"/>
      <c r="LRC2" s="1126"/>
      <c r="LRD2" s="1126"/>
      <c r="LRE2" s="1126"/>
      <c r="LRF2" s="1126"/>
      <c r="LRG2" s="1126"/>
      <c r="LRH2" s="1126"/>
      <c r="LRI2" s="1126"/>
      <c r="LRJ2" s="1126"/>
      <c r="LRK2" s="1126"/>
      <c r="LRL2" s="1126"/>
      <c r="LRM2" s="1126"/>
      <c r="LRN2" s="1126"/>
      <c r="LRO2" s="1126"/>
      <c r="LRP2" s="1126"/>
      <c r="LRQ2" s="1126"/>
      <c r="LRR2" s="1126"/>
      <c r="LRS2" s="1126"/>
      <c r="LRT2" s="1126"/>
      <c r="LRU2" s="1126"/>
      <c r="LRV2" s="1126"/>
      <c r="LRW2" s="1126"/>
      <c r="LRX2" s="1126"/>
      <c r="LRY2" s="1126"/>
      <c r="LRZ2" s="1126"/>
      <c r="LSA2" s="1126"/>
      <c r="LSB2" s="1126"/>
      <c r="LSC2" s="1126"/>
      <c r="LSD2" s="1126"/>
      <c r="LSE2" s="1126"/>
      <c r="LSF2" s="1126"/>
      <c r="LSG2" s="1126"/>
      <c r="LSH2" s="1126"/>
      <c r="LSI2" s="1126"/>
      <c r="LSJ2" s="1126"/>
      <c r="LSK2" s="1126"/>
      <c r="LSL2" s="1126"/>
      <c r="LSM2" s="1126"/>
      <c r="LSN2" s="1126"/>
      <c r="LSO2" s="1126"/>
      <c r="LSP2" s="1126"/>
      <c r="LSQ2" s="1126"/>
      <c r="LSR2" s="1126"/>
      <c r="LSS2" s="1126"/>
      <c r="LST2" s="1126"/>
      <c r="LSU2" s="1126"/>
      <c r="LSV2" s="1126"/>
      <c r="LSW2" s="1126"/>
      <c r="LSX2" s="1126"/>
      <c r="LSY2" s="1126"/>
      <c r="LSZ2" s="1126"/>
      <c r="LTA2" s="1126"/>
      <c r="LTB2" s="1126"/>
      <c r="LTC2" s="1126"/>
      <c r="LTD2" s="1126"/>
      <c r="LTE2" s="1126"/>
      <c r="LTF2" s="1126"/>
      <c r="LTG2" s="1126"/>
      <c r="LTH2" s="1126"/>
      <c r="LTI2" s="1126"/>
      <c r="LTJ2" s="1126"/>
      <c r="LTK2" s="1126"/>
      <c r="LTL2" s="1126"/>
      <c r="LTM2" s="1126"/>
      <c r="LTN2" s="1126"/>
      <c r="LTO2" s="1126"/>
      <c r="LTP2" s="1126"/>
      <c r="LTQ2" s="1126"/>
      <c r="LTR2" s="1126"/>
      <c r="LTS2" s="1126"/>
      <c r="LTT2" s="1126"/>
      <c r="LTU2" s="1126"/>
      <c r="LTV2" s="1126"/>
      <c r="LTW2" s="1126"/>
      <c r="LTX2" s="1126"/>
      <c r="LTY2" s="1126"/>
      <c r="LTZ2" s="1126"/>
      <c r="LUA2" s="1126"/>
      <c r="LUB2" s="1126"/>
      <c r="LUC2" s="1126"/>
      <c r="LUD2" s="1126"/>
      <c r="LUE2" s="1126"/>
      <c r="LUF2" s="1126"/>
      <c r="LUG2" s="1126"/>
      <c r="LUH2" s="1126"/>
      <c r="LUI2" s="1126"/>
      <c r="LUJ2" s="1126"/>
      <c r="LUK2" s="1126"/>
      <c r="LUL2" s="1126"/>
      <c r="LUM2" s="1126"/>
      <c r="LUN2" s="1126"/>
      <c r="LUO2" s="1126"/>
      <c r="LUP2" s="1126"/>
      <c r="LUQ2" s="1126"/>
      <c r="LUR2" s="1126"/>
      <c r="LUS2" s="1126"/>
      <c r="LUT2" s="1126"/>
      <c r="LUU2" s="1126"/>
      <c r="LUV2" s="1126"/>
      <c r="LUW2" s="1126"/>
      <c r="LUX2" s="1126"/>
      <c r="LUY2" s="1126"/>
      <c r="LUZ2" s="1126"/>
      <c r="LVA2" s="1126"/>
      <c r="LVB2" s="1126"/>
      <c r="LVC2" s="1126"/>
      <c r="LVD2" s="1126"/>
      <c r="LVE2" s="1126"/>
      <c r="LVF2" s="1126"/>
      <c r="LVG2" s="1126"/>
      <c r="LVH2" s="1126"/>
      <c r="LVI2" s="1126"/>
      <c r="LVJ2" s="1126"/>
      <c r="LVK2" s="1126"/>
      <c r="LVL2" s="1126"/>
      <c r="LVM2" s="1126"/>
      <c r="LVN2" s="1126"/>
      <c r="LVO2" s="1126"/>
      <c r="LVP2" s="1126"/>
      <c r="LVQ2" s="1126"/>
      <c r="LVR2" s="1126"/>
      <c r="LVS2" s="1126"/>
      <c r="LVT2" s="1126"/>
      <c r="LVU2" s="1126"/>
      <c r="LVV2" s="1126"/>
      <c r="LVW2" s="1126"/>
      <c r="LVX2" s="1126"/>
      <c r="LVY2" s="1126"/>
      <c r="LVZ2" s="1126"/>
      <c r="LWA2" s="1126"/>
      <c r="LWB2" s="1126"/>
      <c r="LWC2" s="1126"/>
      <c r="LWD2" s="1126"/>
      <c r="LWE2" s="1126"/>
      <c r="LWF2" s="1126"/>
      <c r="LWG2" s="1126"/>
      <c r="LWH2" s="1126"/>
      <c r="LWI2" s="1126"/>
      <c r="LWJ2" s="1126"/>
      <c r="LWK2" s="1126"/>
      <c r="LWL2" s="1126"/>
      <c r="LWM2" s="1126"/>
      <c r="LWN2" s="1126"/>
      <c r="LWO2" s="1126"/>
      <c r="LWP2" s="1126"/>
      <c r="LWQ2" s="1126"/>
      <c r="LWR2" s="1126"/>
      <c r="LWS2" s="1126"/>
      <c r="LWT2" s="1126"/>
      <c r="LWU2" s="1126"/>
      <c r="LWV2" s="1126"/>
      <c r="LWW2" s="1126"/>
      <c r="LWX2" s="1126"/>
      <c r="LWY2" s="1126"/>
      <c r="LWZ2" s="1126"/>
      <c r="LXA2" s="1126"/>
      <c r="LXB2" s="1126"/>
      <c r="LXC2" s="1126"/>
      <c r="LXD2" s="1126"/>
      <c r="LXE2" s="1126"/>
      <c r="LXF2" s="1126"/>
      <c r="LXG2" s="1126"/>
      <c r="LXH2" s="1126"/>
      <c r="LXI2" s="1126"/>
      <c r="LXJ2" s="1126"/>
      <c r="LXK2" s="1126"/>
      <c r="LXL2" s="1126"/>
      <c r="LXM2" s="1126"/>
      <c r="LXN2" s="1126"/>
      <c r="LXO2" s="1126"/>
      <c r="LXP2" s="1126"/>
      <c r="LXQ2" s="1126"/>
      <c r="LXR2" s="1126"/>
      <c r="LXS2" s="1126"/>
      <c r="LXT2" s="1126"/>
      <c r="LXU2" s="1126"/>
      <c r="LXV2" s="1126"/>
      <c r="LXW2" s="1126"/>
      <c r="LXX2" s="1126"/>
      <c r="LXY2" s="1126"/>
      <c r="LXZ2" s="1126"/>
      <c r="LYA2" s="1126"/>
      <c r="LYB2" s="1126"/>
      <c r="LYC2" s="1126"/>
      <c r="LYD2" s="1126"/>
      <c r="LYE2" s="1126"/>
      <c r="LYF2" s="1126"/>
      <c r="LYG2" s="1126"/>
      <c r="LYH2" s="1126"/>
      <c r="LYI2" s="1126"/>
      <c r="LYJ2" s="1126"/>
      <c r="LYK2" s="1126"/>
      <c r="LYL2" s="1126"/>
      <c r="LYM2" s="1126"/>
      <c r="LYN2" s="1126"/>
      <c r="LYO2" s="1126"/>
      <c r="LYP2" s="1126"/>
      <c r="LYQ2" s="1126"/>
      <c r="LYR2" s="1126"/>
      <c r="LYS2" s="1126"/>
      <c r="LYT2" s="1126"/>
      <c r="LYU2" s="1126"/>
      <c r="LYV2" s="1126"/>
      <c r="LYW2" s="1126"/>
      <c r="LYX2" s="1126"/>
      <c r="LYY2" s="1126"/>
      <c r="LYZ2" s="1126"/>
      <c r="LZA2" s="1126"/>
      <c r="LZB2" s="1126"/>
      <c r="LZC2" s="1126"/>
      <c r="LZD2" s="1126"/>
      <c r="LZE2" s="1126"/>
      <c r="LZF2" s="1126"/>
      <c r="LZG2" s="1126"/>
      <c r="LZH2" s="1126"/>
      <c r="LZI2" s="1126"/>
      <c r="LZJ2" s="1126"/>
      <c r="LZK2" s="1126"/>
      <c r="LZL2" s="1126"/>
      <c r="LZM2" s="1126"/>
      <c r="LZN2" s="1126"/>
      <c r="LZO2" s="1126"/>
      <c r="LZP2" s="1126"/>
      <c r="LZQ2" s="1126"/>
      <c r="LZR2" s="1126"/>
      <c r="LZS2" s="1126"/>
      <c r="LZT2" s="1126"/>
      <c r="LZU2" s="1126"/>
      <c r="LZV2" s="1126"/>
      <c r="LZW2" s="1126"/>
      <c r="LZX2" s="1126"/>
      <c r="LZY2" s="1126"/>
      <c r="LZZ2" s="1126"/>
      <c r="MAA2" s="1126"/>
      <c r="MAB2" s="1126"/>
      <c r="MAC2" s="1126"/>
      <c r="MAD2" s="1126"/>
      <c r="MAE2" s="1126"/>
      <c r="MAF2" s="1126"/>
      <c r="MAG2" s="1126"/>
      <c r="MAH2" s="1126"/>
      <c r="MAI2" s="1126"/>
      <c r="MAJ2" s="1126"/>
      <c r="MAK2" s="1126"/>
      <c r="MAL2" s="1126"/>
      <c r="MAM2" s="1126"/>
      <c r="MAN2" s="1126"/>
      <c r="MAO2" s="1126"/>
      <c r="MAP2" s="1126"/>
      <c r="MAQ2" s="1126"/>
      <c r="MAR2" s="1126"/>
      <c r="MAS2" s="1126"/>
      <c r="MAT2" s="1126"/>
      <c r="MAU2" s="1126"/>
      <c r="MAV2" s="1126"/>
      <c r="MAW2" s="1126"/>
      <c r="MAX2" s="1126"/>
      <c r="MAY2" s="1126"/>
      <c r="MAZ2" s="1126"/>
      <c r="MBA2" s="1126"/>
      <c r="MBB2" s="1126"/>
      <c r="MBC2" s="1126"/>
      <c r="MBD2" s="1126"/>
      <c r="MBE2" s="1126"/>
      <c r="MBF2" s="1126"/>
      <c r="MBG2" s="1126"/>
      <c r="MBH2" s="1126"/>
      <c r="MBI2" s="1126"/>
      <c r="MBJ2" s="1126"/>
      <c r="MBK2" s="1126"/>
      <c r="MBL2" s="1126"/>
      <c r="MBM2" s="1126"/>
      <c r="MBN2" s="1126"/>
      <c r="MBO2" s="1126"/>
      <c r="MBP2" s="1126"/>
      <c r="MBQ2" s="1126"/>
      <c r="MBR2" s="1126"/>
      <c r="MBS2" s="1126"/>
      <c r="MBT2" s="1126"/>
      <c r="MBU2" s="1126"/>
      <c r="MBV2" s="1126"/>
      <c r="MBW2" s="1126"/>
      <c r="MBX2" s="1126"/>
      <c r="MBY2" s="1126"/>
      <c r="MBZ2" s="1126"/>
      <c r="MCA2" s="1126"/>
      <c r="MCB2" s="1126"/>
      <c r="MCC2" s="1126"/>
      <c r="MCD2" s="1126"/>
      <c r="MCE2" s="1126"/>
      <c r="MCF2" s="1126"/>
      <c r="MCG2" s="1126"/>
      <c r="MCH2" s="1126"/>
      <c r="MCI2" s="1126"/>
      <c r="MCJ2" s="1126"/>
      <c r="MCK2" s="1126"/>
      <c r="MCL2" s="1126"/>
      <c r="MCM2" s="1126"/>
      <c r="MCN2" s="1126"/>
      <c r="MCO2" s="1126"/>
      <c r="MCP2" s="1126"/>
      <c r="MCQ2" s="1126"/>
      <c r="MCR2" s="1126"/>
      <c r="MCS2" s="1126"/>
      <c r="MCT2" s="1126"/>
      <c r="MCU2" s="1126"/>
      <c r="MCV2" s="1126"/>
      <c r="MCW2" s="1126"/>
      <c r="MCX2" s="1126"/>
      <c r="MCY2" s="1126"/>
      <c r="MCZ2" s="1126"/>
      <c r="MDA2" s="1126"/>
      <c r="MDB2" s="1126"/>
      <c r="MDC2" s="1126"/>
      <c r="MDD2" s="1126"/>
      <c r="MDE2" s="1126"/>
      <c r="MDF2" s="1126"/>
      <c r="MDG2" s="1126"/>
      <c r="MDH2" s="1126"/>
      <c r="MDI2" s="1126"/>
      <c r="MDJ2" s="1126"/>
      <c r="MDK2" s="1126"/>
      <c r="MDL2" s="1126"/>
      <c r="MDM2" s="1126"/>
      <c r="MDN2" s="1126"/>
      <c r="MDO2" s="1126"/>
      <c r="MDP2" s="1126"/>
      <c r="MDQ2" s="1126"/>
      <c r="MDR2" s="1126"/>
      <c r="MDS2" s="1126"/>
      <c r="MDT2" s="1126"/>
      <c r="MDU2" s="1126"/>
      <c r="MDV2" s="1126"/>
      <c r="MDW2" s="1126"/>
      <c r="MDX2" s="1126"/>
      <c r="MDY2" s="1126"/>
      <c r="MDZ2" s="1126"/>
      <c r="MEA2" s="1126"/>
      <c r="MEB2" s="1126"/>
      <c r="MEC2" s="1126"/>
      <c r="MED2" s="1126"/>
      <c r="MEE2" s="1126"/>
      <c r="MEF2" s="1126"/>
      <c r="MEG2" s="1126"/>
      <c r="MEH2" s="1126"/>
      <c r="MEI2" s="1126"/>
      <c r="MEJ2" s="1126"/>
      <c r="MEK2" s="1126"/>
      <c r="MEL2" s="1126"/>
      <c r="MEM2" s="1126"/>
      <c r="MEN2" s="1126"/>
      <c r="MEO2" s="1126"/>
      <c r="MEP2" s="1126"/>
      <c r="MEQ2" s="1126"/>
      <c r="MER2" s="1126"/>
      <c r="MES2" s="1126"/>
      <c r="MET2" s="1126"/>
      <c r="MEU2" s="1126"/>
      <c r="MEV2" s="1126"/>
      <c r="MEW2" s="1126"/>
      <c r="MEX2" s="1126"/>
      <c r="MEY2" s="1126"/>
      <c r="MEZ2" s="1126"/>
      <c r="MFA2" s="1126"/>
      <c r="MFB2" s="1126"/>
      <c r="MFC2" s="1126"/>
      <c r="MFD2" s="1126"/>
      <c r="MFE2" s="1126"/>
      <c r="MFF2" s="1126"/>
      <c r="MFG2" s="1126"/>
      <c r="MFH2" s="1126"/>
      <c r="MFI2" s="1126"/>
      <c r="MFJ2" s="1126"/>
      <c r="MFK2" s="1126"/>
      <c r="MFL2" s="1126"/>
      <c r="MFM2" s="1126"/>
      <c r="MFN2" s="1126"/>
      <c r="MFO2" s="1126"/>
      <c r="MFP2" s="1126"/>
      <c r="MFQ2" s="1126"/>
      <c r="MFR2" s="1126"/>
      <c r="MFS2" s="1126"/>
      <c r="MFT2" s="1126"/>
      <c r="MFU2" s="1126"/>
      <c r="MFV2" s="1126"/>
      <c r="MFW2" s="1126"/>
      <c r="MFX2" s="1126"/>
      <c r="MFY2" s="1126"/>
      <c r="MFZ2" s="1126"/>
      <c r="MGA2" s="1126"/>
      <c r="MGB2" s="1126"/>
      <c r="MGC2" s="1126"/>
      <c r="MGD2" s="1126"/>
      <c r="MGE2" s="1126"/>
      <c r="MGF2" s="1126"/>
      <c r="MGG2" s="1126"/>
      <c r="MGH2" s="1126"/>
      <c r="MGI2" s="1126"/>
      <c r="MGJ2" s="1126"/>
      <c r="MGK2" s="1126"/>
      <c r="MGL2" s="1126"/>
      <c r="MGM2" s="1126"/>
      <c r="MGN2" s="1126"/>
      <c r="MGO2" s="1126"/>
      <c r="MGP2" s="1126"/>
      <c r="MGQ2" s="1126"/>
      <c r="MGR2" s="1126"/>
      <c r="MGS2" s="1126"/>
      <c r="MGT2" s="1126"/>
      <c r="MGU2" s="1126"/>
      <c r="MGV2" s="1126"/>
      <c r="MGW2" s="1126"/>
      <c r="MGX2" s="1126"/>
      <c r="MGY2" s="1126"/>
      <c r="MGZ2" s="1126"/>
      <c r="MHA2" s="1126"/>
      <c r="MHB2" s="1126"/>
      <c r="MHC2" s="1126"/>
      <c r="MHD2" s="1126"/>
      <c r="MHE2" s="1126"/>
      <c r="MHF2" s="1126"/>
      <c r="MHG2" s="1126"/>
      <c r="MHH2" s="1126"/>
      <c r="MHI2" s="1126"/>
      <c r="MHJ2" s="1126"/>
      <c r="MHK2" s="1126"/>
      <c r="MHL2" s="1126"/>
      <c r="MHM2" s="1126"/>
      <c r="MHN2" s="1126"/>
      <c r="MHO2" s="1126"/>
      <c r="MHP2" s="1126"/>
      <c r="MHQ2" s="1126"/>
      <c r="MHR2" s="1126"/>
      <c r="MHS2" s="1126"/>
      <c r="MHT2" s="1126"/>
      <c r="MHU2" s="1126"/>
      <c r="MHV2" s="1126"/>
      <c r="MHW2" s="1126"/>
      <c r="MHX2" s="1126"/>
      <c r="MHY2" s="1126"/>
      <c r="MHZ2" s="1126"/>
      <c r="MIA2" s="1126"/>
      <c r="MIB2" s="1126"/>
      <c r="MIC2" s="1126"/>
      <c r="MID2" s="1126"/>
      <c r="MIE2" s="1126"/>
      <c r="MIF2" s="1126"/>
      <c r="MIG2" s="1126"/>
      <c r="MIH2" s="1126"/>
      <c r="MII2" s="1126"/>
      <c r="MIJ2" s="1126"/>
      <c r="MIK2" s="1126"/>
      <c r="MIL2" s="1126"/>
      <c r="MIM2" s="1126"/>
      <c r="MIN2" s="1126"/>
      <c r="MIO2" s="1126"/>
      <c r="MIP2" s="1126"/>
      <c r="MIQ2" s="1126"/>
      <c r="MIR2" s="1126"/>
      <c r="MIS2" s="1126"/>
      <c r="MIT2" s="1126"/>
      <c r="MIU2" s="1126"/>
      <c r="MIV2" s="1126"/>
      <c r="MIW2" s="1126"/>
      <c r="MIX2" s="1126"/>
      <c r="MIY2" s="1126"/>
      <c r="MIZ2" s="1126"/>
      <c r="MJA2" s="1126"/>
      <c r="MJB2" s="1126"/>
      <c r="MJC2" s="1126"/>
      <c r="MJD2" s="1126"/>
      <c r="MJE2" s="1126"/>
      <c r="MJF2" s="1126"/>
      <c r="MJG2" s="1126"/>
      <c r="MJH2" s="1126"/>
      <c r="MJI2" s="1126"/>
      <c r="MJJ2" s="1126"/>
      <c r="MJK2" s="1126"/>
      <c r="MJL2" s="1126"/>
      <c r="MJM2" s="1126"/>
      <c r="MJN2" s="1126"/>
      <c r="MJO2" s="1126"/>
      <c r="MJP2" s="1126"/>
      <c r="MJQ2" s="1126"/>
      <c r="MJR2" s="1126"/>
      <c r="MJS2" s="1126"/>
      <c r="MJT2" s="1126"/>
      <c r="MJU2" s="1126"/>
      <c r="MJV2" s="1126"/>
      <c r="MJW2" s="1126"/>
      <c r="MJX2" s="1126"/>
      <c r="MJY2" s="1126"/>
      <c r="MJZ2" s="1126"/>
      <c r="MKA2" s="1126"/>
      <c r="MKB2" s="1126"/>
      <c r="MKC2" s="1126"/>
      <c r="MKD2" s="1126"/>
      <c r="MKE2" s="1126"/>
      <c r="MKF2" s="1126"/>
      <c r="MKG2" s="1126"/>
      <c r="MKH2" s="1126"/>
      <c r="MKI2" s="1126"/>
      <c r="MKJ2" s="1126"/>
      <c r="MKK2" s="1126"/>
      <c r="MKL2" s="1126"/>
      <c r="MKM2" s="1126"/>
      <c r="MKN2" s="1126"/>
      <c r="MKO2" s="1126"/>
      <c r="MKP2" s="1126"/>
      <c r="MKQ2" s="1126"/>
      <c r="MKR2" s="1126"/>
      <c r="MKS2" s="1126"/>
      <c r="MKT2" s="1126"/>
      <c r="MKU2" s="1126"/>
      <c r="MKV2" s="1126"/>
      <c r="MKW2" s="1126"/>
      <c r="MKX2" s="1126"/>
      <c r="MKY2" s="1126"/>
      <c r="MKZ2" s="1126"/>
      <c r="MLA2" s="1126"/>
      <c r="MLB2" s="1126"/>
      <c r="MLC2" s="1126"/>
      <c r="MLD2" s="1126"/>
      <c r="MLE2" s="1126"/>
      <c r="MLF2" s="1126"/>
      <c r="MLG2" s="1126"/>
      <c r="MLH2" s="1126"/>
      <c r="MLI2" s="1126"/>
      <c r="MLJ2" s="1126"/>
      <c r="MLK2" s="1126"/>
      <c r="MLL2" s="1126"/>
      <c r="MLM2" s="1126"/>
      <c r="MLN2" s="1126"/>
      <c r="MLO2" s="1126"/>
      <c r="MLP2" s="1126"/>
      <c r="MLQ2" s="1126"/>
      <c r="MLR2" s="1126"/>
      <c r="MLS2" s="1126"/>
      <c r="MLT2" s="1126"/>
      <c r="MLU2" s="1126"/>
      <c r="MLV2" s="1126"/>
      <c r="MLW2" s="1126"/>
      <c r="MLX2" s="1126"/>
      <c r="MLY2" s="1126"/>
      <c r="MLZ2" s="1126"/>
      <c r="MMA2" s="1126"/>
      <c r="MMB2" s="1126"/>
      <c r="MMC2" s="1126"/>
      <c r="MMD2" s="1126"/>
      <c r="MME2" s="1126"/>
      <c r="MMF2" s="1126"/>
      <c r="MMG2" s="1126"/>
      <c r="MMH2" s="1126"/>
      <c r="MMI2" s="1126"/>
      <c r="MMJ2" s="1126"/>
      <c r="MMK2" s="1126"/>
      <c r="MML2" s="1126"/>
      <c r="MMM2" s="1126"/>
      <c r="MMN2" s="1126"/>
      <c r="MMO2" s="1126"/>
      <c r="MMP2" s="1126"/>
      <c r="MMQ2" s="1126"/>
      <c r="MMR2" s="1126"/>
      <c r="MMS2" s="1126"/>
      <c r="MMT2" s="1126"/>
      <c r="MMU2" s="1126"/>
      <c r="MMV2" s="1126"/>
      <c r="MMW2" s="1126"/>
      <c r="MMX2" s="1126"/>
      <c r="MMY2" s="1126"/>
      <c r="MMZ2" s="1126"/>
      <c r="MNA2" s="1126"/>
      <c r="MNB2" s="1126"/>
      <c r="MNC2" s="1126"/>
      <c r="MND2" s="1126"/>
      <c r="MNE2" s="1126"/>
      <c r="MNF2" s="1126"/>
      <c r="MNG2" s="1126"/>
      <c r="MNH2" s="1126"/>
      <c r="MNI2" s="1126"/>
      <c r="MNJ2" s="1126"/>
      <c r="MNK2" s="1126"/>
      <c r="MNL2" s="1126"/>
      <c r="MNM2" s="1126"/>
      <c r="MNN2" s="1126"/>
      <c r="MNO2" s="1126"/>
      <c r="MNP2" s="1126"/>
      <c r="MNQ2" s="1126"/>
      <c r="MNR2" s="1126"/>
      <c r="MNS2" s="1126"/>
      <c r="MNT2" s="1126"/>
      <c r="MNU2" s="1126"/>
      <c r="MNV2" s="1126"/>
      <c r="MNW2" s="1126"/>
      <c r="MNX2" s="1126"/>
      <c r="MNY2" s="1126"/>
      <c r="MNZ2" s="1126"/>
      <c r="MOA2" s="1126"/>
      <c r="MOB2" s="1126"/>
      <c r="MOC2" s="1126"/>
      <c r="MOD2" s="1126"/>
      <c r="MOE2" s="1126"/>
      <c r="MOF2" s="1126"/>
      <c r="MOG2" s="1126"/>
      <c r="MOH2" s="1126"/>
      <c r="MOI2" s="1126"/>
      <c r="MOJ2" s="1126"/>
      <c r="MOK2" s="1126"/>
      <c r="MOL2" s="1126"/>
      <c r="MOM2" s="1126"/>
      <c r="MON2" s="1126"/>
      <c r="MOO2" s="1126"/>
      <c r="MOP2" s="1126"/>
      <c r="MOQ2" s="1126"/>
      <c r="MOR2" s="1126"/>
      <c r="MOS2" s="1126"/>
      <c r="MOT2" s="1126"/>
      <c r="MOU2" s="1126"/>
      <c r="MOV2" s="1126"/>
      <c r="MOW2" s="1126"/>
      <c r="MOX2" s="1126"/>
      <c r="MOY2" s="1126"/>
      <c r="MOZ2" s="1126"/>
      <c r="MPA2" s="1126"/>
      <c r="MPB2" s="1126"/>
      <c r="MPC2" s="1126"/>
      <c r="MPD2" s="1126"/>
      <c r="MPE2" s="1126"/>
      <c r="MPF2" s="1126"/>
      <c r="MPG2" s="1126"/>
      <c r="MPH2" s="1126"/>
      <c r="MPI2" s="1126"/>
      <c r="MPJ2" s="1126"/>
      <c r="MPK2" s="1126"/>
      <c r="MPL2" s="1126"/>
      <c r="MPM2" s="1126"/>
      <c r="MPN2" s="1126"/>
      <c r="MPO2" s="1126"/>
      <c r="MPP2" s="1126"/>
      <c r="MPQ2" s="1126"/>
      <c r="MPR2" s="1126"/>
      <c r="MPS2" s="1126"/>
      <c r="MPT2" s="1126"/>
      <c r="MPU2" s="1126"/>
      <c r="MPV2" s="1126"/>
      <c r="MPW2" s="1126"/>
      <c r="MPX2" s="1126"/>
      <c r="MPY2" s="1126"/>
      <c r="MPZ2" s="1126"/>
      <c r="MQA2" s="1126"/>
      <c r="MQB2" s="1126"/>
      <c r="MQC2" s="1126"/>
      <c r="MQD2" s="1126"/>
      <c r="MQE2" s="1126"/>
      <c r="MQF2" s="1126"/>
      <c r="MQG2" s="1126"/>
      <c r="MQH2" s="1126"/>
      <c r="MQI2" s="1126"/>
      <c r="MQJ2" s="1126"/>
      <c r="MQK2" s="1126"/>
      <c r="MQL2" s="1126"/>
      <c r="MQM2" s="1126"/>
      <c r="MQN2" s="1126"/>
      <c r="MQO2" s="1126"/>
      <c r="MQP2" s="1126"/>
      <c r="MQQ2" s="1126"/>
      <c r="MQR2" s="1126"/>
      <c r="MQS2" s="1126"/>
      <c r="MQT2" s="1126"/>
      <c r="MQU2" s="1126"/>
      <c r="MQV2" s="1126"/>
      <c r="MQW2" s="1126"/>
      <c r="MQX2" s="1126"/>
      <c r="MQY2" s="1126"/>
      <c r="MQZ2" s="1126"/>
      <c r="MRA2" s="1126"/>
      <c r="MRB2" s="1126"/>
      <c r="MRC2" s="1126"/>
      <c r="MRD2" s="1126"/>
      <c r="MRE2" s="1126"/>
      <c r="MRF2" s="1126"/>
      <c r="MRG2" s="1126"/>
      <c r="MRH2" s="1126"/>
      <c r="MRI2" s="1126"/>
      <c r="MRJ2" s="1126"/>
      <c r="MRK2" s="1126"/>
      <c r="MRL2" s="1126"/>
      <c r="MRM2" s="1126"/>
      <c r="MRN2" s="1126"/>
      <c r="MRO2" s="1126"/>
      <c r="MRP2" s="1126"/>
      <c r="MRQ2" s="1126"/>
      <c r="MRR2" s="1126"/>
      <c r="MRS2" s="1126"/>
      <c r="MRT2" s="1126"/>
      <c r="MRU2" s="1126"/>
      <c r="MRV2" s="1126"/>
      <c r="MRW2" s="1126"/>
      <c r="MRX2" s="1126"/>
      <c r="MRY2" s="1126"/>
      <c r="MRZ2" s="1126"/>
      <c r="MSA2" s="1126"/>
      <c r="MSB2" s="1126"/>
      <c r="MSC2" s="1126"/>
      <c r="MSD2" s="1126"/>
      <c r="MSE2" s="1126"/>
      <c r="MSF2" s="1126"/>
      <c r="MSG2" s="1126"/>
      <c r="MSH2" s="1126"/>
      <c r="MSI2" s="1126"/>
      <c r="MSJ2" s="1126"/>
      <c r="MSK2" s="1126"/>
      <c r="MSL2" s="1126"/>
      <c r="MSM2" s="1126"/>
      <c r="MSN2" s="1126"/>
      <c r="MSO2" s="1126"/>
      <c r="MSP2" s="1126"/>
      <c r="MSQ2" s="1126"/>
      <c r="MSR2" s="1126"/>
      <c r="MSS2" s="1126"/>
      <c r="MST2" s="1126"/>
      <c r="MSU2" s="1126"/>
      <c r="MSV2" s="1126"/>
      <c r="MSW2" s="1126"/>
      <c r="MSX2" s="1126"/>
      <c r="MSY2" s="1126"/>
      <c r="MSZ2" s="1126"/>
      <c r="MTA2" s="1126"/>
      <c r="MTB2" s="1126"/>
      <c r="MTC2" s="1126"/>
      <c r="MTD2" s="1126"/>
      <c r="MTE2" s="1126"/>
      <c r="MTF2" s="1126"/>
      <c r="MTG2" s="1126"/>
      <c r="MTH2" s="1126"/>
      <c r="MTI2" s="1126"/>
      <c r="MTJ2" s="1126"/>
      <c r="MTK2" s="1126"/>
      <c r="MTL2" s="1126"/>
      <c r="MTM2" s="1126"/>
      <c r="MTN2" s="1126"/>
      <c r="MTO2" s="1126"/>
      <c r="MTP2" s="1126"/>
      <c r="MTQ2" s="1126"/>
      <c r="MTR2" s="1126"/>
      <c r="MTS2" s="1126"/>
      <c r="MTT2" s="1126"/>
      <c r="MTU2" s="1126"/>
      <c r="MTV2" s="1126"/>
      <c r="MTW2" s="1126"/>
      <c r="MTX2" s="1126"/>
      <c r="MTY2" s="1126"/>
      <c r="MTZ2" s="1126"/>
      <c r="MUA2" s="1126"/>
      <c r="MUB2" s="1126"/>
      <c r="MUC2" s="1126"/>
      <c r="MUD2" s="1126"/>
      <c r="MUE2" s="1126"/>
      <c r="MUF2" s="1126"/>
      <c r="MUG2" s="1126"/>
      <c r="MUH2" s="1126"/>
      <c r="MUI2" s="1126"/>
      <c r="MUJ2" s="1126"/>
      <c r="MUK2" s="1126"/>
      <c r="MUL2" s="1126"/>
      <c r="MUM2" s="1126"/>
      <c r="MUN2" s="1126"/>
      <c r="MUO2" s="1126"/>
      <c r="MUP2" s="1126"/>
      <c r="MUQ2" s="1126"/>
      <c r="MUR2" s="1126"/>
      <c r="MUS2" s="1126"/>
      <c r="MUT2" s="1126"/>
      <c r="MUU2" s="1126"/>
      <c r="MUV2" s="1126"/>
      <c r="MUW2" s="1126"/>
      <c r="MUX2" s="1126"/>
      <c r="MUY2" s="1126"/>
      <c r="MUZ2" s="1126"/>
      <c r="MVA2" s="1126"/>
      <c r="MVB2" s="1126"/>
      <c r="MVC2" s="1126"/>
      <c r="MVD2" s="1126"/>
      <c r="MVE2" s="1126"/>
      <c r="MVF2" s="1126"/>
      <c r="MVG2" s="1126"/>
      <c r="MVH2" s="1126"/>
      <c r="MVI2" s="1126"/>
      <c r="MVJ2" s="1126"/>
      <c r="MVK2" s="1126"/>
      <c r="MVL2" s="1126"/>
      <c r="MVM2" s="1126"/>
      <c r="MVN2" s="1126"/>
      <c r="MVO2" s="1126"/>
      <c r="MVP2" s="1126"/>
      <c r="MVQ2" s="1126"/>
      <c r="MVR2" s="1126"/>
      <c r="MVS2" s="1126"/>
      <c r="MVT2" s="1126"/>
      <c r="MVU2" s="1126"/>
      <c r="MVV2" s="1126"/>
      <c r="MVW2" s="1126"/>
      <c r="MVX2" s="1126"/>
      <c r="MVY2" s="1126"/>
      <c r="MVZ2" s="1126"/>
      <c r="MWA2" s="1126"/>
      <c r="MWB2" s="1126"/>
      <c r="MWC2" s="1126"/>
      <c r="MWD2" s="1126"/>
      <c r="MWE2" s="1126"/>
      <c r="MWF2" s="1126"/>
      <c r="MWG2" s="1126"/>
      <c r="MWH2" s="1126"/>
      <c r="MWI2" s="1126"/>
      <c r="MWJ2" s="1126"/>
      <c r="MWK2" s="1126"/>
      <c r="MWL2" s="1126"/>
      <c r="MWM2" s="1126"/>
      <c r="MWN2" s="1126"/>
      <c r="MWO2" s="1126"/>
      <c r="MWP2" s="1126"/>
      <c r="MWQ2" s="1126"/>
      <c r="MWR2" s="1126"/>
      <c r="MWS2" s="1126"/>
      <c r="MWT2" s="1126"/>
      <c r="MWU2" s="1126"/>
      <c r="MWV2" s="1126"/>
      <c r="MWW2" s="1126"/>
      <c r="MWX2" s="1126"/>
      <c r="MWY2" s="1126"/>
      <c r="MWZ2" s="1126"/>
      <c r="MXA2" s="1126"/>
      <c r="MXB2" s="1126"/>
      <c r="MXC2" s="1126"/>
      <c r="MXD2" s="1126"/>
      <c r="MXE2" s="1126"/>
      <c r="MXF2" s="1126"/>
      <c r="MXG2" s="1126"/>
      <c r="MXH2" s="1126"/>
      <c r="MXI2" s="1126"/>
      <c r="MXJ2" s="1126"/>
      <c r="MXK2" s="1126"/>
      <c r="MXL2" s="1126"/>
      <c r="MXM2" s="1126"/>
      <c r="MXN2" s="1126"/>
      <c r="MXO2" s="1126"/>
      <c r="MXP2" s="1126"/>
      <c r="MXQ2" s="1126"/>
      <c r="MXR2" s="1126"/>
      <c r="MXS2" s="1126"/>
      <c r="MXT2" s="1126"/>
      <c r="MXU2" s="1126"/>
      <c r="MXV2" s="1126"/>
      <c r="MXW2" s="1126"/>
      <c r="MXX2" s="1126"/>
      <c r="MXY2" s="1126"/>
      <c r="MXZ2" s="1126"/>
      <c r="MYA2" s="1126"/>
      <c r="MYB2" s="1126"/>
      <c r="MYC2" s="1126"/>
      <c r="MYD2" s="1126"/>
      <c r="MYE2" s="1126"/>
      <c r="MYF2" s="1126"/>
      <c r="MYG2" s="1126"/>
      <c r="MYH2" s="1126"/>
      <c r="MYI2" s="1126"/>
      <c r="MYJ2" s="1126"/>
      <c r="MYK2" s="1126"/>
      <c r="MYL2" s="1126"/>
      <c r="MYM2" s="1126"/>
      <c r="MYN2" s="1126"/>
      <c r="MYO2" s="1126"/>
      <c r="MYP2" s="1126"/>
      <c r="MYQ2" s="1126"/>
      <c r="MYR2" s="1126"/>
      <c r="MYS2" s="1126"/>
      <c r="MYT2" s="1126"/>
      <c r="MYU2" s="1126"/>
      <c r="MYV2" s="1126"/>
      <c r="MYW2" s="1126"/>
      <c r="MYX2" s="1126"/>
      <c r="MYY2" s="1126"/>
      <c r="MYZ2" s="1126"/>
      <c r="MZA2" s="1126"/>
      <c r="MZB2" s="1126"/>
      <c r="MZC2" s="1126"/>
      <c r="MZD2" s="1126"/>
      <c r="MZE2" s="1126"/>
      <c r="MZF2" s="1126"/>
      <c r="MZG2" s="1126"/>
      <c r="MZH2" s="1126"/>
      <c r="MZI2" s="1126"/>
      <c r="MZJ2" s="1126"/>
      <c r="MZK2" s="1126"/>
      <c r="MZL2" s="1126"/>
      <c r="MZM2" s="1126"/>
      <c r="MZN2" s="1126"/>
      <c r="MZO2" s="1126"/>
      <c r="MZP2" s="1126"/>
      <c r="MZQ2" s="1126"/>
      <c r="MZR2" s="1126"/>
      <c r="MZS2" s="1126"/>
      <c r="MZT2" s="1126"/>
      <c r="MZU2" s="1126"/>
      <c r="MZV2" s="1126"/>
      <c r="MZW2" s="1126"/>
      <c r="MZX2" s="1126"/>
      <c r="MZY2" s="1126"/>
      <c r="MZZ2" s="1126"/>
      <c r="NAA2" s="1126"/>
      <c r="NAB2" s="1126"/>
      <c r="NAC2" s="1126"/>
      <c r="NAD2" s="1126"/>
      <c r="NAE2" s="1126"/>
      <c r="NAF2" s="1126"/>
      <c r="NAG2" s="1126"/>
      <c r="NAH2" s="1126"/>
      <c r="NAI2" s="1126"/>
      <c r="NAJ2" s="1126"/>
      <c r="NAK2" s="1126"/>
      <c r="NAL2" s="1126"/>
      <c r="NAM2" s="1126"/>
      <c r="NAN2" s="1126"/>
      <c r="NAO2" s="1126"/>
      <c r="NAP2" s="1126"/>
      <c r="NAQ2" s="1126"/>
      <c r="NAR2" s="1126"/>
      <c r="NAS2" s="1126"/>
      <c r="NAT2" s="1126"/>
      <c r="NAU2" s="1126"/>
      <c r="NAV2" s="1126"/>
      <c r="NAW2" s="1126"/>
      <c r="NAX2" s="1126"/>
      <c r="NAY2" s="1126"/>
      <c r="NAZ2" s="1126"/>
      <c r="NBA2" s="1126"/>
      <c r="NBB2" s="1126"/>
      <c r="NBC2" s="1126"/>
      <c r="NBD2" s="1126"/>
      <c r="NBE2" s="1126"/>
      <c r="NBF2" s="1126"/>
      <c r="NBG2" s="1126"/>
      <c r="NBH2" s="1126"/>
      <c r="NBI2" s="1126"/>
      <c r="NBJ2" s="1126"/>
      <c r="NBK2" s="1126"/>
      <c r="NBL2" s="1126"/>
      <c r="NBM2" s="1126"/>
      <c r="NBN2" s="1126"/>
      <c r="NBO2" s="1126"/>
      <c r="NBP2" s="1126"/>
      <c r="NBQ2" s="1126"/>
      <c r="NBR2" s="1126"/>
      <c r="NBS2" s="1126"/>
      <c r="NBT2" s="1126"/>
      <c r="NBU2" s="1126"/>
      <c r="NBV2" s="1126"/>
      <c r="NBW2" s="1126"/>
      <c r="NBX2" s="1126"/>
      <c r="NBY2" s="1126"/>
      <c r="NBZ2" s="1126"/>
      <c r="NCA2" s="1126"/>
      <c r="NCB2" s="1126"/>
      <c r="NCC2" s="1126"/>
      <c r="NCD2" s="1126"/>
      <c r="NCE2" s="1126"/>
      <c r="NCF2" s="1126"/>
      <c r="NCG2" s="1126"/>
      <c r="NCH2" s="1126"/>
      <c r="NCI2" s="1126"/>
      <c r="NCJ2" s="1126"/>
      <c r="NCK2" s="1126"/>
      <c r="NCL2" s="1126"/>
      <c r="NCM2" s="1126"/>
      <c r="NCN2" s="1126"/>
      <c r="NCO2" s="1126"/>
      <c r="NCP2" s="1126"/>
      <c r="NCQ2" s="1126"/>
      <c r="NCR2" s="1126"/>
      <c r="NCS2" s="1126"/>
      <c r="NCT2" s="1126"/>
      <c r="NCU2" s="1126"/>
      <c r="NCV2" s="1126"/>
      <c r="NCW2" s="1126"/>
      <c r="NCX2" s="1126"/>
      <c r="NCY2" s="1126"/>
      <c r="NCZ2" s="1126"/>
      <c r="NDA2" s="1126"/>
      <c r="NDB2" s="1126"/>
      <c r="NDC2" s="1126"/>
      <c r="NDD2" s="1126"/>
      <c r="NDE2" s="1126"/>
      <c r="NDF2" s="1126"/>
      <c r="NDG2" s="1126"/>
      <c r="NDH2" s="1126"/>
      <c r="NDI2" s="1126"/>
      <c r="NDJ2" s="1126"/>
      <c r="NDK2" s="1126"/>
      <c r="NDL2" s="1126"/>
      <c r="NDM2" s="1126"/>
      <c r="NDN2" s="1126"/>
      <c r="NDO2" s="1126"/>
      <c r="NDP2" s="1126"/>
      <c r="NDQ2" s="1126"/>
      <c r="NDR2" s="1126"/>
      <c r="NDS2" s="1126"/>
      <c r="NDT2" s="1126"/>
      <c r="NDU2" s="1126"/>
      <c r="NDV2" s="1126"/>
      <c r="NDW2" s="1126"/>
      <c r="NDX2" s="1126"/>
      <c r="NDY2" s="1126"/>
      <c r="NDZ2" s="1126"/>
      <c r="NEA2" s="1126"/>
      <c r="NEB2" s="1126"/>
      <c r="NEC2" s="1126"/>
      <c r="NED2" s="1126"/>
      <c r="NEE2" s="1126"/>
      <c r="NEF2" s="1126"/>
      <c r="NEG2" s="1126"/>
      <c r="NEH2" s="1126"/>
      <c r="NEI2" s="1126"/>
      <c r="NEJ2" s="1126"/>
      <c r="NEK2" s="1126"/>
      <c r="NEL2" s="1126"/>
      <c r="NEM2" s="1126"/>
      <c r="NEN2" s="1126"/>
      <c r="NEO2" s="1126"/>
      <c r="NEP2" s="1126"/>
      <c r="NEQ2" s="1126"/>
      <c r="NER2" s="1126"/>
      <c r="NES2" s="1126"/>
      <c r="NET2" s="1126"/>
      <c r="NEU2" s="1126"/>
      <c r="NEV2" s="1126"/>
      <c r="NEW2" s="1126"/>
      <c r="NEX2" s="1126"/>
      <c r="NEY2" s="1126"/>
      <c r="NEZ2" s="1126"/>
      <c r="NFA2" s="1126"/>
      <c r="NFB2" s="1126"/>
      <c r="NFC2" s="1126"/>
      <c r="NFD2" s="1126"/>
      <c r="NFE2" s="1126"/>
      <c r="NFF2" s="1126"/>
      <c r="NFG2" s="1126"/>
      <c r="NFH2" s="1126"/>
      <c r="NFI2" s="1126"/>
      <c r="NFJ2" s="1126"/>
      <c r="NFK2" s="1126"/>
      <c r="NFL2" s="1126"/>
      <c r="NFM2" s="1126"/>
      <c r="NFN2" s="1126"/>
      <c r="NFO2" s="1126"/>
      <c r="NFP2" s="1126"/>
      <c r="NFQ2" s="1126"/>
      <c r="NFR2" s="1126"/>
      <c r="NFS2" s="1126"/>
      <c r="NFT2" s="1126"/>
      <c r="NFU2" s="1126"/>
      <c r="NFV2" s="1126"/>
      <c r="NFW2" s="1126"/>
      <c r="NFX2" s="1126"/>
      <c r="NFY2" s="1126"/>
      <c r="NFZ2" s="1126"/>
      <c r="NGA2" s="1126"/>
      <c r="NGB2" s="1126"/>
      <c r="NGC2" s="1126"/>
      <c r="NGD2" s="1126"/>
      <c r="NGE2" s="1126"/>
      <c r="NGF2" s="1126"/>
      <c r="NGG2" s="1126"/>
      <c r="NGH2" s="1126"/>
      <c r="NGI2" s="1126"/>
      <c r="NGJ2" s="1126"/>
      <c r="NGK2" s="1126"/>
      <c r="NGL2" s="1126"/>
      <c r="NGM2" s="1126"/>
      <c r="NGN2" s="1126"/>
      <c r="NGO2" s="1126"/>
      <c r="NGP2" s="1126"/>
      <c r="NGQ2" s="1126"/>
      <c r="NGR2" s="1126"/>
      <c r="NGS2" s="1126"/>
      <c r="NGT2" s="1126"/>
      <c r="NGU2" s="1126"/>
      <c r="NGV2" s="1126"/>
      <c r="NGW2" s="1126"/>
      <c r="NGX2" s="1126"/>
      <c r="NGY2" s="1126"/>
      <c r="NGZ2" s="1126"/>
      <c r="NHA2" s="1126"/>
      <c r="NHB2" s="1126"/>
      <c r="NHC2" s="1126"/>
      <c r="NHD2" s="1126"/>
      <c r="NHE2" s="1126"/>
      <c r="NHF2" s="1126"/>
      <c r="NHG2" s="1126"/>
      <c r="NHH2" s="1126"/>
      <c r="NHI2" s="1126"/>
      <c r="NHJ2" s="1126"/>
      <c r="NHK2" s="1126"/>
      <c r="NHL2" s="1126"/>
      <c r="NHM2" s="1126"/>
      <c r="NHN2" s="1126"/>
      <c r="NHO2" s="1126"/>
      <c r="NHP2" s="1126"/>
      <c r="NHQ2" s="1126"/>
      <c r="NHR2" s="1126"/>
      <c r="NHS2" s="1126"/>
      <c r="NHT2" s="1126"/>
      <c r="NHU2" s="1126"/>
      <c r="NHV2" s="1126"/>
      <c r="NHW2" s="1126"/>
      <c r="NHX2" s="1126"/>
      <c r="NHY2" s="1126"/>
      <c r="NHZ2" s="1126"/>
      <c r="NIA2" s="1126"/>
      <c r="NIB2" s="1126"/>
      <c r="NIC2" s="1126"/>
      <c r="NID2" s="1126"/>
      <c r="NIE2" s="1126"/>
      <c r="NIF2" s="1126"/>
      <c r="NIG2" s="1126"/>
      <c r="NIH2" s="1126"/>
      <c r="NII2" s="1126"/>
      <c r="NIJ2" s="1126"/>
      <c r="NIK2" s="1126"/>
      <c r="NIL2" s="1126"/>
      <c r="NIM2" s="1126"/>
      <c r="NIN2" s="1126"/>
      <c r="NIO2" s="1126"/>
      <c r="NIP2" s="1126"/>
      <c r="NIQ2" s="1126"/>
      <c r="NIR2" s="1126"/>
      <c r="NIS2" s="1126"/>
      <c r="NIT2" s="1126"/>
      <c r="NIU2" s="1126"/>
      <c r="NIV2" s="1126"/>
      <c r="NIW2" s="1126"/>
      <c r="NIX2" s="1126"/>
      <c r="NIY2" s="1126"/>
      <c r="NIZ2" s="1126"/>
      <c r="NJA2" s="1126"/>
      <c r="NJB2" s="1126"/>
      <c r="NJC2" s="1126"/>
      <c r="NJD2" s="1126"/>
      <c r="NJE2" s="1126"/>
      <c r="NJF2" s="1126"/>
      <c r="NJG2" s="1126"/>
      <c r="NJH2" s="1126"/>
      <c r="NJI2" s="1126"/>
      <c r="NJJ2" s="1126"/>
      <c r="NJK2" s="1126"/>
      <c r="NJL2" s="1126"/>
      <c r="NJM2" s="1126"/>
      <c r="NJN2" s="1126"/>
      <c r="NJO2" s="1126"/>
      <c r="NJP2" s="1126"/>
      <c r="NJQ2" s="1126"/>
      <c r="NJR2" s="1126"/>
      <c r="NJS2" s="1126"/>
      <c r="NJT2" s="1126"/>
      <c r="NJU2" s="1126"/>
      <c r="NJV2" s="1126"/>
      <c r="NJW2" s="1126"/>
      <c r="NJX2" s="1126"/>
      <c r="NJY2" s="1126"/>
      <c r="NJZ2" s="1126"/>
      <c r="NKA2" s="1126"/>
      <c r="NKB2" s="1126"/>
      <c r="NKC2" s="1126"/>
      <c r="NKD2" s="1126"/>
      <c r="NKE2" s="1126"/>
      <c r="NKF2" s="1126"/>
      <c r="NKG2" s="1126"/>
      <c r="NKH2" s="1126"/>
      <c r="NKI2" s="1126"/>
      <c r="NKJ2" s="1126"/>
      <c r="NKK2" s="1126"/>
      <c r="NKL2" s="1126"/>
      <c r="NKM2" s="1126"/>
      <c r="NKN2" s="1126"/>
      <c r="NKO2" s="1126"/>
      <c r="NKP2" s="1126"/>
      <c r="NKQ2" s="1126"/>
      <c r="NKR2" s="1126"/>
      <c r="NKS2" s="1126"/>
      <c r="NKT2" s="1126"/>
      <c r="NKU2" s="1126"/>
      <c r="NKV2" s="1126"/>
      <c r="NKW2" s="1126"/>
      <c r="NKX2" s="1126"/>
      <c r="NKY2" s="1126"/>
      <c r="NKZ2" s="1126"/>
      <c r="NLA2" s="1126"/>
      <c r="NLB2" s="1126"/>
      <c r="NLC2" s="1126"/>
      <c r="NLD2" s="1126"/>
      <c r="NLE2" s="1126"/>
      <c r="NLF2" s="1126"/>
      <c r="NLG2" s="1126"/>
      <c r="NLH2" s="1126"/>
      <c r="NLI2" s="1126"/>
      <c r="NLJ2" s="1126"/>
      <c r="NLK2" s="1126"/>
      <c r="NLL2" s="1126"/>
      <c r="NLM2" s="1126"/>
      <c r="NLN2" s="1126"/>
      <c r="NLO2" s="1126"/>
      <c r="NLP2" s="1126"/>
      <c r="NLQ2" s="1126"/>
      <c r="NLR2" s="1126"/>
      <c r="NLS2" s="1126"/>
      <c r="NLT2" s="1126"/>
      <c r="NLU2" s="1126"/>
      <c r="NLV2" s="1126"/>
      <c r="NLW2" s="1126"/>
      <c r="NLX2" s="1126"/>
      <c r="NLY2" s="1126"/>
      <c r="NLZ2" s="1126"/>
      <c r="NMA2" s="1126"/>
      <c r="NMB2" s="1126"/>
      <c r="NMC2" s="1126"/>
      <c r="NMD2" s="1126"/>
      <c r="NME2" s="1126"/>
      <c r="NMF2" s="1126"/>
      <c r="NMG2" s="1126"/>
      <c r="NMH2" s="1126"/>
      <c r="NMI2" s="1126"/>
      <c r="NMJ2" s="1126"/>
      <c r="NMK2" s="1126"/>
      <c r="NML2" s="1126"/>
      <c r="NMM2" s="1126"/>
      <c r="NMN2" s="1126"/>
      <c r="NMO2" s="1126"/>
      <c r="NMP2" s="1126"/>
      <c r="NMQ2" s="1126"/>
      <c r="NMR2" s="1126"/>
      <c r="NMS2" s="1126"/>
      <c r="NMT2" s="1126"/>
      <c r="NMU2" s="1126"/>
      <c r="NMV2" s="1126"/>
      <c r="NMW2" s="1126"/>
      <c r="NMX2" s="1126"/>
      <c r="NMY2" s="1126"/>
      <c r="NMZ2" s="1126"/>
      <c r="NNA2" s="1126"/>
      <c r="NNB2" s="1126"/>
      <c r="NNC2" s="1126"/>
      <c r="NND2" s="1126"/>
      <c r="NNE2" s="1126"/>
      <c r="NNF2" s="1126"/>
      <c r="NNG2" s="1126"/>
      <c r="NNH2" s="1126"/>
      <c r="NNI2" s="1126"/>
      <c r="NNJ2" s="1126"/>
      <c r="NNK2" s="1126"/>
      <c r="NNL2" s="1126"/>
      <c r="NNM2" s="1126"/>
      <c r="NNN2" s="1126"/>
      <c r="NNO2" s="1126"/>
      <c r="NNP2" s="1126"/>
      <c r="NNQ2" s="1126"/>
      <c r="NNR2" s="1126"/>
      <c r="NNS2" s="1126"/>
      <c r="NNT2" s="1126"/>
      <c r="NNU2" s="1126"/>
      <c r="NNV2" s="1126"/>
      <c r="NNW2" s="1126"/>
      <c r="NNX2" s="1126"/>
      <c r="NNY2" s="1126"/>
      <c r="NNZ2" s="1126"/>
      <c r="NOA2" s="1126"/>
      <c r="NOB2" s="1126"/>
      <c r="NOC2" s="1126"/>
      <c r="NOD2" s="1126"/>
      <c r="NOE2" s="1126"/>
      <c r="NOF2" s="1126"/>
      <c r="NOG2" s="1126"/>
      <c r="NOH2" s="1126"/>
      <c r="NOI2" s="1126"/>
      <c r="NOJ2" s="1126"/>
      <c r="NOK2" s="1126"/>
      <c r="NOL2" s="1126"/>
      <c r="NOM2" s="1126"/>
      <c r="NON2" s="1126"/>
      <c r="NOO2" s="1126"/>
      <c r="NOP2" s="1126"/>
      <c r="NOQ2" s="1126"/>
      <c r="NOR2" s="1126"/>
      <c r="NOS2" s="1126"/>
      <c r="NOT2" s="1126"/>
      <c r="NOU2" s="1126"/>
      <c r="NOV2" s="1126"/>
      <c r="NOW2" s="1126"/>
      <c r="NOX2" s="1126"/>
      <c r="NOY2" s="1126"/>
      <c r="NOZ2" s="1126"/>
      <c r="NPA2" s="1126"/>
      <c r="NPB2" s="1126"/>
      <c r="NPC2" s="1126"/>
      <c r="NPD2" s="1126"/>
      <c r="NPE2" s="1126"/>
      <c r="NPF2" s="1126"/>
      <c r="NPG2" s="1126"/>
      <c r="NPH2" s="1126"/>
      <c r="NPI2" s="1126"/>
      <c r="NPJ2" s="1126"/>
      <c r="NPK2" s="1126"/>
      <c r="NPL2" s="1126"/>
      <c r="NPM2" s="1126"/>
      <c r="NPN2" s="1126"/>
      <c r="NPO2" s="1126"/>
      <c r="NPP2" s="1126"/>
      <c r="NPQ2" s="1126"/>
      <c r="NPR2" s="1126"/>
      <c r="NPS2" s="1126"/>
      <c r="NPT2" s="1126"/>
      <c r="NPU2" s="1126"/>
      <c r="NPV2" s="1126"/>
      <c r="NPW2" s="1126"/>
      <c r="NPX2" s="1126"/>
      <c r="NPY2" s="1126"/>
      <c r="NPZ2" s="1126"/>
      <c r="NQA2" s="1126"/>
      <c r="NQB2" s="1126"/>
      <c r="NQC2" s="1126"/>
      <c r="NQD2" s="1126"/>
      <c r="NQE2" s="1126"/>
      <c r="NQF2" s="1126"/>
      <c r="NQG2" s="1126"/>
      <c r="NQH2" s="1126"/>
      <c r="NQI2" s="1126"/>
      <c r="NQJ2" s="1126"/>
      <c r="NQK2" s="1126"/>
      <c r="NQL2" s="1126"/>
      <c r="NQM2" s="1126"/>
      <c r="NQN2" s="1126"/>
      <c r="NQO2" s="1126"/>
      <c r="NQP2" s="1126"/>
      <c r="NQQ2" s="1126"/>
      <c r="NQR2" s="1126"/>
      <c r="NQS2" s="1126"/>
      <c r="NQT2" s="1126"/>
      <c r="NQU2" s="1126"/>
      <c r="NQV2" s="1126"/>
      <c r="NQW2" s="1126"/>
      <c r="NQX2" s="1126"/>
      <c r="NQY2" s="1126"/>
      <c r="NQZ2" s="1126"/>
      <c r="NRA2" s="1126"/>
      <c r="NRB2" s="1126"/>
      <c r="NRC2" s="1126"/>
      <c r="NRD2" s="1126"/>
      <c r="NRE2" s="1126"/>
      <c r="NRF2" s="1126"/>
      <c r="NRG2" s="1126"/>
      <c r="NRH2" s="1126"/>
      <c r="NRI2" s="1126"/>
      <c r="NRJ2" s="1126"/>
      <c r="NRK2" s="1126"/>
      <c r="NRL2" s="1126"/>
      <c r="NRM2" s="1126"/>
      <c r="NRN2" s="1126"/>
      <c r="NRO2" s="1126"/>
      <c r="NRP2" s="1126"/>
      <c r="NRQ2" s="1126"/>
      <c r="NRR2" s="1126"/>
      <c r="NRS2" s="1126"/>
      <c r="NRT2" s="1126"/>
      <c r="NRU2" s="1126"/>
      <c r="NRV2" s="1126"/>
      <c r="NRW2" s="1126"/>
      <c r="NRX2" s="1126"/>
      <c r="NRY2" s="1126"/>
      <c r="NRZ2" s="1126"/>
      <c r="NSA2" s="1126"/>
      <c r="NSB2" s="1126"/>
      <c r="NSC2" s="1126"/>
      <c r="NSD2" s="1126"/>
      <c r="NSE2" s="1126"/>
      <c r="NSF2" s="1126"/>
      <c r="NSG2" s="1126"/>
      <c r="NSH2" s="1126"/>
      <c r="NSI2" s="1126"/>
      <c r="NSJ2" s="1126"/>
      <c r="NSK2" s="1126"/>
      <c r="NSL2" s="1126"/>
      <c r="NSM2" s="1126"/>
      <c r="NSN2" s="1126"/>
      <c r="NSO2" s="1126"/>
      <c r="NSP2" s="1126"/>
      <c r="NSQ2" s="1126"/>
      <c r="NSR2" s="1126"/>
      <c r="NSS2" s="1126"/>
      <c r="NST2" s="1126"/>
      <c r="NSU2" s="1126"/>
      <c r="NSV2" s="1126"/>
      <c r="NSW2" s="1126"/>
      <c r="NSX2" s="1126"/>
      <c r="NSY2" s="1126"/>
      <c r="NSZ2" s="1126"/>
      <c r="NTA2" s="1126"/>
      <c r="NTB2" s="1126"/>
      <c r="NTC2" s="1126"/>
      <c r="NTD2" s="1126"/>
      <c r="NTE2" s="1126"/>
      <c r="NTF2" s="1126"/>
      <c r="NTG2" s="1126"/>
      <c r="NTH2" s="1126"/>
      <c r="NTI2" s="1126"/>
      <c r="NTJ2" s="1126"/>
      <c r="NTK2" s="1126"/>
      <c r="NTL2" s="1126"/>
      <c r="NTM2" s="1126"/>
      <c r="NTN2" s="1126"/>
      <c r="NTO2" s="1126"/>
      <c r="NTP2" s="1126"/>
      <c r="NTQ2" s="1126"/>
      <c r="NTR2" s="1126"/>
      <c r="NTS2" s="1126"/>
      <c r="NTT2" s="1126"/>
      <c r="NTU2" s="1126"/>
      <c r="NTV2" s="1126"/>
      <c r="NTW2" s="1126"/>
      <c r="NTX2" s="1126"/>
      <c r="NTY2" s="1126"/>
      <c r="NTZ2" s="1126"/>
      <c r="NUA2" s="1126"/>
      <c r="NUB2" s="1126"/>
      <c r="NUC2" s="1126"/>
      <c r="NUD2" s="1126"/>
      <c r="NUE2" s="1126"/>
      <c r="NUF2" s="1126"/>
      <c r="NUG2" s="1126"/>
      <c r="NUH2" s="1126"/>
      <c r="NUI2" s="1126"/>
      <c r="NUJ2" s="1126"/>
      <c r="NUK2" s="1126"/>
      <c r="NUL2" s="1126"/>
      <c r="NUM2" s="1126"/>
      <c r="NUN2" s="1126"/>
      <c r="NUO2" s="1126"/>
      <c r="NUP2" s="1126"/>
      <c r="NUQ2" s="1126"/>
      <c r="NUR2" s="1126"/>
      <c r="NUS2" s="1126"/>
      <c r="NUT2" s="1126"/>
      <c r="NUU2" s="1126"/>
      <c r="NUV2" s="1126"/>
      <c r="NUW2" s="1126"/>
      <c r="NUX2" s="1126"/>
      <c r="NUY2" s="1126"/>
      <c r="NUZ2" s="1126"/>
      <c r="NVA2" s="1126"/>
      <c r="NVB2" s="1126"/>
      <c r="NVC2" s="1126"/>
      <c r="NVD2" s="1126"/>
      <c r="NVE2" s="1126"/>
      <c r="NVF2" s="1126"/>
      <c r="NVG2" s="1126"/>
      <c r="NVH2" s="1126"/>
      <c r="NVI2" s="1126"/>
      <c r="NVJ2" s="1126"/>
      <c r="NVK2" s="1126"/>
      <c r="NVL2" s="1126"/>
      <c r="NVM2" s="1126"/>
      <c r="NVN2" s="1126"/>
      <c r="NVO2" s="1126"/>
      <c r="NVP2" s="1126"/>
      <c r="NVQ2" s="1126"/>
      <c r="NVR2" s="1126"/>
      <c r="NVS2" s="1126"/>
      <c r="NVT2" s="1126"/>
      <c r="NVU2" s="1126"/>
      <c r="NVV2" s="1126"/>
      <c r="NVW2" s="1126"/>
      <c r="NVX2" s="1126"/>
      <c r="NVY2" s="1126"/>
      <c r="NVZ2" s="1126"/>
      <c r="NWA2" s="1126"/>
      <c r="NWB2" s="1126"/>
      <c r="NWC2" s="1126"/>
      <c r="NWD2" s="1126"/>
      <c r="NWE2" s="1126"/>
      <c r="NWF2" s="1126"/>
      <c r="NWG2" s="1126"/>
      <c r="NWH2" s="1126"/>
      <c r="NWI2" s="1126"/>
      <c r="NWJ2" s="1126"/>
      <c r="NWK2" s="1126"/>
      <c r="NWL2" s="1126"/>
      <c r="NWM2" s="1126"/>
      <c r="NWN2" s="1126"/>
      <c r="NWO2" s="1126"/>
      <c r="NWP2" s="1126"/>
      <c r="NWQ2" s="1126"/>
      <c r="NWR2" s="1126"/>
      <c r="NWS2" s="1126"/>
      <c r="NWT2" s="1126"/>
      <c r="NWU2" s="1126"/>
      <c r="NWV2" s="1126"/>
      <c r="NWW2" s="1126"/>
      <c r="NWX2" s="1126"/>
      <c r="NWY2" s="1126"/>
      <c r="NWZ2" s="1126"/>
      <c r="NXA2" s="1126"/>
      <c r="NXB2" s="1126"/>
      <c r="NXC2" s="1126"/>
      <c r="NXD2" s="1126"/>
      <c r="NXE2" s="1126"/>
      <c r="NXF2" s="1126"/>
      <c r="NXG2" s="1126"/>
      <c r="NXH2" s="1126"/>
      <c r="NXI2" s="1126"/>
      <c r="NXJ2" s="1126"/>
      <c r="NXK2" s="1126"/>
      <c r="NXL2" s="1126"/>
      <c r="NXM2" s="1126"/>
      <c r="NXN2" s="1126"/>
      <c r="NXO2" s="1126"/>
      <c r="NXP2" s="1126"/>
      <c r="NXQ2" s="1126"/>
      <c r="NXR2" s="1126"/>
      <c r="NXS2" s="1126"/>
      <c r="NXT2" s="1126"/>
      <c r="NXU2" s="1126"/>
      <c r="NXV2" s="1126"/>
      <c r="NXW2" s="1126"/>
      <c r="NXX2" s="1126"/>
      <c r="NXY2" s="1126"/>
      <c r="NXZ2" s="1126"/>
      <c r="NYA2" s="1126"/>
      <c r="NYB2" s="1126"/>
      <c r="NYC2" s="1126"/>
      <c r="NYD2" s="1126"/>
      <c r="NYE2" s="1126"/>
      <c r="NYF2" s="1126"/>
      <c r="NYG2" s="1126"/>
      <c r="NYH2" s="1126"/>
      <c r="NYI2" s="1126"/>
      <c r="NYJ2" s="1126"/>
      <c r="NYK2" s="1126"/>
      <c r="NYL2" s="1126"/>
      <c r="NYM2" s="1126"/>
      <c r="NYN2" s="1126"/>
      <c r="NYO2" s="1126"/>
      <c r="NYP2" s="1126"/>
      <c r="NYQ2" s="1126"/>
      <c r="NYR2" s="1126"/>
      <c r="NYS2" s="1126"/>
      <c r="NYT2" s="1126"/>
      <c r="NYU2" s="1126"/>
      <c r="NYV2" s="1126"/>
      <c r="NYW2" s="1126"/>
      <c r="NYX2" s="1126"/>
      <c r="NYY2" s="1126"/>
      <c r="NYZ2" s="1126"/>
      <c r="NZA2" s="1126"/>
      <c r="NZB2" s="1126"/>
      <c r="NZC2" s="1126"/>
      <c r="NZD2" s="1126"/>
      <c r="NZE2" s="1126"/>
      <c r="NZF2" s="1126"/>
      <c r="NZG2" s="1126"/>
      <c r="NZH2" s="1126"/>
      <c r="NZI2" s="1126"/>
      <c r="NZJ2" s="1126"/>
      <c r="NZK2" s="1126"/>
      <c r="NZL2" s="1126"/>
      <c r="NZM2" s="1126"/>
      <c r="NZN2" s="1126"/>
      <c r="NZO2" s="1126"/>
      <c r="NZP2" s="1126"/>
      <c r="NZQ2" s="1126"/>
      <c r="NZR2" s="1126"/>
      <c r="NZS2" s="1126"/>
      <c r="NZT2" s="1126"/>
      <c r="NZU2" s="1126"/>
      <c r="NZV2" s="1126"/>
      <c r="NZW2" s="1126"/>
      <c r="NZX2" s="1126"/>
      <c r="NZY2" s="1126"/>
      <c r="NZZ2" s="1126"/>
      <c r="OAA2" s="1126"/>
      <c r="OAB2" s="1126"/>
      <c r="OAC2" s="1126"/>
      <c r="OAD2" s="1126"/>
      <c r="OAE2" s="1126"/>
      <c r="OAF2" s="1126"/>
      <c r="OAG2" s="1126"/>
      <c r="OAH2" s="1126"/>
      <c r="OAI2" s="1126"/>
      <c r="OAJ2" s="1126"/>
      <c r="OAK2" s="1126"/>
      <c r="OAL2" s="1126"/>
      <c r="OAM2" s="1126"/>
      <c r="OAN2" s="1126"/>
      <c r="OAO2" s="1126"/>
      <c r="OAP2" s="1126"/>
      <c r="OAQ2" s="1126"/>
      <c r="OAR2" s="1126"/>
      <c r="OAS2" s="1126"/>
      <c r="OAT2" s="1126"/>
      <c r="OAU2" s="1126"/>
      <c r="OAV2" s="1126"/>
      <c r="OAW2" s="1126"/>
      <c r="OAX2" s="1126"/>
      <c r="OAY2" s="1126"/>
      <c r="OAZ2" s="1126"/>
      <c r="OBA2" s="1126"/>
      <c r="OBB2" s="1126"/>
      <c r="OBC2" s="1126"/>
      <c r="OBD2" s="1126"/>
      <c r="OBE2" s="1126"/>
      <c r="OBF2" s="1126"/>
      <c r="OBG2" s="1126"/>
      <c r="OBH2" s="1126"/>
      <c r="OBI2" s="1126"/>
      <c r="OBJ2" s="1126"/>
      <c r="OBK2" s="1126"/>
      <c r="OBL2" s="1126"/>
      <c r="OBM2" s="1126"/>
      <c r="OBN2" s="1126"/>
      <c r="OBO2" s="1126"/>
      <c r="OBP2" s="1126"/>
      <c r="OBQ2" s="1126"/>
      <c r="OBR2" s="1126"/>
      <c r="OBS2" s="1126"/>
      <c r="OBT2" s="1126"/>
      <c r="OBU2" s="1126"/>
      <c r="OBV2" s="1126"/>
      <c r="OBW2" s="1126"/>
      <c r="OBX2" s="1126"/>
      <c r="OBY2" s="1126"/>
      <c r="OBZ2" s="1126"/>
      <c r="OCA2" s="1126"/>
      <c r="OCB2" s="1126"/>
      <c r="OCC2" s="1126"/>
      <c r="OCD2" s="1126"/>
      <c r="OCE2" s="1126"/>
      <c r="OCF2" s="1126"/>
      <c r="OCG2" s="1126"/>
      <c r="OCH2" s="1126"/>
      <c r="OCI2" s="1126"/>
      <c r="OCJ2" s="1126"/>
      <c r="OCK2" s="1126"/>
      <c r="OCL2" s="1126"/>
      <c r="OCM2" s="1126"/>
      <c r="OCN2" s="1126"/>
      <c r="OCO2" s="1126"/>
      <c r="OCP2" s="1126"/>
      <c r="OCQ2" s="1126"/>
      <c r="OCR2" s="1126"/>
      <c r="OCS2" s="1126"/>
      <c r="OCT2" s="1126"/>
      <c r="OCU2" s="1126"/>
      <c r="OCV2" s="1126"/>
      <c r="OCW2" s="1126"/>
      <c r="OCX2" s="1126"/>
      <c r="OCY2" s="1126"/>
      <c r="OCZ2" s="1126"/>
      <c r="ODA2" s="1126"/>
      <c r="ODB2" s="1126"/>
      <c r="ODC2" s="1126"/>
      <c r="ODD2" s="1126"/>
      <c r="ODE2" s="1126"/>
      <c r="ODF2" s="1126"/>
      <c r="ODG2" s="1126"/>
      <c r="ODH2" s="1126"/>
      <c r="ODI2" s="1126"/>
      <c r="ODJ2" s="1126"/>
      <c r="ODK2" s="1126"/>
      <c r="ODL2" s="1126"/>
      <c r="ODM2" s="1126"/>
      <c r="ODN2" s="1126"/>
      <c r="ODO2" s="1126"/>
      <c r="ODP2" s="1126"/>
      <c r="ODQ2" s="1126"/>
      <c r="ODR2" s="1126"/>
      <c r="ODS2" s="1126"/>
      <c r="ODT2" s="1126"/>
      <c r="ODU2" s="1126"/>
      <c r="ODV2" s="1126"/>
      <c r="ODW2" s="1126"/>
      <c r="ODX2" s="1126"/>
      <c r="ODY2" s="1126"/>
      <c r="ODZ2" s="1126"/>
      <c r="OEA2" s="1126"/>
      <c r="OEB2" s="1126"/>
      <c r="OEC2" s="1126"/>
      <c r="OED2" s="1126"/>
      <c r="OEE2" s="1126"/>
      <c r="OEF2" s="1126"/>
      <c r="OEG2" s="1126"/>
      <c r="OEH2" s="1126"/>
      <c r="OEI2" s="1126"/>
      <c r="OEJ2" s="1126"/>
      <c r="OEK2" s="1126"/>
      <c r="OEL2" s="1126"/>
      <c r="OEM2" s="1126"/>
      <c r="OEN2" s="1126"/>
      <c r="OEO2" s="1126"/>
      <c r="OEP2" s="1126"/>
      <c r="OEQ2" s="1126"/>
      <c r="OER2" s="1126"/>
      <c r="OES2" s="1126"/>
      <c r="OET2" s="1126"/>
      <c r="OEU2" s="1126"/>
      <c r="OEV2" s="1126"/>
      <c r="OEW2" s="1126"/>
      <c r="OEX2" s="1126"/>
      <c r="OEY2" s="1126"/>
      <c r="OEZ2" s="1126"/>
      <c r="OFA2" s="1126"/>
      <c r="OFB2" s="1126"/>
      <c r="OFC2" s="1126"/>
      <c r="OFD2" s="1126"/>
      <c r="OFE2" s="1126"/>
      <c r="OFF2" s="1126"/>
      <c r="OFG2" s="1126"/>
      <c r="OFH2" s="1126"/>
      <c r="OFI2" s="1126"/>
      <c r="OFJ2" s="1126"/>
      <c r="OFK2" s="1126"/>
      <c r="OFL2" s="1126"/>
      <c r="OFM2" s="1126"/>
      <c r="OFN2" s="1126"/>
      <c r="OFO2" s="1126"/>
      <c r="OFP2" s="1126"/>
      <c r="OFQ2" s="1126"/>
      <c r="OFR2" s="1126"/>
      <c r="OFS2" s="1126"/>
      <c r="OFT2" s="1126"/>
      <c r="OFU2" s="1126"/>
      <c r="OFV2" s="1126"/>
      <c r="OFW2" s="1126"/>
      <c r="OFX2" s="1126"/>
      <c r="OFY2" s="1126"/>
      <c r="OFZ2" s="1126"/>
      <c r="OGA2" s="1126"/>
      <c r="OGB2" s="1126"/>
      <c r="OGC2" s="1126"/>
      <c r="OGD2" s="1126"/>
      <c r="OGE2" s="1126"/>
      <c r="OGF2" s="1126"/>
      <c r="OGG2" s="1126"/>
      <c r="OGH2" s="1126"/>
      <c r="OGI2" s="1126"/>
      <c r="OGJ2" s="1126"/>
      <c r="OGK2" s="1126"/>
      <c r="OGL2" s="1126"/>
      <c r="OGM2" s="1126"/>
      <c r="OGN2" s="1126"/>
      <c r="OGO2" s="1126"/>
      <c r="OGP2" s="1126"/>
      <c r="OGQ2" s="1126"/>
      <c r="OGR2" s="1126"/>
      <c r="OGS2" s="1126"/>
      <c r="OGT2" s="1126"/>
      <c r="OGU2" s="1126"/>
      <c r="OGV2" s="1126"/>
      <c r="OGW2" s="1126"/>
      <c r="OGX2" s="1126"/>
      <c r="OGY2" s="1126"/>
      <c r="OGZ2" s="1126"/>
      <c r="OHA2" s="1126"/>
      <c r="OHB2" s="1126"/>
      <c r="OHC2" s="1126"/>
      <c r="OHD2" s="1126"/>
      <c r="OHE2" s="1126"/>
      <c r="OHF2" s="1126"/>
      <c r="OHG2" s="1126"/>
      <c r="OHH2" s="1126"/>
      <c r="OHI2" s="1126"/>
      <c r="OHJ2" s="1126"/>
      <c r="OHK2" s="1126"/>
      <c r="OHL2" s="1126"/>
      <c r="OHM2" s="1126"/>
      <c r="OHN2" s="1126"/>
      <c r="OHO2" s="1126"/>
      <c r="OHP2" s="1126"/>
      <c r="OHQ2" s="1126"/>
      <c r="OHR2" s="1126"/>
      <c r="OHS2" s="1126"/>
      <c r="OHT2" s="1126"/>
      <c r="OHU2" s="1126"/>
      <c r="OHV2" s="1126"/>
      <c r="OHW2" s="1126"/>
      <c r="OHX2" s="1126"/>
      <c r="OHY2" s="1126"/>
      <c r="OHZ2" s="1126"/>
      <c r="OIA2" s="1126"/>
      <c r="OIB2" s="1126"/>
      <c r="OIC2" s="1126"/>
      <c r="OID2" s="1126"/>
      <c r="OIE2" s="1126"/>
      <c r="OIF2" s="1126"/>
      <c r="OIG2" s="1126"/>
      <c r="OIH2" s="1126"/>
      <c r="OII2" s="1126"/>
      <c r="OIJ2" s="1126"/>
      <c r="OIK2" s="1126"/>
      <c r="OIL2" s="1126"/>
      <c r="OIM2" s="1126"/>
      <c r="OIN2" s="1126"/>
      <c r="OIO2" s="1126"/>
      <c r="OIP2" s="1126"/>
      <c r="OIQ2" s="1126"/>
      <c r="OIR2" s="1126"/>
      <c r="OIS2" s="1126"/>
      <c r="OIT2" s="1126"/>
      <c r="OIU2" s="1126"/>
      <c r="OIV2" s="1126"/>
      <c r="OIW2" s="1126"/>
      <c r="OIX2" s="1126"/>
      <c r="OIY2" s="1126"/>
      <c r="OIZ2" s="1126"/>
      <c r="OJA2" s="1126"/>
      <c r="OJB2" s="1126"/>
      <c r="OJC2" s="1126"/>
      <c r="OJD2" s="1126"/>
      <c r="OJE2" s="1126"/>
      <c r="OJF2" s="1126"/>
      <c r="OJG2" s="1126"/>
      <c r="OJH2" s="1126"/>
      <c r="OJI2" s="1126"/>
      <c r="OJJ2" s="1126"/>
      <c r="OJK2" s="1126"/>
      <c r="OJL2" s="1126"/>
      <c r="OJM2" s="1126"/>
      <c r="OJN2" s="1126"/>
      <c r="OJO2" s="1126"/>
      <c r="OJP2" s="1126"/>
      <c r="OJQ2" s="1126"/>
      <c r="OJR2" s="1126"/>
      <c r="OJS2" s="1126"/>
      <c r="OJT2" s="1126"/>
      <c r="OJU2" s="1126"/>
      <c r="OJV2" s="1126"/>
      <c r="OJW2" s="1126"/>
      <c r="OJX2" s="1126"/>
      <c r="OJY2" s="1126"/>
      <c r="OJZ2" s="1126"/>
      <c r="OKA2" s="1126"/>
      <c r="OKB2" s="1126"/>
      <c r="OKC2" s="1126"/>
      <c r="OKD2" s="1126"/>
      <c r="OKE2" s="1126"/>
      <c r="OKF2" s="1126"/>
      <c r="OKG2" s="1126"/>
      <c r="OKH2" s="1126"/>
      <c r="OKI2" s="1126"/>
      <c r="OKJ2" s="1126"/>
      <c r="OKK2" s="1126"/>
      <c r="OKL2" s="1126"/>
      <c r="OKM2" s="1126"/>
      <c r="OKN2" s="1126"/>
      <c r="OKO2" s="1126"/>
      <c r="OKP2" s="1126"/>
      <c r="OKQ2" s="1126"/>
      <c r="OKR2" s="1126"/>
      <c r="OKS2" s="1126"/>
      <c r="OKT2" s="1126"/>
      <c r="OKU2" s="1126"/>
      <c r="OKV2" s="1126"/>
      <c r="OKW2" s="1126"/>
      <c r="OKX2" s="1126"/>
      <c r="OKY2" s="1126"/>
      <c r="OKZ2" s="1126"/>
      <c r="OLA2" s="1126"/>
      <c r="OLB2" s="1126"/>
      <c r="OLC2" s="1126"/>
      <c r="OLD2" s="1126"/>
      <c r="OLE2" s="1126"/>
      <c r="OLF2" s="1126"/>
      <c r="OLG2" s="1126"/>
      <c r="OLH2" s="1126"/>
      <c r="OLI2" s="1126"/>
      <c r="OLJ2" s="1126"/>
      <c r="OLK2" s="1126"/>
      <c r="OLL2" s="1126"/>
      <c r="OLM2" s="1126"/>
      <c r="OLN2" s="1126"/>
      <c r="OLO2" s="1126"/>
      <c r="OLP2" s="1126"/>
      <c r="OLQ2" s="1126"/>
      <c r="OLR2" s="1126"/>
      <c r="OLS2" s="1126"/>
      <c r="OLT2" s="1126"/>
      <c r="OLU2" s="1126"/>
      <c r="OLV2" s="1126"/>
      <c r="OLW2" s="1126"/>
      <c r="OLX2" s="1126"/>
      <c r="OLY2" s="1126"/>
      <c r="OLZ2" s="1126"/>
      <c r="OMA2" s="1126"/>
      <c r="OMB2" s="1126"/>
      <c r="OMC2" s="1126"/>
      <c r="OMD2" s="1126"/>
      <c r="OME2" s="1126"/>
      <c r="OMF2" s="1126"/>
      <c r="OMG2" s="1126"/>
      <c r="OMH2" s="1126"/>
      <c r="OMI2" s="1126"/>
      <c r="OMJ2" s="1126"/>
      <c r="OMK2" s="1126"/>
      <c r="OML2" s="1126"/>
      <c r="OMM2" s="1126"/>
      <c r="OMN2" s="1126"/>
      <c r="OMO2" s="1126"/>
      <c r="OMP2" s="1126"/>
      <c r="OMQ2" s="1126"/>
      <c r="OMR2" s="1126"/>
      <c r="OMS2" s="1126"/>
      <c r="OMT2" s="1126"/>
      <c r="OMU2" s="1126"/>
      <c r="OMV2" s="1126"/>
      <c r="OMW2" s="1126"/>
      <c r="OMX2" s="1126"/>
      <c r="OMY2" s="1126"/>
      <c r="OMZ2" s="1126"/>
      <c r="ONA2" s="1126"/>
      <c r="ONB2" s="1126"/>
      <c r="ONC2" s="1126"/>
      <c r="OND2" s="1126"/>
      <c r="ONE2" s="1126"/>
      <c r="ONF2" s="1126"/>
      <c r="ONG2" s="1126"/>
      <c r="ONH2" s="1126"/>
      <c r="ONI2" s="1126"/>
      <c r="ONJ2" s="1126"/>
      <c r="ONK2" s="1126"/>
      <c r="ONL2" s="1126"/>
      <c r="ONM2" s="1126"/>
      <c r="ONN2" s="1126"/>
      <c r="ONO2" s="1126"/>
      <c r="ONP2" s="1126"/>
      <c r="ONQ2" s="1126"/>
      <c r="ONR2" s="1126"/>
      <c r="ONS2" s="1126"/>
      <c r="ONT2" s="1126"/>
      <c r="ONU2" s="1126"/>
      <c r="ONV2" s="1126"/>
      <c r="ONW2" s="1126"/>
      <c r="ONX2" s="1126"/>
      <c r="ONY2" s="1126"/>
      <c r="ONZ2" s="1126"/>
      <c r="OOA2" s="1126"/>
      <c r="OOB2" s="1126"/>
      <c r="OOC2" s="1126"/>
      <c r="OOD2" s="1126"/>
      <c r="OOE2" s="1126"/>
      <c r="OOF2" s="1126"/>
      <c r="OOG2" s="1126"/>
      <c r="OOH2" s="1126"/>
      <c r="OOI2" s="1126"/>
      <c r="OOJ2" s="1126"/>
      <c r="OOK2" s="1126"/>
      <c r="OOL2" s="1126"/>
      <c r="OOM2" s="1126"/>
      <c r="OON2" s="1126"/>
      <c r="OOO2" s="1126"/>
      <c r="OOP2" s="1126"/>
      <c r="OOQ2" s="1126"/>
      <c r="OOR2" s="1126"/>
      <c r="OOS2" s="1126"/>
      <c r="OOT2" s="1126"/>
      <c r="OOU2" s="1126"/>
      <c r="OOV2" s="1126"/>
      <c r="OOW2" s="1126"/>
      <c r="OOX2" s="1126"/>
      <c r="OOY2" s="1126"/>
      <c r="OOZ2" s="1126"/>
      <c r="OPA2" s="1126"/>
      <c r="OPB2" s="1126"/>
      <c r="OPC2" s="1126"/>
      <c r="OPD2" s="1126"/>
      <c r="OPE2" s="1126"/>
      <c r="OPF2" s="1126"/>
      <c r="OPG2" s="1126"/>
      <c r="OPH2" s="1126"/>
      <c r="OPI2" s="1126"/>
      <c r="OPJ2" s="1126"/>
      <c r="OPK2" s="1126"/>
      <c r="OPL2" s="1126"/>
      <c r="OPM2" s="1126"/>
      <c r="OPN2" s="1126"/>
      <c r="OPO2" s="1126"/>
      <c r="OPP2" s="1126"/>
      <c r="OPQ2" s="1126"/>
      <c r="OPR2" s="1126"/>
      <c r="OPS2" s="1126"/>
      <c r="OPT2" s="1126"/>
      <c r="OPU2" s="1126"/>
      <c r="OPV2" s="1126"/>
      <c r="OPW2" s="1126"/>
      <c r="OPX2" s="1126"/>
      <c r="OPY2" s="1126"/>
      <c r="OPZ2" s="1126"/>
      <c r="OQA2" s="1126"/>
      <c r="OQB2" s="1126"/>
      <c r="OQC2" s="1126"/>
      <c r="OQD2" s="1126"/>
      <c r="OQE2" s="1126"/>
      <c r="OQF2" s="1126"/>
      <c r="OQG2" s="1126"/>
      <c r="OQH2" s="1126"/>
      <c r="OQI2" s="1126"/>
      <c r="OQJ2" s="1126"/>
      <c r="OQK2" s="1126"/>
      <c r="OQL2" s="1126"/>
      <c r="OQM2" s="1126"/>
      <c r="OQN2" s="1126"/>
      <c r="OQO2" s="1126"/>
      <c r="OQP2" s="1126"/>
      <c r="OQQ2" s="1126"/>
      <c r="OQR2" s="1126"/>
      <c r="OQS2" s="1126"/>
      <c r="OQT2" s="1126"/>
      <c r="OQU2" s="1126"/>
      <c r="OQV2" s="1126"/>
      <c r="OQW2" s="1126"/>
      <c r="OQX2" s="1126"/>
      <c r="OQY2" s="1126"/>
      <c r="OQZ2" s="1126"/>
      <c r="ORA2" s="1126"/>
      <c r="ORB2" s="1126"/>
      <c r="ORC2" s="1126"/>
      <c r="ORD2" s="1126"/>
      <c r="ORE2" s="1126"/>
      <c r="ORF2" s="1126"/>
      <c r="ORG2" s="1126"/>
      <c r="ORH2" s="1126"/>
      <c r="ORI2" s="1126"/>
      <c r="ORJ2" s="1126"/>
      <c r="ORK2" s="1126"/>
      <c r="ORL2" s="1126"/>
      <c r="ORM2" s="1126"/>
      <c r="ORN2" s="1126"/>
      <c r="ORO2" s="1126"/>
      <c r="ORP2" s="1126"/>
      <c r="ORQ2" s="1126"/>
      <c r="ORR2" s="1126"/>
      <c r="ORS2" s="1126"/>
      <c r="ORT2" s="1126"/>
      <c r="ORU2" s="1126"/>
      <c r="ORV2" s="1126"/>
      <c r="ORW2" s="1126"/>
      <c r="ORX2" s="1126"/>
      <c r="ORY2" s="1126"/>
      <c r="ORZ2" s="1126"/>
      <c r="OSA2" s="1126"/>
      <c r="OSB2" s="1126"/>
      <c r="OSC2" s="1126"/>
      <c r="OSD2" s="1126"/>
      <c r="OSE2" s="1126"/>
      <c r="OSF2" s="1126"/>
      <c r="OSG2" s="1126"/>
      <c r="OSH2" s="1126"/>
      <c r="OSI2" s="1126"/>
      <c r="OSJ2" s="1126"/>
      <c r="OSK2" s="1126"/>
      <c r="OSL2" s="1126"/>
      <c r="OSM2" s="1126"/>
      <c r="OSN2" s="1126"/>
      <c r="OSO2" s="1126"/>
      <c r="OSP2" s="1126"/>
      <c r="OSQ2" s="1126"/>
      <c r="OSR2" s="1126"/>
      <c r="OSS2" s="1126"/>
      <c r="OST2" s="1126"/>
      <c r="OSU2" s="1126"/>
      <c r="OSV2" s="1126"/>
      <c r="OSW2" s="1126"/>
      <c r="OSX2" s="1126"/>
      <c r="OSY2" s="1126"/>
      <c r="OSZ2" s="1126"/>
      <c r="OTA2" s="1126"/>
      <c r="OTB2" s="1126"/>
      <c r="OTC2" s="1126"/>
      <c r="OTD2" s="1126"/>
      <c r="OTE2" s="1126"/>
      <c r="OTF2" s="1126"/>
      <c r="OTG2" s="1126"/>
      <c r="OTH2" s="1126"/>
      <c r="OTI2" s="1126"/>
      <c r="OTJ2" s="1126"/>
      <c r="OTK2" s="1126"/>
      <c r="OTL2" s="1126"/>
      <c r="OTM2" s="1126"/>
      <c r="OTN2" s="1126"/>
      <c r="OTO2" s="1126"/>
      <c r="OTP2" s="1126"/>
      <c r="OTQ2" s="1126"/>
      <c r="OTR2" s="1126"/>
      <c r="OTS2" s="1126"/>
      <c r="OTT2" s="1126"/>
      <c r="OTU2" s="1126"/>
      <c r="OTV2" s="1126"/>
      <c r="OTW2" s="1126"/>
      <c r="OTX2" s="1126"/>
      <c r="OTY2" s="1126"/>
      <c r="OTZ2" s="1126"/>
      <c r="OUA2" s="1126"/>
      <c r="OUB2" s="1126"/>
      <c r="OUC2" s="1126"/>
      <c r="OUD2" s="1126"/>
      <c r="OUE2" s="1126"/>
      <c r="OUF2" s="1126"/>
      <c r="OUG2" s="1126"/>
      <c r="OUH2" s="1126"/>
      <c r="OUI2" s="1126"/>
      <c r="OUJ2" s="1126"/>
      <c r="OUK2" s="1126"/>
      <c r="OUL2" s="1126"/>
      <c r="OUM2" s="1126"/>
      <c r="OUN2" s="1126"/>
      <c r="OUO2" s="1126"/>
      <c r="OUP2" s="1126"/>
      <c r="OUQ2" s="1126"/>
      <c r="OUR2" s="1126"/>
      <c r="OUS2" s="1126"/>
      <c r="OUT2" s="1126"/>
      <c r="OUU2" s="1126"/>
      <c r="OUV2" s="1126"/>
      <c r="OUW2" s="1126"/>
      <c r="OUX2" s="1126"/>
      <c r="OUY2" s="1126"/>
      <c r="OUZ2" s="1126"/>
      <c r="OVA2" s="1126"/>
      <c r="OVB2" s="1126"/>
      <c r="OVC2" s="1126"/>
      <c r="OVD2" s="1126"/>
      <c r="OVE2" s="1126"/>
      <c r="OVF2" s="1126"/>
      <c r="OVG2" s="1126"/>
      <c r="OVH2" s="1126"/>
      <c r="OVI2" s="1126"/>
      <c r="OVJ2" s="1126"/>
      <c r="OVK2" s="1126"/>
      <c r="OVL2" s="1126"/>
      <c r="OVM2" s="1126"/>
      <c r="OVN2" s="1126"/>
      <c r="OVO2" s="1126"/>
      <c r="OVP2" s="1126"/>
      <c r="OVQ2" s="1126"/>
      <c r="OVR2" s="1126"/>
      <c r="OVS2" s="1126"/>
      <c r="OVT2" s="1126"/>
      <c r="OVU2" s="1126"/>
      <c r="OVV2" s="1126"/>
      <c r="OVW2" s="1126"/>
      <c r="OVX2" s="1126"/>
      <c r="OVY2" s="1126"/>
      <c r="OVZ2" s="1126"/>
      <c r="OWA2" s="1126"/>
      <c r="OWB2" s="1126"/>
      <c r="OWC2" s="1126"/>
      <c r="OWD2" s="1126"/>
      <c r="OWE2" s="1126"/>
      <c r="OWF2" s="1126"/>
      <c r="OWG2" s="1126"/>
      <c r="OWH2" s="1126"/>
      <c r="OWI2" s="1126"/>
      <c r="OWJ2" s="1126"/>
      <c r="OWK2" s="1126"/>
      <c r="OWL2" s="1126"/>
      <c r="OWM2" s="1126"/>
      <c r="OWN2" s="1126"/>
      <c r="OWO2" s="1126"/>
      <c r="OWP2" s="1126"/>
      <c r="OWQ2" s="1126"/>
      <c r="OWR2" s="1126"/>
      <c r="OWS2" s="1126"/>
      <c r="OWT2" s="1126"/>
      <c r="OWU2" s="1126"/>
      <c r="OWV2" s="1126"/>
      <c r="OWW2" s="1126"/>
      <c r="OWX2" s="1126"/>
      <c r="OWY2" s="1126"/>
      <c r="OWZ2" s="1126"/>
      <c r="OXA2" s="1126"/>
      <c r="OXB2" s="1126"/>
      <c r="OXC2" s="1126"/>
      <c r="OXD2" s="1126"/>
      <c r="OXE2" s="1126"/>
      <c r="OXF2" s="1126"/>
      <c r="OXG2" s="1126"/>
      <c r="OXH2" s="1126"/>
      <c r="OXI2" s="1126"/>
      <c r="OXJ2" s="1126"/>
      <c r="OXK2" s="1126"/>
      <c r="OXL2" s="1126"/>
      <c r="OXM2" s="1126"/>
      <c r="OXN2" s="1126"/>
      <c r="OXO2" s="1126"/>
      <c r="OXP2" s="1126"/>
      <c r="OXQ2" s="1126"/>
      <c r="OXR2" s="1126"/>
      <c r="OXS2" s="1126"/>
      <c r="OXT2" s="1126"/>
      <c r="OXU2" s="1126"/>
      <c r="OXV2" s="1126"/>
      <c r="OXW2" s="1126"/>
      <c r="OXX2" s="1126"/>
      <c r="OXY2" s="1126"/>
      <c r="OXZ2" s="1126"/>
      <c r="OYA2" s="1126"/>
      <c r="OYB2" s="1126"/>
      <c r="OYC2" s="1126"/>
      <c r="OYD2" s="1126"/>
      <c r="OYE2" s="1126"/>
      <c r="OYF2" s="1126"/>
      <c r="OYG2" s="1126"/>
      <c r="OYH2" s="1126"/>
      <c r="OYI2" s="1126"/>
      <c r="OYJ2" s="1126"/>
      <c r="OYK2" s="1126"/>
      <c r="OYL2" s="1126"/>
      <c r="OYM2" s="1126"/>
      <c r="OYN2" s="1126"/>
      <c r="OYO2" s="1126"/>
      <c r="OYP2" s="1126"/>
      <c r="OYQ2" s="1126"/>
      <c r="OYR2" s="1126"/>
      <c r="OYS2" s="1126"/>
      <c r="OYT2" s="1126"/>
      <c r="OYU2" s="1126"/>
      <c r="OYV2" s="1126"/>
      <c r="OYW2" s="1126"/>
      <c r="OYX2" s="1126"/>
      <c r="OYY2" s="1126"/>
      <c r="OYZ2" s="1126"/>
      <c r="OZA2" s="1126"/>
      <c r="OZB2" s="1126"/>
      <c r="OZC2" s="1126"/>
      <c r="OZD2" s="1126"/>
      <c r="OZE2" s="1126"/>
      <c r="OZF2" s="1126"/>
      <c r="OZG2" s="1126"/>
      <c r="OZH2" s="1126"/>
      <c r="OZI2" s="1126"/>
      <c r="OZJ2" s="1126"/>
      <c r="OZK2" s="1126"/>
      <c r="OZL2" s="1126"/>
      <c r="OZM2" s="1126"/>
      <c r="OZN2" s="1126"/>
      <c r="OZO2" s="1126"/>
      <c r="OZP2" s="1126"/>
      <c r="OZQ2" s="1126"/>
      <c r="OZR2" s="1126"/>
      <c r="OZS2" s="1126"/>
      <c r="OZT2" s="1126"/>
      <c r="OZU2" s="1126"/>
      <c r="OZV2" s="1126"/>
      <c r="OZW2" s="1126"/>
      <c r="OZX2" s="1126"/>
      <c r="OZY2" s="1126"/>
      <c r="OZZ2" s="1126"/>
      <c r="PAA2" s="1126"/>
      <c r="PAB2" s="1126"/>
      <c r="PAC2" s="1126"/>
      <c r="PAD2" s="1126"/>
      <c r="PAE2" s="1126"/>
      <c r="PAF2" s="1126"/>
      <c r="PAG2" s="1126"/>
      <c r="PAH2" s="1126"/>
      <c r="PAI2" s="1126"/>
      <c r="PAJ2" s="1126"/>
      <c r="PAK2" s="1126"/>
      <c r="PAL2" s="1126"/>
      <c r="PAM2" s="1126"/>
      <c r="PAN2" s="1126"/>
      <c r="PAO2" s="1126"/>
      <c r="PAP2" s="1126"/>
      <c r="PAQ2" s="1126"/>
      <c r="PAR2" s="1126"/>
      <c r="PAS2" s="1126"/>
      <c r="PAT2" s="1126"/>
      <c r="PAU2" s="1126"/>
      <c r="PAV2" s="1126"/>
      <c r="PAW2" s="1126"/>
      <c r="PAX2" s="1126"/>
      <c r="PAY2" s="1126"/>
      <c r="PAZ2" s="1126"/>
      <c r="PBA2" s="1126"/>
      <c r="PBB2" s="1126"/>
      <c r="PBC2" s="1126"/>
      <c r="PBD2" s="1126"/>
      <c r="PBE2" s="1126"/>
      <c r="PBF2" s="1126"/>
      <c r="PBG2" s="1126"/>
      <c r="PBH2" s="1126"/>
      <c r="PBI2" s="1126"/>
      <c r="PBJ2" s="1126"/>
      <c r="PBK2" s="1126"/>
      <c r="PBL2" s="1126"/>
      <c r="PBM2" s="1126"/>
      <c r="PBN2" s="1126"/>
      <c r="PBO2" s="1126"/>
      <c r="PBP2" s="1126"/>
      <c r="PBQ2" s="1126"/>
      <c r="PBR2" s="1126"/>
      <c r="PBS2" s="1126"/>
      <c r="PBT2" s="1126"/>
      <c r="PBU2" s="1126"/>
      <c r="PBV2" s="1126"/>
      <c r="PBW2" s="1126"/>
      <c r="PBX2" s="1126"/>
      <c r="PBY2" s="1126"/>
      <c r="PBZ2" s="1126"/>
      <c r="PCA2" s="1126"/>
      <c r="PCB2" s="1126"/>
      <c r="PCC2" s="1126"/>
      <c r="PCD2" s="1126"/>
      <c r="PCE2" s="1126"/>
      <c r="PCF2" s="1126"/>
      <c r="PCG2" s="1126"/>
      <c r="PCH2" s="1126"/>
      <c r="PCI2" s="1126"/>
      <c r="PCJ2" s="1126"/>
      <c r="PCK2" s="1126"/>
      <c r="PCL2" s="1126"/>
      <c r="PCM2" s="1126"/>
      <c r="PCN2" s="1126"/>
      <c r="PCO2" s="1126"/>
      <c r="PCP2" s="1126"/>
      <c r="PCQ2" s="1126"/>
      <c r="PCR2" s="1126"/>
      <c r="PCS2" s="1126"/>
      <c r="PCT2" s="1126"/>
      <c r="PCU2" s="1126"/>
      <c r="PCV2" s="1126"/>
      <c r="PCW2" s="1126"/>
      <c r="PCX2" s="1126"/>
      <c r="PCY2" s="1126"/>
      <c r="PCZ2" s="1126"/>
      <c r="PDA2" s="1126"/>
      <c r="PDB2" s="1126"/>
      <c r="PDC2" s="1126"/>
      <c r="PDD2" s="1126"/>
      <c r="PDE2" s="1126"/>
      <c r="PDF2" s="1126"/>
      <c r="PDG2" s="1126"/>
      <c r="PDH2" s="1126"/>
      <c r="PDI2" s="1126"/>
      <c r="PDJ2" s="1126"/>
      <c r="PDK2" s="1126"/>
      <c r="PDL2" s="1126"/>
      <c r="PDM2" s="1126"/>
      <c r="PDN2" s="1126"/>
      <c r="PDO2" s="1126"/>
      <c r="PDP2" s="1126"/>
      <c r="PDQ2" s="1126"/>
      <c r="PDR2" s="1126"/>
      <c r="PDS2" s="1126"/>
      <c r="PDT2" s="1126"/>
      <c r="PDU2" s="1126"/>
      <c r="PDV2" s="1126"/>
      <c r="PDW2" s="1126"/>
      <c r="PDX2" s="1126"/>
      <c r="PDY2" s="1126"/>
      <c r="PDZ2" s="1126"/>
      <c r="PEA2" s="1126"/>
      <c r="PEB2" s="1126"/>
      <c r="PEC2" s="1126"/>
      <c r="PED2" s="1126"/>
      <c r="PEE2" s="1126"/>
      <c r="PEF2" s="1126"/>
      <c r="PEG2" s="1126"/>
      <c r="PEH2" s="1126"/>
      <c r="PEI2" s="1126"/>
      <c r="PEJ2" s="1126"/>
      <c r="PEK2" s="1126"/>
      <c r="PEL2" s="1126"/>
      <c r="PEM2" s="1126"/>
      <c r="PEN2" s="1126"/>
      <c r="PEO2" s="1126"/>
      <c r="PEP2" s="1126"/>
      <c r="PEQ2" s="1126"/>
      <c r="PER2" s="1126"/>
      <c r="PES2" s="1126"/>
      <c r="PET2" s="1126"/>
      <c r="PEU2" s="1126"/>
      <c r="PEV2" s="1126"/>
      <c r="PEW2" s="1126"/>
      <c r="PEX2" s="1126"/>
      <c r="PEY2" s="1126"/>
      <c r="PEZ2" s="1126"/>
      <c r="PFA2" s="1126"/>
      <c r="PFB2" s="1126"/>
      <c r="PFC2" s="1126"/>
      <c r="PFD2" s="1126"/>
      <c r="PFE2" s="1126"/>
      <c r="PFF2" s="1126"/>
      <c r="PFG2" s="1126"/>
      <c r="PFH2" s="1126"/>
      <c r="PFI2" s="1126"/>
      <c r="PFJ2" s="1126"/>
      <c r="PFK2" s="1126"/>
      <c r="PFL2" s="1126"/>
      <c r="PFM2" s="1126"/>
      <c r="PFN2" s="1126"/>
      <c r="PFO2" s="1126"/>
      <c r="PFP2" s="1126"/>
      <c r="PFQ2" s="1126"/>
      <c r="PFR2" s="1126"/>
      <c r="PFS2" s="1126"/>
      <c r="PFT2" s="1126"/>
      <c r="PFU2" s="1126"/>
      <c r="PFV2" s="1126"/>
      <c r="PFW2" s="1126"/>
      <c r="PFX2" s="1126"/>
      <c r="PFY2" s="1126"/>
      <c r="PFZ2" s="1126"/>
      <c r="PGA2" s="1126"/>
      <c r="PGB2" s="1126"/>
      <c r="PGC2" s="1126"/>
      <c r="PGD2" s="1126"/>
      <c r="PGE2" s="1126"/>
      <c r="PGF2" s="1126"/>
      <c r="PGG2" s="1126"/>
      <c r="PGH2" s="1126"/>
      <c r="PGI2" s="1126"/>
      <c r="PGJ2" s="1126"/>
      <c r="PGK2" s="1126"/>
      <c r="PGL2" s="1126"/>
      <c r="PGM2" s="1126"/>
      <c r="PGN2" s="1126"/>
      <c r="PGO2" s="1126"/>
      <c r="PGP2" s="1126"/>
      <c r="PGQ2" s="1126"/>
      <c r="PGR2" s="1126"/>
      <c r="PGS2" s="1126"/>
      <c r="PGT2" s="1126"/>
      <c r="PGU2" s="1126"/>
      <c r="PGV2" s="1126"/>
      <c r="PGW2" s="1126"/>
      <c r="PGX2" s="1126"/>
      <c r="PGY2" s="1126"/>
      <c r="PGZ2" s="1126"/>
      <c r="PHA2" s="1126"/>
      <c r="PHB2" s="1126"/>
      <c r="PHC2" s="1126"/>
      <c r="PHD2" s="1126"/>
      <c r="PHE2" s="1126"/>
      <c r="PHF2" s="1126"/>
      <c r="PHG2" s="1126"/>
      <c r="PHH2" s="1126"/>
      <c r="PHI2" s="1126"/>
      <c r="PHJ2" s="1126"/>
      <c r="PHK2" s="1126"/>
      <c r="PHL2" s="1126"/>
      <c r="PHM2" s="1126"/>
      <c r="PHN2" s="1126"/>
      <c r="PHO2" s="1126"/>
      <c r="PHP2" s="1126"/>
      <c r="PHQ2" s="1126"/>
      <c r="PHR2" s="1126"/>
      <c r="PHS2" s="1126"/>
      <c r="PHT2" s="1126"/>
      <c r="PHU2" s="1126"/>
      <c r="PHV2" s="1126"/>
      <c r="PHW2" s="1126"/>
      <c r="PHX2" s="1126"/>
      <c r="PHY2" s="1126"/>
      <c r="PHZ2" s="1126"/>
      <c r="PIA2" s="1126"/>
      <c r="PIB2" s="1126"/>
      <c r="PIC2" s="1126"/>
      <c r="PID2" s="1126"/>
      <c r="PIE2" s="1126"/>
      <c r="PIF2" s="1126"/>
      <c r="PIG2" s="1126"/>
      <c r="PIH2" s="1126"/>
      <c r="PII2" s="1126"/>
      <c r="PIJ2" s="1126"/>
      <c r="PIK2" s="1126"/>
      <c r="PIL2" s="1126"/>
      <c r="PIM2" s="1126"/>
      <c r="PIN2" s="1126"/>
      <c r="PIO2" s="1126"/>
      <c r="PIP2" s="1126"/>
      <c r="PIQ2" s="1126"/>
      <c r="PIR2" s="1126"/>
      <c r="PIS2" s="1126"/>
      <c r="PIT2" s="1126"/>
      <c r="PIU2" s="1126"/>
      <c r="PIV2" s="1126"/>
      <c r="PIW2" s="1126"/>
      <c r="PIX2" s="1126"/>
      <c r="PIY2" s="1126"/>
      <c r="PIZ2" s="1126"/>
      <c r="PJA2" s="1126"/>
      <c r="PJB2" s="1126"/>
      <c r="PJC2" s="1126"/>
      <c r="PJD2" s="1126"/>
      <c r="PJE2" s="1126"/>
      <c r="PJF2" s="1126"/>
      <c r="PJG2" s="1126"/>
      <c r="PJH2" s="1126"/>
      <c r="PJI2" s="1126"/>
      <c r="PJJ2" s="1126"/>
      <c r="PJK2" s="1126"/>
      <c r="PJL2" s="1126"/>
      <c r="PJM2" s="1126"/>
      <c r="PJN2" s="1126"/>
      <c r="PJO2" s="1126"/>
      <c r="PJP2" s="1126"/>
      <c r="PJQ2" s="1126"/>
      <c r="PJR2" s="1126"/>
      <c r="PJS2" s="1126"/>
      <c r="PJT2" s="1126"/>
      <c r="PJU2" s="1126"/>
      <c r="PJV2" s="1126"/>
      <c r="PJW2" s="1126"/>
      <c r="PJX2" s="1126"/>
      <c r="PJY2" s="1126"/>
      <c r="PJZ2" s="1126"/>
      <c r="PKA2" s="1126"/>
      <c r="PKB2" s="1126"/>
      <c r="PKC2" s="1126"/>
      <c r="PKD2" s="1126"/>
      <c r="PKE2" s="1126"/>
      <c r="PKF2" s="1126"/>
      <c r="PKG2" s="1126"/>
      <c r="PKH2" s="1126"/>
      <c r="PKI2" s="1126"/>
      <c r="PKJ2" s="1126"/>
      <c r="PKK2" s="1126"/>
      <c r="PKL2" s="1126"/>
      <c r="PKM2" s="1126"/>
      <c r="PKN2" s="1126"/>
      <c r="PKO2" s="1126"/>
      <c r="PKP2" s="1126"/>
      <c r="PKQ2" s="1126"/>
      <c r="PKR2" s="1126"/>
      <c r="PKS2" s="1126"/>
      <c r="PKT2" s="1126"/>
      <c r="PKU2" s="1126"/>
      <c r="PKV2" s="1126"/>
      <c r="PKW2" s="1126"/>
      <c r="PKX2" s="1126"/>
      <c r="PKY2" s="1126"/>
      <c r="PKZ2" s="1126"/>
      <c r="PLA2" s="1126"/>
      <c r="PLB2" s="1126"/>
      <c r="PLC2" s="1126"/>
      <c r="PLD2" s="1126"/>
      <c r="PLE2" s="1126"/>
      <c r="PLF2" s="1126"/>
      <c r="PLG2" s="1126"/>
      <c r="PLH2" s="1126"/>
      <c r="PLI2" s="1126"/>
      <c r="PLJ2" s="1126"/>
      <c r="PLK2" s="1126"/>
      <c r="PLL2" s="1126"/>
      <c r="PLM2" s="1126"/>
      <c r="PLN2" s="1126"/>
      <c r="PLO2" s="1126"/>
      <c r="PLP2" s="1126"/>
      <c r="PLQ2" s="1126"/>
      <c r="PLR2" s="1126"/>
      <c r="PLS2" s="1126"/>
      <c r="PLT2" s="1126"/>
      <c r="PLU2" s="1126"/>
      <c r="PLV2" s="1126"/>
      <c r="PLW2" s="1126"/>
      <c r="PLX2" s="1126"/>
      <c r="PLY2" s="1126"/>
      <c r="PLZ2" s="1126"/>
      <c r="PMA2" s="1126"/>
      <c r="PMB2" s="1126"/>
      <c r="PMC2" s="1126"/>
      <c r="PMD2" s="1126"/>
      <c r="PME2" s="1126"/>
      <c r="PMF2" s="1126"/>
      <c r="PMG2" s="1126"/>
      <c r="PMH2" s="1126"/>
      <c r="PMI2" s="1126"/>
      <c r="PMJ2" s="1126"/>
      <c r="PMK2" s="1126"/>
      <c r="PML2" s="1126"/>
      <c r="PMM2" s="1126"/>
      <c r="PMN2" s="1126"/>
      <c r="PMO2" s="1126"/>
      <c r="PMP2" s="1126"/>
      <c r="PMQ2" s="1126"/>
      <c r="PMR2" s="1126"/>
      <c r="PMS2" s="1126"/>
      <c r="PMT2" s="1126"/>
      <c r="PMU2" s="1126"/>
      <c r="PMV2" s="1126"/>
      <c r="PMW2" s="1126"/>
      <c r="PMX2" s="1126"/>
      <c r="PMY2" s="1126"/>
      <c r="PMZ2" s="1126"/>
      <c r="PNA2" s="1126"/>
      <c r="PNB2" s="1126"/>
      <c r="PNC2" s="1126"/>
      <c r="PND2" s="1126"/>
      <c r="PNE2" s="1126"/>
      <c r="PNF2" s="1126"/>
      <c r="PNG2" s="1126"/>
      <c r="PNH2" s="1126"/>
      <c r="PNI2" s="1126"/>
      <c r="PNJ2" s="1126"/>
      <c r="PNK2" s="1126"/>
      <c r="PNL2" s="1126"/>
      <c r="PNM2" s="1126"/>
      <c r="PNN2" s="1126"/>
      <c r="PNO2" s="1126"/>
      <c r="PNP2" s="1126"/>
      <c r="PNQ2" s="1126"/>
      <c r="PNR2" s="1126"/>
      <c r="PNS2" s="1126"/>
      <c r="PNT2" s="1126"/>
      <c r="PNU2" s="1126"/>
      <c r="PNV2" s="1126"/>
      <c r="PNW2" s="1126"/>
      <c r="PNX2" s="1126"/>
      <c r="PNY2" s="1126"/>
      <c r="PNZ2" s="1126"/>
      <c r="POA2" s="1126"/>
      <c r="POB2" s="1126"/>
      <c r="POC2" s="1126"/>
      <c r="POD2" s="1126"/>
      <c r="POE2" s="1126"/>
      <c r="POF2" s="1126"/>
      <c r="POG2" s="1126"/>
      <c r="POH2" s="1126"/>
      <c r="POI2" s="1126"/>
      <c r="POJ2" s="1126"/>
      <c r="POK2" s="1126"/>
      <c r="POL2" s="1126"/>
      <c r="POM2" s="1126"/>
      <c r="PON2" s="1126"/>
      <c r="POO2" s="1126"/>
      <c r="POP2" s="1126"/>
      <c r="POQ2" s="1126"/>
      <c r="POR2" s="1126"/>
      <c r="POS2" s="1126"/>
      <c r="POT2" s="1126"/>
      <c r="POU2" s="1126"/>
      <c r="POV2" s="1126"/>
      <c r="POW2" s="1126"/>
      <c r="POX2" s="1126"/>
      <c r="POY2" s="1126"/>
      <c r="POZ2" s="1126"/>
      <c r="PPA2" s="1126"/>
      <c r="PPB2" s="1126"/>
      <c r="PPC2" s="1126"/>
      <c r="PPD2" s="1126"/>
      <c r="PPE2" s="1126"/>
      <c r="PPF2" s="1126"/>
      <c r="PPG2" s="1126"/>
      <c r="PPH2" s="1126"/>
      <c r="PPI2" s="1126"/>
      <c r="PPJ2" s="1126"/>
      <c r="PPK2" s="1126"/>
      <c r="PPL2" s="1126"/>
      <c r="PPM2" s="1126"/>
      <c r="PPN2" s="1126"/>
      <c r="PPO2" s="1126"/>
      <c r="PPP2" s="1126"/>
      <c r="PPQ2" s="1126"/>
      <c r="PPR2" s="1126"/>
      <c r="PPS2" s="1126"/>
      <c r="PPT2" s="1126"/>
      <c r="PPU2" s="1126"/>
      <c r="PPV2" s="1126"/>
      <c r="PPW2" s="1126"/>
      <c r="PPX2" s="1126"/>
      <c r="PPY2" s="1126"/>
      <c r="PPZ2" s="1126"/>
      <c r="PQA2" s="1126"/>
      <c r="PQB2" s="1126"/>
      <c r="PQC2" s="1126"/>
      <c r="PQD2" s="1126"/>
      <c r="PQE2" s="1126"/>
      <c r="PQF2" s="1126"/>
      <c r="PQG2" s="1126"/>
      <c r="PQH2" s="1126"/>
      <c r="PQI2" s="1126"/>
      <c r="PQJ2" s="1126"/>
      <c r="PQK2" s="1126"/>
      <c r="PQL2" s="1126"/>
      <c r="PQM2" s="1126"/>
      <c r="PQN2" s="1126"/>
      <c r="PQO2" s="1126"/>
      <c r="PQP2" s="1126"/>
      <c r="PQQ2" s="1126"/>
      <c r="PQR2" s="1126"/>
      <c r="PQS2" s="1126"/>
      <c r="PQT2" s="1126"/>
      <c r="PQU2" s="1126"/>
      <c r="PQV2" s="1126"/>
      <c r="PQW2" s="1126"/>
      <c r="PQX2" s="1126"/>
      <c r="PQY2" s="1126"/>
      <c r="PQZ2" s="1126"/>
      <c r="PRA2" s="1126"/>
      <c r="PRB2" s="1126"/>
      <c r="PRC2" s="1126"/>
      <c r="PRD2" s="1126"/>
      <c r="PRE2" s="1126"/>
      <c r="PRF2" s="1126"/>
      <c r="PRG2" s="1126"/>
      <c r="PRH2" s="1126"/>
      <c r="PRI2" s="1126"/>
      <c r="PRJ2" s="1126"/>
      <c r="PRK2" s="1126"/>
      <c r="PRL2" s="1126"/>
      <c r="PRM2" s="1126"/>
      <c r="PRN2" s="1126"/>
      <c r="PRO2" s="1126"/>
      <c r="PRP2" s="1126"/>
      <c r="PRQ2" s="1126"/>
      <c r="PRR2" s="1126"/>
      <c r="PRS2" s="1126"/>
      <c r="PRT2" s="1126"/>
      <c r="PRU2" s="1126"/>
      <c r="PRV2" s="1126"/>
      <c r="PRW2" s="1126"/>
      <c r="PRX2" s="1126"/>
      <c r="PRY2" s="1126"/>
      <c r="PRZ2" s="1126"/>
      <c r="PSA2" s="1126"/>
      <c r="PSB2" s="1126"/>
      <c r="PSC2" s="1126"/>
      <c r="PSD2" s="1126"/>
      <c r="PSE2" s="1126"/>
      <c r="PSF2" s="1126"/>
      <c r="PSG2" s="1126"/>
      <c r="PSH2" s="1126"/>
      <c r="PSI2" s="1126"/>
      <c r="PSJ2" s="1126"/>
      <c r="PSK2" s="1126"/>
      <c r="PSL2" s="1126"/>
      <c r="PSM2" s="1126"/>
      <c r="PSN2" s="1126"/>
      <c r="PSO2" s="1126"/>
      <c r="PSP2" s="1126"/>
      <c r="PSQ2" s="1126"/>
      <c r="PSR2" s="1126"/>
      <c r="PSS2" s="1126"/>
      <c r="PST2" s="1126"/>
      <c r="PSU2" s="1126"/>
      <c r="PSV2" s="1126"/>
      <c r="PSW2" s="1126"/>
      <c r="PSX2" s="1126"/>
      <c r="PSY2" s="1126"/>
      <c r="PSZ2" s="1126"/>
      <c r="PTA2" s="1126"/>
      <c r="PTB2" s="1126"/>
      <c r="PTC2" s="1126"/>
      <c r="PTD2" s="1126"/>
      <c r="PTE2" s="1126"/>
      <c r="PTF2" s="1126"/>
      <c r="PTG2" s="1126"/>
      <c r="PTH2" s="1126"/>
      <c r="PTI2" s="1126"/>
      <c r="PTJ2" s="1126"/>
      <c r="PTK2" s="1126"/>
      <c r="PTL2" s="1126"/>
      <c r="PTM2" s="1126"/>
      <c r="PTN2" s="1126"/>
      <c r="PTO2" s="1126"/>
      <c r="PTP2" s="1126"/>
      <c r="PTQ2" s="1126"/>
      <c r="PTR2" s="1126"/>
      <c r="PTS2" s="1126"/>
      <c r="PTT2" s="1126"/>
      <c r="PTU2" s="1126"/>
      <c r="PTV2" s="1126"/>
      <c r="PTW2" s="1126"/>
      <c r="PTX2" s="1126"/>
      <c r="PTY2" s="1126"/>
      <c r="PTZ2" s="1126"/>
      <c r="PUA2" s="1126"/>
      <c r="PUB2" s="1126"/>
      <c r="PUC2" s="1126"/>
      <c r="PUD2" s="1126"/>
      <c r="PUE2" s="1126"/>
      <c r="PUF2" s="1126"/>
      <c r="PUG2" s="1126"/>
      <c r="PUH2" s="1126"/>
      <c r="PUI2" s="1126"/>
      <c r="PUJ2" s="1126"/>
      <c r="PUK2" s="1126"/>
      <c r="PUL2" s="1126"/>
      <c r="PUM2" s="1126"/>
      <c r="PUN2" s="1126"/>
      <c r="PUO2" s="1126"/>
      <c r="PUP2" s="1126"/>
      <c r="PUQ2" s="1126"/>
      <c r="PUR2" s="1126"/>
      <c r="PUS2" s="1126"/>
      <c r="PUT2" s="1126"/>
      <c r="PUU2" s="1126"/>
      <c r="PUV2" s="1126"/>
      <c r="PUW2" s="1126"/>
      <c r="PUX2" s="1126"/>
      <c r="PUY2" s="1126"/>
      <c r="PUZ2" s="1126"/>
      <c r="PVA2" s="1126"/>
      <c r="PVB2" s="1126"/>
      <c r="PVC2" s="1126"/>
      <c r="PVD2" s="1126"/>
      <c r="PVE2" s="1126"/>
      <c r="PVF2" s="1126"/>
      <c r="PVG2" s="1126"/>
      <c r="PVH2" s="1126"/>
      <c r="PVI2" s="1126"/>
      <c r="PVJ2" s="1126"/>
      <c r="PVK2" s="1126"/>
      <c r="PVL2" s="1126"/>
      <c r="PVM2" s="1126"/>
      <c r="PVN2" s="1126"/>
      <c r="PVO2" s="1126"/>
      <c r="PVP2" s="1126"/>
      <c r="PVQ2" s="1126"/>
      <c r="PVR2" s="1126"/>
      <c r="PVS2" s="1126"/>
      <c r="PVT2" s="1126"/>
      <c r="PVU2" s="1126"/>
      <c r="PVV2" s="1126"/>
      <c r="PVW2" s="1126"/>
      <c r="PVX2" s="1126"/>
      <c r="PVY2" s="1126"/>
      <c r="PVZ2" s="1126"/>
      <c r="PWA2" s="1126"/>
      <c r="PWB2" s="1126"/>
      <c r="PWC2" s="1126"/>
      <c r="PWD2" s="1126"/>
      <c r="PWE2" s="1126"/>
      <c r="PWF2" s="1126"/>
      <c r="PWG2" s="1126"/>
      <c r="PWH2" s="1126"/>
      <c r="PWI2" s="1126"/>
      <c r="PWJ2" s="1126"/>
      <c r="PWK2" s="1126"/>
      <c r="PWL2" s="1126"/>
      <c r="PWM2" s="1126"/>
      <c r="PWN2" s="1126"/>
      <c r="PWO2" s="1126"/>
      <c r="PWP2" s="1126"/>
      <c r="PWQ2" s="1126"/>
      <c r="PWR2" s="1126"/>
      <c r="PWS2" s="1126"/>
      <c r="PWT2" s="1126"/>
      <c r="PWU2" s="1126"/>
      <c r="PWV2" s="1126"/>
      <c r="PWW2" s="1126"/>
      <c r="PWX2" s="1126"/>
      <c r="PWY2" s="1126"/>
      <c r="PWZ2" s="1126"/>
      <c r="PXA2" s="1126"/>
      <c r="PXB2" s="1126"/>
      <c r="PXC2" s="1126"/>
      <c r="PXD2" s="1126"/>
      <c r="PXE2" s="1126"/>
      <c r="PXF2" s="1126"/>
      <c r="PXG2" s="1126"/>
      <c r="PXH2" s="1126"/>
      <c r="PXI2" s="1126"/>
      <c r="PXJ2" s="1126"/>
      <c r="PXK2" s="1126"/>
      <c r="PXL2" s="1126"/>
      <c r="PXM2" s="1126"/>
      <c r="PXN2" s="1126"/>
      <c r="PXO2" s="1126"/>
      <c r="PXP2" s="1126"/>
      <c r="PXQ2" s="1126"/>
      <c r="PXR2" s="1126"/>
      <c r="PXS2" s="1126"/>
      <c r="PXT2" s="1126"/>
      <c r="PXU2" s="1126"/>
      <c r="PXV2" s="1126"/>
      <c r="PXW2" s="1126"/>
      <c r="PXX2" s="1126"/>
      <c r="PXY2" s="1126"/>
      <c r="PXZ2" s="1126"/>
      <c r="PYA2" s="1126"/>
      <c r="PYB2" s="1126"/>
      <c r="PYC2" s="1126"/>
      <c r="PYD2" s="1126"/>
      <c r="PYE2" s="1126"/>
      <c r="PYF2" s="1126"/>
      <c r="PYG2" s="1126"/>
      <c r="PYH2" s="1126"/>
      <c r="PYI2" s="1126"/>
      <c r="PYJ2" s="1126"/>
      <c r="PYK2" s="1126"/>
      <c r="PYL2" s="1126"/>
      <c r="PYM2" s="1126"/>
      <c r="PYN2" s="1126"/>
      <c r="PYO2" s="1126"/>
      <c r="PYP2" s="1126"/>
      <c r="PYQ2" s="1126"/>
      <c r="PYR2" s="1126"/>
      <c r="PYS2" s="1126"/>
      <c r="PYT2" s="1126"/>
      <c r="PYU2" s="1126"/>
      <c r="PYV2" s="1126"/>
      <c r="PYW2" s="1126"/>
      <c r="PYX2" s="1126"/>
      <c r="PYY2" s="1126"/>
      <c r="PYZ2" s="1126"/>
      <c r="PZA2" s="1126"/>
      <c r="PZB2" s="1126"/>
      <c r="PZC2" s="1126"/>
      <c r="PZD2" s="1126"/>
      <c r="PZE2" s="1126"/>
      <c r="PZF2" s="1126"/>
      <c r="PZG2" s="1126"/>
      <c r="PZH2" s="1126"/>
      <c r="PZI2" s="1126"/>
      <c r="PZJ2" s="1126"/>
      <c r="PZK2" s="1126"/>
      <c r="PZL2" s="1126"/>
      <c r="PZM2" s="1126"/>
      <c r="PZN2" s="1126"/>
      <c r="PZO2" s="1126"/>
      <c r="PZP2" s="1126"/>
      <c r="PZQ2" s="1126"/>
      <c r="PZR2" s="1126"/>
      <c r="PZS2" s="1126"/>
      <c r="PZT2" s="1126"/>
      <c r="PZU2" s="1126"/>
      <c r="PZV2" s="1126"/>
      <c r="PZW2" s="1126"/>
      <c r="PZX2" s="1126"/>
      <c r="PZY2" s="1126"/>
      <c r="PZZ2" s="1126"/>
      <c r="QAA2" s="1126"/>
      <c r="QAB2" s="1126"/>
      <c r="QAC2" s="1126"/>
      <c r="QAD2" s="1126"/>
      <c r="QAE2" s="1126"/>
      <c r="QAF2" s="1126"/>
      <c r="QAG2" s="1126"/>
      <c r="QAH2" s="1126"/>
      <c r="QAI2" s="1126"/>
      <c r="QAJ2" s="1126"/>
      <c r="QAK2" s="1126"/>
      <c r="QAL2" s="1126"/>
      <c r="QAM2" s="1126"/>
      <c r="QAN2" s="1126"/>
      <c r="QAO2" s="1126"/>
      <c r="QAP2" s="1126"/>
      <c r="QAQ2" s="1126"/>
      <c r="QAR2" s="1126"/>
      <c r="QAS2" s="1126"/>
      <c r="QAT2" s="1126"/>
      <c r="QAU2" s="1126"/>
      <c r="QAV2" s="1126"/>
      <c r="QAW2" s="1126"/>
      <c r="QAX2" s="1126"/>
      <c r="QAY2" s="1126"/>
      <c r="QAZ2" s="1126"/>
      <c r="QBA2" s="1126"/>
      <c r="QBB2" s="1126"/>
      <c r="QBC2" s="1126"/>
      <c r="QBD2" s="1126"/>
      <c r="QBE2" s="1126"/>
      <c r="QBF2" s="1126"/>
      <c r="QBG2" s="1126"/>
      <c r="QBH2" s="1126"/>
      <c r="QBI2" s="1126"/>
      <c r="QBJ2" s="1126"/>
      <c r="QBK2" s="1126"/>
      <c r="QBL2" s="1126"/>
      <c r="QBM2" s="1126"/>
      <c r="QBN2" s="1126"/>
      <c r="QBO2" s="1126"/>
      <c r="QBP2" s="1126"/>
      <c r="QBQ2" s="1126"/>
      <c r="QBR2" s="1126"/>
      <c r="QBS2" s="1126"/>
      <c r="QBT2" s="1126"/>
      <c r="QBU2" s="1126"/>
      <c r="QBV2" s="1126"/>
      <c r="QBW2" s="1126"/>
      <c r="QBX2" s="1126"/>
      <c r="QBY2" s="1126"/>
      <c r="QBZ2" s="1126"/>
      <c r="QCA2" s="1126"/>
      <c r="QCB2" s="1126"/>
      <c r="QCC2" s="1126"/>
      <c r="QCD2" s="1126"/>
      <c r="QCE2" s="1126"/>
      <c r="QCF2" s="1126"/>
      <c r="QCG2" s="1126"/>
      <c r="QCH2" s="1126"/>
      <c r="QCI2" s="1126"/>
      <c r="QCJ2" s="1126"/>
      <c r="QCK2" s="1126"/>
      <c r="QCL2" s="1126"/>
      <c r="QCM2" s="1126"/>
      <c r="QCN2" s="1126"/>
      <c r="QCO2" s="1126"/>
      <c r="QCP2" s="1126"/>
      <c r="QCQ2" s="1126"/>
      <c r="QCR2" s="1126"/>
      <c r="QCS2" s="1126"/>
      <c r="QCT2" s="1126"/>
      <c r="QCU2" s="1126"/>
      <c r="QCV2" s="1126"/>
      <c r="QCW2" s="1126"/>
      <c r="QCX2" s="1126"/>
      <c r="QCY2" s="1126"/>
      <c r="QCZ2" s="1126"/>
      <c r="QDA2" s="1126"/>
      <c r="QDB2" s="1126"/>
      <c r="QDC2" s="1126"/>
      <c r="QDD2" s="1126"/>
      <c r="QDE2" s="1126"/>
      <c r="QDF2" s="1126"/>
      <c r="QDG2" s="1126"/>
      <c r="QDH2" s="1126"/>
      <c r="QDI2" s="1126"/>
      <c r="QDJ2" s="1126"/>
      <c r="QDK2" s="1126"/>
      <c r="QDL2" s="1126"/>
      <c r="QDM2" s="1126"/>
      <c r="QDN2" s="1126"/>
      <c r="QDO2" s="1126"/>
      <c r="QDP2" s="1126"/>
      <c r="QDQ2" s="1126"/>
      <c r="QDR2" s="1126"/>
      <c r="QDS2" s="1126"/>
      <c r="QDT2" s="1126"/>
      <c r="QDU2" s="1126"/>
      <c r="QDV2" s="1126"/>
      <c r="QDW2" s="1126"/>
      <c r="QDX2" s="1126"/>
      <c r="QDY2" s="1126"/>
      <c r="QDZ2" s="1126"/>
      <c r="QEA2" s="1126"/>
      <c r="QEB2" s="1126"/>
      <c r="QEC2" s="1126"/>
      <c r="QED2" s="1126"/>
      <c r="QEE2" s="1126"/>
      <c r="QEF2" s="1126"/>
      <c r="QEG2" s="1126"/>
      <c r="QEH2" s="1126"/>
      <c r="QEI2" s="1126"/>
      <c r="QEJ2" s="1126"/>
      <c r="QEK2" s="1126"/>
      <c r="QEL2" s="1126"/>
      <c r="QEM2" s="1126"/>
      <c r="QEN2" s="1126"/>
      <c r="QEO2" s="1126"/>
      <c r="QEP2" s="1126"/>
      <c r="QEQ2" s="1126"/>
      <c r="QER2" s="1126"/>
      <c r="QES2" s="1126"/>
      <c r="QET2" s="1126"/>
      <c r="QEU2" s="1126"/>
      <c r="QEV2" s="1126"/>
      <c r="QEW2" s="1126"/>
      <c r="QEX2" s="1126"/>
      <c r="QEY2" s="1126"/>
      <c r="QEZ2" s="1126"/>
      <c r="QFA2" s="1126"/>
      <c r="QFB2" s="1126"/>
      <c r="QFC2" s="1126"/>
      <c r="QFD2" s="1126"/>
      <c r="QFE2" s="1126"/>
      <c r="QFF2" s="1126"/>
      <c r="QFG2" s="1126"/>
      <c r="QFH2" s="1126"/>
      <c r="QFI2" s="1126"/>
      <c r="QFJ2" s="1126"/>
      <c r="QFK2" s="1126"/>
      <c r="QFL2" s="1126"/>
      <c r="QFM2" s="1126"/>
      <c r="QFN2" s="1126"/>
      <c r="QFO2" s="1126"/>
      <c r="QFP2" s="1126"/>
      <c r="QFQ2" s="1126"/>
      <c r="QFR2" s="1126"/>
      <c r="QFS2" s="1126"/>
      <c r="QFT2" s="1126"/>
      <c r="QFU2" s="1126"/>
      <c r="QFV2" s="1126"/>
      <c r="QFW2" s="1126"/>
      <c r="QFX2" s="1126"/>
      <c r="QFY2" s="1126"/>
      <c r="QFZ2" s="1126"/>
      <c r="QGA2" s="1126"/>
      <c r="QGB2" s="1126"/>
      <c r="QGC2" s="1126"/>
      <c r="QGD2" s="1126"/>
      <c r="QGE2" s="1126"/>
      <c r="QGF2" s="1126"/>
      <c r="QGG2" s="1126"/>
      <c r="QGH2" s="1126"/>
      <c r="QGI2" s="1126"/>
      <c r="QGJ2" s="1126"/>
      <c r="QGK2" s="1126"/>
      <c r="QGL2" s="1126"/>
      <c r="QGM2" s="1126"/>
      <c r="QGN2" s="1126"/>
      <c r="QGO2" s="1126"/>
      <c r="QGP2" s="1126"/>
      <c r="QGQ2" s="1126"/>
      <c r="QGR2" s="1126"/>
      <c r="QGS2" s="1126"/>
      <c r="QGT2" s="1126"/>
      <c r="QGU2" s="1126"/>
      <c r="QGV2" s="1126"/>
      <c r="QGW2" s="1126"/>
      <c r="QGX2" s="1126"/>
      <c r="QGY2" s="1126"/>
      <c r="QGZ2" s="1126"/>
      <c r="QHA2" s="1126"/>
      <c r="QHB2" s="1126"/>
      <c r="QHC2" s="1126"/>
      <c r="QHD2" s="1126"/>
      <c r="QHE2" s="1126"/>
      <c r="QHF2" s="1126"/>
      <c r="QHG2" s="1126"/>
      <c r="QHH2" s="1126"/>
      <c r="QHI2" s="1126"/>
      <c r="QHJ2" s="1126"/>
      <c r="QHK2" s="1126"/>
      <c r="QHL2" s="1126"/>
      <c r="QHM2" s="1126"/>
      <c r="QHN2" s="1126"/>
      <c r="QHO2" s="1126"/>
      <c r="QHP2" s="1126"/>
      <c r="QHQ2" s="1126"/>
      <c r="QHR2" s="1126"/>
      <c r="QHS2" s="1126"/>
      <c r="QHT2" s="1126"/>
      <c r="QHU2" s="1126"/>
      <c r="QHV2" s="1126"/>
      <c r="QHW2" s="1126"/>
      <c r="QHX2" s="1126"/>
      <c r="QHY2" s="1126"/>
      <c r="QHZ2" s="1126"/>
      <c r="QIA2" s="1126"/>
      <c r="QIB2" s="1126"/>
      <c r="QIC2" s="1126"/>
      <c r="QID2" s="1126"/>
      <c r="QIE2" s="1126"/>
      <c r="QIF2" s="1126"/>
      <c r="QIG2" s="1126"/>
      <c r="QIH2" s="1126"/>
      <c r="QII2" s="1126"/>
      <c r="QIJ2" s="1126"/>
      <c r="QIK2" s="1126"/>
      <c r="QIL2" s="1126"/>
      <c r="QIM2" s="1126"/>
      <c r="QIN2" s="1126"/>
      <c r="QIO2" s="1126"/>
      <c r="QIP2" s="1126"/>
      <c r="QIQ2" s="1126"/>
      <c r="QIR2" s="1126"/>
      <c r="QIS2" s="1126"/>
      <c r="QIT2" s="1126"/>
      <c r="QIU2" s="1126"/>
      <c r="QIV2" s="1126"/>
      <c r="QIW2" s="1126"/>
      <c r="QIX2" s="1126"/>
      <c r="QIY2" s="1126"/>
      <c r="QIZ2" s="1126"/>
      <c r="QJA2" s="1126"/>
      <c r="QJB2" s="1126"/>
      <c r="QJC2" s="1126"/>
      <c r="QJD2" s="1126"/>
      <c r="QJE2" s="1126"/>
      <c r="QJF2" s="1126"/>
      <c r="QJG2" s="1126"/>
      <c r="QJH2" s="1126"/>
      <c r="QJI2" s="1126"/>
      <c r="QJJ2" s="1126"/>
      <c r="QJK2" s="1126"/>
      <c r="QJL2" s="1126"/>
      <c r="QJM2" s="1126"/>
      <c r="QJN2" s="1126"/>
      <c r="QJO2" s="1126"/>
      <c r="QJP2" s="1126"/>
      <c r="QJQ2" s="1126"/>
      <c r="QJR2" s="1126"/>
      <c r="QJS2" s="1126"/>
      <c r="QJT2" s="1126"/>
      <c r="QJU2" s="1126"/>
      <c r="QJV2" s="1126"/>
      <c r="QJW2" s="1126"/>
      <c r="QJX2" s="1126"/>
      <c r="QJY2" s="1126"/>
      <c r="QJZ2" s="1126"/>
      <c r="QKA2" s="1126"/>
      <c r="QKB2" s="1126"/>
      <c r="QKC2" s="1126"/>
      <c r="QKD2" s="1126"/>
      <c r="QKE2" s="1126"/>
      <c r="QKF2" s="1126"/>
      <c r="QKG2" s="1126"/>
      <c r="QKH2" s="1126"/>
      <c r="QKI2" s="1126"/>
      <c r="QKJ2" s="1126"/>
      <c r="QKK2" s="1126"/>
      <c r="QKL2" s="1126"/>
      <c r="QKM2" s="1126"/>
      <c r="QKN2" s="1126"/>
      <c r="QKO2" s="1126"/>
      <c r="QKP2" s="1126"/>
      <c r="QKQ2" s="1126"/>
      <c r="QKR2" s="1126"/>
      <c r="QKS2" s="1126"/>
      <c r="QKT2" s="1126"/>
      <c r="QKU2" s="1126"/>
      <c r="QKV2" s="1126"/>
      <c r="QKW2" s="1126"/>
      <c r="QKX2" s="1126"/>
      <c r="QKY2" s="1126"/>
      <c r="QKZ2" s="1126"/>
      <c r="QLA2" s="1126"/>
      <c r="QLB2" s="1126"/>
      <c r="QLC2" s="1126"/>
      <c r="QLD2" s="1126"/>
      <c r="QLE2" s="1126"/>
      <c r="QLF2" s="1126"/>
      <c r="QLG2" s="1126"/>
      <c r="QLH2" s="1126"/>
      <c r="QLI2" s="1126"/>
      <c r="QLJ2" s="1126"/>
      <c r="QLK2" s="1126"/>
      <c r="QLL2" s="1126"/>
      <c r="QLM2" s="1126"/>
      <c r="QLN2" s="1126"/>
      <c r="QLO2" s="1126"/>
      <c r="QLP2" s="1126"/>
      <c r="QLQ2" s="1126"/>
      <c r="QLR2" s="1126"/>
      <c r="QLS2" s="1126"/>
      <c r="QLT2" s="1126"/>
      <c r="QLU2" s="1126"/>
      <c r="QLV2" s="1126"/>
      <c r="QLW2" s="1126"/>
      <c r="QLX2" s="1126"/>
      <c r="QLY2" s="1126"/>
      <c r="QLZ2" s="1126"/>
      <c r="QMA2" s="1126"/>
      <c r="QMB2" s="1126"/>
      <c r="QMC2" s="1126"/>
      <c r="QMD2" s="1126"/>
      <c r="QME2" s="1126"/>
      <c r="QMF2" s="1126"/>
      <c r="QMG2" s="1126"/>
      <c r="QMH2" s="1126"/>
      <c r="QMI2" s="1126"/>
      <c r="QMJ2" s="1126"/>
      <c r="QMK2" s="1126"/>
      <c r="QML2" s="1126"/>
      <c r="QMM2" s="1126"/>
      <c r="QMN2" s="1126"/>
      <c r="QMO2" s="1126"/>
      <c r="QMP2" s="1126"/>
      <c r="QMQ2" s="1126"/>
      <c r="QMR2" s="1126"/>
      <c r="QMS2" s="1126"/>
      <c r="QMT2" s="1126"/>
      <c r="QMU2" s="1126"/>
      <c r="QMV2" s="1126"/>
      <c r="QMW2" s="1126"/>
      <c r="QMX2" s="1126"/>
      <c r="QMY2" s="1126"/>
      <c r="QMZ2" s="1126"/>
      <c r="QNA2" s="1126"/>
      <c r="QNB2" s="1126"/>
      <c r="QNC2" s="1126"/>
      <c r="QND2" s="1126"/>
      <c r="QNE2" s="1126"/>
      <c r="QNF2" s="1126"/>
      <c r="QNG2" s="1126"/>
      <c r="QNH2" s="1126"/>
      <c r="QNI2" s="1126"/>
      <c r="QNJ2" s="1126"/>
      <c r="QNK2" s="1126"/>
      <c r="QNL2" s="1126"/>
      <c r="QNM2" s="1126"/>
      <c r="QNN2" s="1126"/>
      <c r="QNO2" s="1126"/>
      <c r="QNP2" s="1126"/>
      <c r="QNQ2" s="1126"/>
      <c r="QNR2" s="1126"/>
      <c r="QNS2" s="1126"/>
      <c r="QNT2" s="1126"/>
      <c r="QNU2" s="1126"/>
      <c r="QNV2" s="1126"/>
      <c r="QNW2" s="1126"/>
      <c r="QNX2" s="1126"/>
      <c r="QNY2" s="1126"/>
      <c r="QNZ2" s="1126"/>
      <c r="QOA2" s="1126"/>
      <c r="QOB2" s="1126"/>
      <c r="QOC2" s="1126"/>
      <c r="QOD2" s="1126"/>
      <c r="QOE2" s="1126"/>
      <c r="QOF2" s="1126"/>
      <c r="QOG2" s="1126"/>
      <c r="QOH2" s="1126"/>
      <c r="QOI2" s="1126"/>
      <c r="QOJ2" s="1126"/>
      <c r="QOK2" s="1126"/>
      <c r="QOL2" s="1126"/>
      <c r="QOM2" s="1126"/>
      <c r="QON2" s="1126"/>
      <c r="QOO2" s="1126"/>
      <c r="QOP2" s="1126"/>
      <c r="QOQ2" s="1126"/>
      <c r="QOR2" s="1126"/>
      <c r="QOS2" s="1126"/>
      <c r="QOT2" s="1126"/>
      <c r="QOU2" s="1126"/>
      <c r="QOV2" s="1126"/>
      <c r="QOW2" s="1126"/>
      <c r="QOX2" s="1126"/>
      <c r="QOY2" s="1126"/>
      <c r="QOZ2" s="1126"/>
      <c r="QPA2" s="1126"/>
      <c r="QPB2" s="1126"/>
      <c r="QPC2" s="1126"/>
      <c r="QPD2" s="1126"/>
      <c r="QPE2" s="1126"/>
      <c r="QPF2" s="1126"/>
      <c r="QPG2" s="1126"/>
      <c r="QPH2" s="1126"/>
      <c r="QPI2" s="1126"/>
      <c r="QPJ2" s="1126"/>
      <c r="QPK2" s="1126"/>
      <c r="QPL2" s="1126"/>
      <c r="QPM2" s="1126"/>
      <c r="QPN2" s="1126"/>
      <c r="QPO2" s="1126"/>
      <c r="QPP2" s="1126"/>
      <c r="QPQ2" s="1126"/>
      <c r="QPR2" s="1126"/>
      <c r="QPS2" s="1126"/>
      <c r="QPT2" s="1126"/>
      <c r="QPU2" s="1126"/>
      <c r="QPV2" s="1126"/>
      <c r="QPW2" s="1126"/>
      <c r="QPX2" s="1126"/>
      <c r="QPY2" s="1126"/>
      <c r="QPZ2" s="1126"/>
      <c r="QQA2" s="1126"/>
      <c r="QQB2" s="1126"/>
      <c r="QQC2" s="1126"/>
      <c r="QQD2" s="1126"/>
      <c r="QQE2" s="1126"/>
      <c r="QQF2" s="1126"/>
      <c r="QQG2" s="1126"/>
      <c r="QQH2" s="1126"/>
      <c r="QQI2" s="1126"/>
      <c r="QQJ2" s="1126"/>
      <c r="QQK2" s="1126"/>
      <c r="QQL2" s="1126"/>
      <c r="QQM2" s="1126"/>
      <c r="QQN2" s="1126"/>
      <c r="QQO2" s="1126"/>
      <c r="QQP2" s="1126"/>
      <c r="QQQ2" s="1126"/>
      <c r="QQR2" s="1126"/>
      <c r="QQS2" s="1126"/>
      <c r="QQT2" s="1126"/>
      <c r="QQU2" s="1126"/>
      <c r="QQV2" s="1126"/>
      <c r="QQW2" s="1126"/>
      <c r="QQX2" s="1126"/>
      <c r="QQY2" s="1126"/>
      <c r="QQZ2" s="1126"/>
      <c r="QRA2" s="1126"/>
      <c r="QRB2" s="1126"/>
      <c r="QRC2" s="1126"/>
      <c r="QRD2" s="1126"/>
      <c r="QRE2" s="1126"/>
      <c r="QRF2" s="1126"/>
      <c r="QRG2" s="1126"/>
      <c r="QRH2" s="1126"/>
      <c r="QRI2" s="1126"/>
      <c r="QRJ2" s="1126"/>
      <c r="QRK2" s="1126"/>
      <c r="QRL2" s="1126"/>
      <c r="QRM2" s="1126"/>
      <c r="QRN2" s="1126"/>
      <c r="QRO2" s="1126"/>
      <c r="QRP2" s="1126"/>
      <c r="QRQ2" s="1126"/>
      <c r="QRR2" s="1126"/>
      <c r="QRS2" s="1126"/>
      <c r="QRT2" s="1126"/>
      <c r="QRU2" s="1126"/>
      <c r="QRV2" s="1126"/>
      <c r="QRW2" s="1126"/>
      <c r="QRX2" s="1126"/>
      <c r="QRY2" s="1126"/>
      <c r="QRZ2" s="1126"/>
      <c r="QSA2" s="1126"/>
      <c r="QSB2" s="1126"/>
      <c r="QSC2" s="1126"/>
      <c r="QSD2" s="1126"/>
      <c r="QSE2" s="1126"/>
      <c r="QSF2" s="1126"/>
      <c r="QSG2" s="1126"/>
      <c r="QSH2" s="1126"/>
      <c r="QSI2" s="1126"/>
      <c r="QSJ2" s="1126"/>
      <c r="QSK2" s="1126"/>
      <c r="QSL2" s="1126"/>
      <c r="QSM2" s="1126"/>
      <c r="QSN2" s="1126"/>
      <c r="QSO2" s="1126"/>
      <c r="QSP2" s="1126"/>
      <c r="QSQ2" s="1126"/>
      <c r="QSR2" s="1126"/>
      <c r="QSS2" s="1126"/>
      <c r="QST2" s="1126"/>
      <c r="QSU2" s="1126"/>
      <c r="QSV2" s="1126"/>
      <c r="QSW2" s="1126"/>
      <c r="QSX2" s="1126"/>
      <c r="QSY2" s="1126"/>
      <c r="QSZ2" s="1126"/>
      <c r="QTA2" s="1126"/>
      <c r="QTB2" s="1126"/>
      <c r="QTC2" s="1126"/>
      <c r="QTD2" s="1126"/>
      <c r="QTE2" s="1126"/>
      <c r="QTF2" s="1126"/>
      <c r="QTG2" s="1126"/>
      <c r="QTH2" s="1126"/>
      <c r="QTI2" s="1126"/>
      <c r="QTJ2" s="1126"/>
      <c r="QTK2" s="1126"/>
      <c r="QTL2" s="1126"/>
      <c r="QTM2" s="1126"/>
      <c r="QTN2" s="1126"/>
      <c r="QTO2" s="1126"/>
      <c r="QTP2" s="1126"/>
      <c r="QTQ2" s="1126"/>
      <c r="QTR2" s="1126"/>
      <c r="QTS2" s="1126"/>
      <c r="QTT2" s="1126"/>
      <c r="QTU2" s="1126"/>
      <c r="QTV2" s="1126"/>
      <c r="QTW2" s="1126"/>
      <c r="QTX2" s="1126"/>
      <c r="QTY2" s="1126"/>
      <c r="QTZ2" s="1126"/>
      <c r="QUA2" s="1126"/>
      <c r="QUB2" s="1126"/>
      <c r="QUC2" s="1126"/>
      <c r="QUD2" s="1126"/>
      <c r="QUE2" s="1126"/>
      <c r="QUF2" s="1126"/>
      <c r="QUG2" s="1126"/>
      <c r="QUH2" s="1126"/>
      <c r="QUI2" s="1126"/>
      <c r="QUJ2" s="1126"/>
      <c r="QUK2" s="1126"/>
      <c r="QUL2" s="1126"/>
      <c r="QUM2" s="1126"/>
      <c r="QUN2" s="1126"/>
      <c r="QUO2" s="1126"/>
      <c r="QUP2" s="1126"/>
      <c r="QUQ2" s="1126"/>
      <c r="QUR2" s="1126"/>
      <c r="QUS2" s="1126"/>
      <c r="QUT2" s="1126"/>
      <c r="QUU2" s="1126"/>
      <c r="QUV2" s="1126"/>
      <c r="QUW2" s="1126"/>
      <c r="QUX2" s="1126"/>
      <c r="QUY2" s="1126"/>
      <c r="QUZ2" s="1126"/>
      <c r="QVA2" s="1126"/>
      <c r="QVB2" s="1126"/>
      <c r="QVC2" s="1126"/>
      <c r="QVD2" s="1126"/>
      <c r="QVE2" s="1126"/>
      <c r="QVF2" s="1126"/>
      <c r="QVG2" s="1126"/>
      <c r="QVH2" s="1126"/>
      <c r="QVI2" s="1126"/>
      <c r="QVJ2" s="1126"/>
      <c r="QVK2" s="1126"/>
      <c r="QVL2" s="1126"/>
      <c r="QVM2" s="1126"/>
      <c r="QVN2" s="1126"/>
      <c r="QVO2" s="1126"/>
      <c r="QVP2" s="1126"/>
      <c r="QVQ2" s="1126"/>
      <c r="QVR2" s="1126"/>
      <c r="QVS2" s="1126"/>
      <c r="QVT2" s="1126"/>
      <c r="QVU2" s="1126"/>
      <c r="QVV2" s="1126"/>
      <c r="QVW2" s="1126"/>
      <c r="QVX2" s="1126"/>
      <c r="QVY2" s="1126"/>
      <c r="QVZ2" s="1126"/>
      <c r="QWA2" s="1126"/>
      <c r="QWB2" s="1126"/>
      <c r="QWC2" s="1126"/>
      <c r="QWD2" s="1126"/>
      <c r="QWE2" s="1126"/>
      <c r="QWF2" s="1126"/>
      <c r="QWG2" s="1126"/>
      <c r="QWH2" s="1126"/>
      <c r="QWI2" s="1126"/>
      <c r="QWJ2" s="1126"/>
      <c r="QWK2" s="1126"/>
      <c r="QWL2" s="1126"/>
      <c r="QWM2" s="1126"/>
      <c r="QWN2" s="1126"/>
      <c r="QWO2" s="1126"/>
      <c r="QWP2" s="1126"/>
      <c r="QWQ2" s="1126"/>
      <c r="QWR2" s="1126"/>
      <c r="QWS2" s="1126"/>
      <c r="QWT2" s="1126"/>
      <c r="QWU2" s="1126"/>
      <c r="QWV2" s="1126"/>
      <c r="QWW2" s="1126"/>
      <c r="QWX2" s="1126"/>
      <c r="QWY2" s="1126"/>
      <c r="QWZ2" s="1126"/>
      <c r="QXA2" s="1126"/>
      <c r="QXB2" s="1126"/>
      <c r="QXC2" s="1126"/>
      <c r="QXD2" s="1126"/>
      <c r="QXE2" s="1126"/>
      <c r="QXF2" s="1126"/>
      <c r="QXG2" s="1126"/>
      <c r="QXH2" s="1126"/>
      <c r="QXI2" s="1126"/>
      <c r="QXJ2" s="1126"/>
      <c r="QXK2" s="1126"/>
      <c r="QXL2" s="1126"/>
      <c r="QXM2" s="1126"/>
      <c r="QXN2" s="1126"/>
      <c r="QXO2" s="1126"/>
      <c r="QXP2" s="1126"/>
      <c r="QXQ2" s="1126"/>
      <c r="QXR2" s="1126"/>
      <c r="QXS2" s="1126"/>
      <c r="QXT2" s="1126"/>
      <c r="QXU2" s="1126"/>
      <c r="QXV2" s="1126"/>
      <c r="QXW2" s="1126"/>
      <c r="QXX2" s="1126"/>
      <c r="QXY2" s="1126"/>
      <c r="QXZ2" s="1126"/>
      <c r="QYA2" s="1126"/>
      <c r="QYB2" s="1126"/>
      <c r="QYC2" s="1126"/>
      <c r="QYD2" s="1126"/>
      <c r="QYE2" s="1126"/>
      <c r="QYF2" s="1126"/>
      <c r="QYG2" s="1126"/>
      <c r="QYH2" s="1126"/>
      <c r="QYI2" s="1126"/>
      <c r="QYJ2" s="1126"/>
      <c r="QYK2" s="1126"/>
      <c r="QYL2" s="1126"/>
      <c r="QYM2" s="1126"/>
      <c r="QYN2" s="1126"/>
      <c r="QYO2" s="1126"/>
      <c r="QYP2" s="1126"/>
      <c r="QYQ2" s="1126"/>
      <c r="QYR2" s="1126"/>
      <c r="QYS2" s="1126"/>
      <c r="QYT2" s="1126"/>
      <c r="QYU2" s="1126"/>
      <c r="QYV2" s="1126"/>
      <c r="QYW2" s="1126"/>
      <c r="QYX2" s="1126"/>
      <c r="QYY2" s="1126"/>
      <c r="QYZ2" s="1126"/>
      <c r="QZA2" s="1126"/>
      <c r="QZB2" s="1126"/>
      <c r="QZC2" s="1126"/>
      <c r="QZD2" s="1126"/>
      <c r="QZE2" s="1126"/>
      <c r="QZF2" s="1126"/>
      <c r="QZG2" s="1126"/>
      <c r="QZH2" s="1126"/>
      <c r="QZI2" s="1126"/>
      <c r="QZJ2" s="1126"/>
      <c r="QZK2" s="1126"/>
      <c r="QZL2" s="1126"/>
      <c r="QZM2" s="1126"/>
      <c r="QZN2" s="1126"/>
      <c r="QZO2" s="1126"/>
      <c r="QZP2" s="1126"/>
      <c r="QZQ2" s="1126"/>
      <c r="QZR2" s="1126"/>
      <c r="QZS2" s="1126"/>
      <c r="QZT2" s="1126"/>
      <c r="QZU2" s="1126"/>
      <c r="QZV2" s="1126"/>
      <c r="QZW2" s="1126"/>
      <c r="QZX2" s="1126"/>
      <c r="QZY2" s="1126"/>
      <c r="QZZ2" s="1126"/>
      <c r="RAA2" s="1126"/>
      <c r="RAB2" s="1126"/>
      <c r="RAC2" s="1126"/>
      <c r="RAD2" s="1126"/>
      <c r="RAE2" s="1126"/>
      <c r="RAF2" s="1126"/>
      <c r="RAG2" s="1126"/>
      <c r="RAH2" s="1126"/>
      <c r="RAI2" s="1126"/>
      <c r="RAJ2" s="1126"/>
      <c r="RAK2" s="1126"/>
      <c r="RAL2" s="1126"/>
      <c r="RAM2" s="1126"/>
      <c r="RAN2" s="1126"/>
      <c r="RAO2" s="1126"/>
      <c r="RAP2" s="1126"/>
      <c r="RAQ2" s="1126"/>
      <c r="RAR2" s="1126"/>
      <c r="RAS2" s="1126"/>
      <c r="RAT2" s="1126"/>
      <c r="RAU2" s="1126"/>
      <c r="RAV2" s="1126"/>
      <c r="RAW2" s="1126"/>
      <c r="RAX2" s="1126"/>
      <c r="RAY2" s="1126"/>
      <c r="RAZ2" s="1126"/>
      <c r="RBA2" s="1126"/>
      <c r="RBB2" s="1126"/>
      <c r="RBC2" s="1126"/>
      <c r="RBD2" s="1126"/>
      <c r="RBE2" s="1126"/>
      <c r="RBF2" s="1126"/>
      <c r="RBG2" s="1126"/>
      <c r="RBH2" s="1126"/>
      <c r="RBI2" s="1126"/>
      <c r="RBJ2" s="1126"/>
      <c r="RBK2" s="1126"/>
      <c r="RBL2" s="1126"/>
      <c r="RBM2" s="1126"/>
      <c r="RBN2" s="1126"/>
      <c r="RBO2" s="1126"/>
      <c r="RBP2" s="1126"/>
      <c r="RBQ2" s="1126"/>
      <c r="RBR2" s="1126"/>
      <c r="RBS2" s="1126"/>
      <c r="RBT2" s="1126"/>
      <c r="RBU2" s="1126"/>
      <c r="RBV2" s="1126"/>
      <c r="RBW2" s="1126"/>
      <c r="RBX2" s="1126"/>
      <c r="RBY2" s="1126"/>
      <c r="RBZ2" s="1126"/>
      <c r="RCA2" s="1126"/>
      <c r="RCB2" s="1126"/>
      <c r="RCC2" s="1126"/>
      <c r="RCD2" s="1126"/>
      <c r="RCE2" s="1126"/>
      <c r="RCF2" s="1126"/>
      <c r="RCG2" s="1126"/>
      <c r="RCH2" s="1126"/>
      <c r="RCI2" s="1126"/>
      <c r="RCJ2" s="1126"/>
      <c r="RCK2" s="1126"/>
      <c r="RCL2" s="1126"/>
      <c r="RCM2" s="1126"/>
      <c r="RCN2" s="1126"/>
      <c r="RCO2" s="1126"/>
      <c r="RCP2" s="1126"/>
      <c r="RCQ2" s="1126"/>
      <c r="RCR2" s="1126"/>
      <c r="RCS2" s="1126"/>
      <c r="RCT2" s="1126"/>
      <c r="RCU2" s="1126"/>
      <c r="RCV2" s="1126"/>
      <c r="RCW2" s="1126"/>
      <c r="RCX2" s="1126"/>
      <c r="RCY2" s="1126"/>
      <c r="RCZ2" s="1126"/>
      <c r="RDA2" s="1126"/>
      <c r="RDB2" s="1126"/>
      <c r="RDC2" s="1126"/>
      <c r="RDD2" s="1126"/>
      <c r="RDE2" s="1126"/>
      <c r="RDF2" s="1126"/>
      <c r="RDG2" s="1126"/>
      <c r="RDH2" s="1126"/>
      <c r="RDI2" s="1126"/>
      <c r="RDJ2" s="1126"/>
      <c r="RDK2" s="1126"/>
      <c r="RDL2" s="1126"/>
      <c r="RDM2" s="1126"/>
      <c r="RDN2" s="1126"/>
      <c r="RDO2" s="1126"/>
      <c r="RDP2" s="1126"/>
      <c r="RDQ2" s="1126"/>
      <c r="RDR2" s="1126"/>
      <c r="RDS2" s="1126"/>
      <c r="RDT2" s="1126"/>
      <c r="RDU2" s="1126"/>
      <c r="RDV2" s="1126"/>
      <c r="RDW2" s="1126"/>
      <c r="RDX2" s="1126"/>
      <c r="RDY2" s="1126"/>
      <c r="RDZ2" s="1126"/>
      <c r="REA2" s="1126"/>
      <c r="REB2" s="1126"/>
      <c r="REC2" s="1126"/>
      <c r="RED2" s="1126"/>
      <c r="REE2" s="1126"/>
      <c r="REF2" s="1126"/>
      <c r="REG2" s="1126"/>
      <c r="REH2" s="1126"/>
      <c r="REI2" s="1126"/>
      <c r="REJ2" s="1126"/>
      <c r="REK2" s="1126"/>
      <c r="REL2" s="1126"/>
      <c r="REM2" s="1126"/>
      <c r="REN2" s="1126"/>
      <c r="REO2" s="1126"/>
      <c r="REP2" s="1126"/>
      <c r="REQ2" s="1126"/>
      <c r="RER2" s="1126"/>
      <c r="RES2" s="1126"/>
      <c r="RET2" s="1126"/>
      <c r="REU2" s="1126"/>
      <c r="REV2" s="1126"/>
      <c r="REW2" s="1126"/>
      <c r="REX2" s="1126"/>
      <c r="REY2" s="1126"/>
      <c r="REZ2" s="1126"/>
      <c r="RFA2" s="1126"/>
      <c r="RFB2" s="1126"/>
      <c r="RFC2" s="1126"/>
      <c r="RFD2" s="1126"/>
      <c r="RFE2" s="1126"/>
      <c r="RFF2" s="1126"/>
      <c r="RFG2" s="1126"/>
      <c r="RFH2" s="1126"/>
      <c r="RFI2" s="1126"/>
      <c r="RFJ2" s="1126"/>
      <c r="RFK2" s="1126"/>
      <c r="RFL2" s="1126"/>
      <c r="RFM2" s="1126"/>
      <c r="RFN2" s="1126"/>
      <c r="RFO2" s="1126"/>
      <c r="RFP2" s="1126"/>
      <c r="RFQ2" s="1126"/>
      <c r="RFR2" s="1126"/>
      <c r="RFS2" s="1126"/>
      <c r="RFT2" s="1126"/>
      <c r="RFU2" s="1126"/>
      <c r="RFV2" s="1126"/>
      <c r="RFW2" s="1126"/>
      <c r="RFX2" s="1126"/>
      <c r="RFY2" s="1126"/>
      <c r="RFZ2" s="1126"/>
      <c r="RGA2" s="1126"/>
      <c r="RGB2" s="1126"/>
      <c r="RGC2" s="1126"/>
      <c r="RGD2" s="1126"/>
      <c r="RGE2" s="1126"/>
      <c r="RGF2" s="1126"/>
      <c r="RGG2" s="1126"/>
      <c r="RGH2" s="1126"/>
      <c r="RGI2" s="1126"/>
      <c r="RGJ2" s="1126"/>
      <c r="RGK2" s="1126"/>
      <c r="RGL2" s="1126"/>
      <c r="RGM2" s="1126"/>
      <c r="RGN2" s="1126"/>
      <c r="RGO2" s="1126"/>
      <c r="RGP2" s="1126"/>
      <c r="RGQ2" s="1126"/>
      <c r="RGR2" s="1126"/>
      <c r="RGS2" s="1126"/>
      <c r="RGT2" s="1126"/>
      <c r="RGU2" s="1126"/>
      <c r="RGV2" s="1126"/>
      <c r="RGW2" s="1126"/>
      <c r="RGX2" s="1126"/>
      <c r="RGY2" s="1126"/>
      <c r="RGZ2" s="1126"/>
      <c r="RHA2" s="1126"/>
      <c r="RHB2" s="1126"/>
      <c r="RHC2" s="1126"/>
      <c r="RHD2" s="1126"/>
      <c r="RHE2" s="1126"/>
      <c r="RHF2" s="1126"/>
      <c r="RHG2" s="1126"/>
      <c r="RHH2" s="1126"/>
      <c r="RHI2" s="1126"/>
      <c r="RHJ2" s="1126"/>
      <c r="RHK2" s="1126"/>
      <c r="RHL2" s="1126"/>
      <c r="RHM2" s="1126"/>
      <c r="RHN2" s="1126"/>
      <c r="RHO2" s="1126"/>
      <c r="RHP2" s="1126"/>
      <c r="RHQ2" s="1126"/>
      <c r="RHR2" s="1126"/>
      <c r="RHS2" s="1126"/>
      <c r="RHT2" s="1126"/>
      <c r="RHU2" s="1126"/>
      <c r="RHV2" s="1126"/>
      <c r="RHW2" s="1126"/>
      <c r="RHX2" s="1126"/>
      <c r="RHY2" s="1126"/>
      <c r="RHZ2" s="1126"/>
      <c r="RIA2" s="1126"/>
      <c r="RIB2" s="1126"/>
      <c r="RIC2" s="1126"/>
      <c r="RID2" s="1126"/>
      <c r="RIE2" s="1126"/>
      <c r="RIF2" s="1126"/>
      <c r="RIG2" s="1126"/>
      <c r="RIH2" s="1126"/>
      <c r="RII2" s="1126"/>
      <c r="RIJ2" s="1126"/>
      <c r="RIK2" s="1126"/>
      <c r="RIL2" s="1126"/>
      <c r="RIM2" s="1126"/>
      <c r="RIN2" s="1126"/>
      <c r="RIO2" s="1126"/>
      <c r="RIP2" s="1126"/>
      <c r="RIQ2" s="1126"/>
      <c r="RIR2" s="1126"/>
      <c r="RIS2" s="1126"/>
      <c r="RIT2" s="1126"/>
      <c r="RIU2" s="1126"/>
      <c r="RIV2" s="1126"/>
      <c r="RIW2" s="1126"/>
      <c r="RIX2" s="1126"/>
      <c r="RIY2" s="1126"/>
      <c r="RIZ2" s="1126"/>
      <c r="RJA2" s="1126"/>
      <c r="RJB2" s="1126"/>
      <c r="RJC2" s="1126"/>
      <c r="RJD2" s="1126"/>
      <c r="RJE2" s="1126"/>
      <c r="RJF2" s="1126"/>
      <c r="RJG2" s="1126"/>
      <c r="RJH2" s="1126"/>
      <c r="RJI2" s="1126"/>
      <c r="RJJ2" s="1126"/>
      <c r="RJK2" s="1126"/>
      <c r="RJL2" s="1126"/>
      <c r="RJM2" s="1126"/>
      <c r="RJN2" s="1126"/>
      <c r="RJO2" s="1126"/>
      <c r="RJP2" s="1126"/>
      <c r="RJQ2" s="1126"/>
      <c r="RJR2" s="1126"/>
      <c r="RJS2" s="1126"/>
      <c r="RJT2" s="1126"/>
      <c r="RJU2" s="1126"/>
      <c r="RJV2" s="1126"/>
      <c r="RJW2" s="1126"/>
      <c r="RJX2" s="1126"/>
      <c r="RJY2" s="1126"/>
      <c r="RJZ2" s="1126"/>
      <c r="RKA2" s="1126"/>
      <c r="RKB2" s="1126"/>
      <c r="RKC2" s="1126"/>
      <c r="RKD2" s="1126"/>
      <c r="RKE2" s="1126"/>
      <c r="RKF2" s="1126"/>
      <c r="RKG2" s="1126"/>
      <c r="RKH2" s="1126"/>
      <c r="RKI2" s="1126"/>
      <c r="RKJ2" s="1126"/>
      <c r="RKK2" s="1126"/>
      <c r="RKL2" s="1126"/>
      <c r="RKM2" s="1126"/>
      <c r="RKN2" s="1126"/>
      <c r="RKO2" s="1126"/>
      <c r="RKP2" s="1126"/>
      <c r="RKQ2" s="1126"/>
      <c r="RKR2" s="1126"/>
      <c r="RKS2" s="1126"/>
      <c r="RKT2" s="1126"/>
      <c r="RKU2" s="1126"/>
      <c r="RKV2" s="1126"/>
      <c r="RKW2" s="1126"/>
      <c r="RKX2" s="1126"/>
      <c r="RKY2" s="1126"/>
      <c r="RKZ2" s="1126"/>
      <c r="RLA2" s="1126"/>
      <c r="RLB2" s="1126"/>
      <c r="RLC2" s="1126"/>
      <c r="RLD2" s="1126"/>
      <c r="RLE2" s="1126"/>
      <c r="RLF2" s="1126"/>
      <c r="RLG2" s="1126"/>
      <c r="RLH2" s="1126"/>
      <c r="RLI2" s="1126"/>
      <c r="RLJ2" s="1126"/>
      <c r="RLK2" s="1126"/>
      <c r="RLL2" s="1126"/>
      <c r="RLM2" s="1126"/>
      <c r="RLN2" s="1126"/>
      <c r="RLO2" s="1126"/>
      <c r="RLP2" s="1126"/>
      <c r="RLQ2" s="1126"/>
      <c r="RLR2" s="1126"/>
      <c r="RLS2" s="1126"/>
      <c r="RLT2" s="1126"/>
      <c r="RLU2" s="1126"/>
      <c r="RLV2" s="1126"/>
      <c r="RLW2" s="1126"/>
      <c r="RLX2" s="1126"/>
      <c r="RLY2" s="1126"/>
      <c r="RLZ2" s="1126"/>
      <c r="RMA2" s="1126"/>
      <c r="RMB2" s="1126"/>
      <c r="RMC2" s="1126"/>
      <c r="RMD2" s="1126"/>
      <c r="RME2" s="1126"/>
      <c r="RMF2" s="1126"/>
      <c r="RMG2" s="1126"/>
      <c r="RMH2" s="1126"/>
      <c r="RMI2" s="1126"/>
      <c r="RMJ2" s="1126"/>
      <c r="RMK2" s="1126"/>
      <c r="RML2" s="1126"/>
      <c r="RMM2" s="1126"/>
      <c r="RMN2" s="1126"/>
      <c r="RMO2" s="1126"/>
      <c r="RMP2" s="1126"/>
      <c r="RMQ2" s="1126"/>
      <c r="RMR2" s="1126"/>
      <c r="RMS2" s="1126"/>
      <c r="RMT2" s="1126"/>
      <c r="RMU2" s="1126"/>
      <c r="RMV2" s="1126"/>
      <c r="RMW2" s="1126"/>
      <c r="RMX2" s="1126"/>
      <c r="RMY2" s="1126"/>
      <c r="RMZ2" s="1126"/>
      <c r="RNA2" s="1126"/>
      <c r="RNB2" s="1126"/>
      <c r="RNC2" s="1126"/>
      <c r="RND2" s="1126"/>
      <c r="RNE2" s="1126"/>
      <c r="RNF2" s="1126"/>
      <c r="RNG2" s="1126"/>
      <c r="RNH2" s="1126"/>
      <c r="RNI2" s="1126"/>
      <c r="RNJ2" s="1126"/>
      <c r="RNK2" s="1126"/>
      <c r="RNL2" s="1126"/>
      <c r="RNM2" s="1126"/>
      <c r="RNN2" s="1126"/>
      <c r="RNO2" s="1126"/>
      <c r="RNP2" s="1126"/>
      <c r="RNQ2" s="1126"/>
      <c r="RNR2" s="1126"/>
      <c r="RNS2" s="1126"/>
      <c r="RNT2" s="1126"/>
      <c r="RNU2" s="1126"/>
      <c r="RNV2" s="1126"/>
      <c r="RNW2" s="1126"/>
      <c r="RNX2" s="1126"/>
      <c r="RNY2" s="1126"/>
      <c r="RNZ2" s="1126"/>
      <c r="ROA2" s="1126"/>
      <c r="ROB2" s="1126"/>
      <c r="ROC2" s="1126"/>
      <c r="ROD2" s="1126"/>
      <c r="ROE2" s="1126"/>
      <c r="ROF2" s="1126"/>
      <c r="ROG2" s="1126"/>
      <c r="ROH2" s="1126"/>
      <c r="ROI2" s="1126"/>
      <c r="ROJ2" s="1126"/>
      <c r="ROK2" s="1126"/>
      <c r="ROL2" s="1126"/>
      <c r="ROM2" s="1126"/>
      <c r="RON2" s="1126"/>
      <c r="ROO2" s="1126"/>
      <c r="ROP2" s="1126"/>
      <c r="ROQ2" s="1126"/>
      <c r="ROR2" s="1126"/>
      <c r="ROS2" s="1126"/>
      <c r="ROT2" s="1126"/>
      <c r="ROU2" s="1126"/>
      <c r="ROV2" s="1126"/>
      <c r="ROW2" s="1126"/>
      <c r="ROX2" s="1126"/>
      <c r="ROY2" s="1126"/>
      <c r="ROZ2" s="1126"/>
      <c r="RPA2" s="1126"/>
      <c r="RPB2" s="1126"/>
      <c r="RPC2" s="1126"/>
      <c r="RPD2" s="1126"/>
      <c r="RPE2" s="1126"/>
      <c r="RPF2" s="1126"/>
      <c r="RPG2" s="1126"/>
      <c r="RPH2" s="1126"/>
      <c r="RPI2" s="1126"/>
      <c r="RPJ2" s="1126"/>
      <c r="RPK2" s="1126"/>
      <c r="RPL2" s="1126"/>
      <c r="RPM2" s="1126"/>
      <c r="RPN2" s="1126"/>
      <c r="RPO2" s="1126"/>
      <c r="RPP2" s="1126"/>
      <c r="RPQ2" s="1126"/>
      <c r="RPR2" s="1126"/>
      <c r="RPS2" s="1126"/>
      <c r="RPT2" s="1126"/>
      <c r="RPU2" s="1126"/>
      <c r="RPV2" s="1126"/>
      <c r="RPW2" s="1126"/>
      <c r="RPX2" s="1126"/>
      <c r="RPY2" s="1126"/>
      <c r="RPZ2" s="1126"/>
      <c r="RQA2" s="1126"/>
      <c r="RQB2" s="1126"/>
      <c r="RQC2" s="1126"/>
      <c r="RQD2" s="1126"/>
      <c r="RQE2" s="1126"/>
      <c r="RQF2" s="1126"/>
      <c r="RQG2" s="1126"/>
      <c r="RQH2" s="1126"/>
      <c r="RQI2" s="1126"/>
      <c r="RQJ2" s="1126"/>
      <c r="RQK2" s="1126"/>
      <c r="RQL2" s="1126"/>
      <c r="RQM2" s="1126"/>
      <c r="RQN2" s="1126"/>
      <c r="RQO2" s="1126"/>
      <c r="RQP2" s="1126"/>
      <c r="RQQ2" s="1126"/>
      <c r="RQR2" s="1126"/>
      <c r="RQS2" s="1126"/>
      <c r="RQT2" s="1126"/>
      <c r="RQU2" s="1126"/>
      <c r="RQV2" s="1126"/>
      <c r="RQW2" s="1126"/>
      <c r="RQX2" s="1126"/>
      <c r="RQY2" s="1126"/>
      <c r="RQZ2" s="1126"/>
      <c r="RRA2" s="1126"/>
      <c r="RRB2" s="1126"/>
      <c r="RRC2" s="1126"/>
      <c r="RRD2" s="1126"/>
      <c r="RRE2" s="1126"/>
      <c r="RRF2" s="1126"/>
      <c r="RRG2" s="1126"/>
      <c r="RRH2" s="1126"/>
      <c r="RRI2" s="1126"/>
      <c r="RRJ2" s="1126"/>
      <c r="RRK2" s="1126"/>
      <c r="RRL2" s="1126"/>
      <c r="RRM2" s="1126"/>
      <c r="RRN2" s="1126"/>
      <c r="RRO2" s="1126"/>
      <c r="RRP2" s="1126"/>
      <c r="RRQ2" s="1126"/>
      <c r="RRR2" s="1126"/>
      <c r="RRS2" s="1126"/>
      <c r="RRT2" s="1126"/>
      <c r="RRU2" s="1126"/>
      <c r="RRV2" s="1126"/>
      <c r="RRW2" s="1126"/>
      <c r="RRX2" s="1126"/>
      <c r="RRY2" s="1126"/>
      <c r="RRZ2" s="1126"/>
      <c r="RSA2" s="1126"/>
      <c r="RSB2" s="1126"/>
      <c r="RSC2" s="1126"/>
      <c r="RSD2" s="1126"/>
      <c r="RSE2" s="1126"/>
      <c r="RSF2" s="1126"/>
      <c r="RSG2" s="1126"/>
      <c r="RSH2" s="1126"/>
      <c r="RSI2" s="1126"/>
      <c r="RSJ2" s="1126"/>
      <c r="RSK2" s="1126"/>
      <c r="RSL2" s="1126"/>
      <c r="RSM2" s="1126"/>
      <c r="RSN2" s="1126"/>
      <c r="RSO2" s="1126"/>
      <c r="RSP2" s="1126"/>
      <c r="RSQ2" s="1126"/>
      <c r="RSR2" s="1126"/>
      <c r="RSS2" s="1126"/>
      <c r="RST2" s="1126"/>
      <c r="RSU2" s="1126"/>
      <c r="RSV2" s="1126"/>
      <c r="RSW2" s="1126"/>
      <c r="RSX2" s="1126"/>
      <c r="RSY2" s="1126"/>
      <c r="RSZ2" s="1126"/>
      <c r="RTA2" s="1126"/>
      <c r="RTB2" s="1126"/>
      <c r="RTC2" s="1126"/>
      <c r="RTD2" s="1126"/>
      <c r="RTE2" s="1126"/>
      <c r="RTF2" s="1126"/>
      <c r="RTG2" s="1126"/>
      <c r="RTH2" s="1126"/>
      <c r="RTI2" s="1126"/>
      <c r="RTJ2" s="1126"/>
      <c r="RTK2" s="1126"/>
      <c r="RTL2" s="1126"/>
      <c r="RTM2" s="1126"/>
      <c r="RTN2" s="1126"/>
      <c r="RTO2" s="1126"/>
      <c r="RTP2" s="1126"/>
      <c r="RTQ2" s="1126"/>
      <c r="RTR2" s="1126"/>
      <c r="RTS2" s="1126"/>
      <c r="RTT2" s="1126"/>
      <c r="RTU2" s="1126"/>
      <c r="RTV2" s="1126"/>
      <c r="RTW2" s="1126"/>
      <c r="RTX2" s="1126"/>
      <c r="RTY2" s="1126"/>
      <c r="RTZ2" s="1126"/>
      <c r="RUA2" s="1126"/>
      <c r="RUB2" s="1126"/>
      <c r="RUC2" s="1126"/>
      <c r="RUD2" s="1126"/>
      <c r="RUE2" s="1126"/>
      <c r="RUF2" s="1126"/>
      <c r="RUG2" s="1126"/>
      <c r="RUH2" s="1126"/>
      <c r="RUI2" s="1126"/>
      <c r="RUJ2" s="1126"/>
      <c r="RUK2" s="1126"/>
      <c r="RUL2" s="1126"/>
      <c r="RUM2" s="1126"/>
      <c r="RUN2" s="1126"/>
      <c r="RUO2" s="1126"/>
      <c r="RUP2" s="1126"/>
      <c r="RUQ2" s="1126"/>
      <c r="RUR2" s="1126"/>
      <c r="RUS2" s="1126"/>
      <c r="RUT2" s="1126"/>
      <c r="RUU2" s="1126"/>
      <c r="RUV2" s="1126"/>
      <c r="RUW2" s="1126"/>
      <c r="RUX2" s="1126"/>
      <c r="RUY2" s="1126"/>
      <c r="RUZ2" s="1126"/>
      <c r="RVA2" s="1126"/>
      <c r="RVB2" s="1126"/>
      <c r="RVC2" s="1126"/>
      <c r="RVD2" s="1126"/>
      <c r="RVE2" s="1126"/>
      <c r="RVF2" s="1126"/>
      <c r="RVG2" s="1126"/>
      <c r="RVH2" s="1126"/>
      <c r="RVI2" s="1126"/>
      <c r="RVJ2" s="1126"/>
      <c r="RVK2" s="1126"/>
      <c r="RVL2" s="1126"/>
      <c r="RVM2" s="1126"/>
      <c r="RVN2" s="1126"/>
      <c r="RVO2" s="1126"/>
      <c r="RVP2" s="1126"/>
      <c r="RVQ2" s="1126"/>
      <c r="RVR2" s="1126"/>
      <c r="RVS2" s="1126"/>
      <c r="RVT2" s="1126"/>
      <c r="RVU2" s="1126"/>
      <c r="RVV2" s="1126"/>
      <c r="RVW2" s="1126"/>
      <c r="RVX2" s="1126"/>
      <c r="RVY2" s="1126"/>
      <c r="RVZ2" s="1126"/>
      <c r="RWA2" s="1126"/>
      <c r="RWB2" s="1126"/>
      <c r="RWC2" s="1126"/>
      <c r="RWD2" s="1126"/>
      <c r="RWE2" s="1126"/>
      <c r="RWF2" s="1126"/>
      <c r="RWG2" s="1126"/>
      <c r="RWH2" s="1126"/>
      <c r="RWI2" s="1126"/>
      <c r="RWJ2" s="1126"/>
      <c r="RWK2" s="1126"/>
      <c r="RWL2" s="1126"/>
      <c r="RWM2" s="1126"/>
      <c r="RWN2" s="1126"/>
      <c r="RWO2" s="1126"/>
      <c r="RWP2" s="1126"/>
      <c r="RWQ2" s="1126"/>
      <c r="RWR2" s="1126"/>
      <c r="RWS2" s="1126"/>
      <c r="RWT2" s="1126"/>
      <c r="RWU2" s="1126"/>
      <c r="RWV2" s="1126"/>
      <c r="RWW2" s="1126"/>
      <c r="RWX2" s="1126"/>
      <c r="RWY2" s="1126"/>
      <c r="RWZ2" s="1126"/>
      <c r="RXA2" s="1126"/>
      <c r="RXB2" s="1126"/>
      <c r="RXC2" s="1126"/>
      <c r="RXD2" s="1126"/>
      <c r="RXE2" s="1126"/>
      <c r="RXF2" s="1126"/>
      <c r="RXG2" s="1126"/>
      <c r="RXH2" s="1126"/>
      <c r="RXI2" s="1126"/>
      <c r="RXJ2" s="1126"/>
      <c r="RXK2" s="1126"/>
      <c r="RXL2" s="1126"/>
      <c r="RXM2" s="1126"/>
      <c r="RXN2" s="1126"/>
      <c r="RXO2" s="1126"/>
      <c r="RXP2" s="1126"/>
      <c r="RXQ2" s="1126"/>
      <c r="RXR2" s="1126"/>
      <c r="RXS2" s="1126"/>
      <c r="RXT2" s="1126"/>
      <c r="RXU2" s="1126"/>
      <c r="RXV2" s="1126"/>
      <c r="RXW2" s="1126"/>
      <c r="RXX2" s="1126"/>
      <c r="RXY2" s="1126"/>
      <c r="RXZ2" s="1126"/>
      <c r="RYA2" s="1126"/>
      <c r="RYB2" s="1126"/>
      <c r="RYC2" s="1126"/>
      <c r="RYD2" s="1126"/>
      <c r="RYE2" s="1126"/>
      <c r="RYF2" s="1126"/>
      <c r="RYG2" s="1126"/>
      <c r="RYH2" s="1126"/>
      <c r="RYI2" s="1126"/>
      <c r="RYJ2" s="1126"/>
      <c r="RYK2" s="1126"/>
      <c r="RYL2" s="1126"/>
      <c r="RYM2" s="1126"/>
      <c r="RYN2" s="1126"/>
      <c r="RYO2" s="1126"/>
      <c r="RYP2" s="1126"/>
      <c r="RYQ2" s="1126"/>
      <c r="RYR2" s="1126"/>
      <c r="RYS2" s="1126"/>
      <c r="RYT2" s="1126"/>
      <c r="RYU2" s="1126"/>
      <c r="RYV2" s="1126"/>
      <c r="RYW2" s="1126"/>
      <c r="RYX2" s="1126"/>
      <c r="RYY2" s="1126"/>
      <c r="RYZ2" s="1126"/>
      <c r="RZA2" s="1126"/>
      <c r="RZB2" s="1126"/>
      <c r="RZC2" s="1126"/>
      <c r="RZD2" s="1126"/>
      <c r="RZE2" s="1126"/>
      <c r="RZF2" s="1126"/>
      <c r="RZG2" s="1126"/>
      <c r="RZH2" s="1126"/>
      <c r="RZI2" s="1126"/>
      <c r="RZJ2" s="1126"/>
      <c r="RZK2" s="1126"/>
      <c r="RZL2" s="1126"/>
      <c r="RZM2" s="1126"/>
      <c r="RZN2" s="1126"/>
      <c r="RZO2" s="1126"/>
      <c r="RZP2" s="1126"/>
      <c r="RZQ2" s="1126"/>
      <c r="RZR2" s="1126"/>
      <c r="RZS2" s="1126"/>
      <c r="RZT2" s="1126"/>
      <c r="RZU2" s="1126"/>
      <c r="RZV2" s="1126"/>
      <c r="RZW2" s="1126"/>
      <c r="RZX2" s="1126"/>
      <c r="RZY2" s="1126"/>
      <c r="RZZ2" s="1126"/>
      <c r="SAA2" s="1126"/>
      <c r="SAB2" s="1126"/>
      <c r="SAC2" s="1126"/>
      <c r="SAD2" s="1126"/>
      <c r="SAE2" s="1126"/>
      <c r="SAF2" s="1126"/>
      <c r="SAG2" s="1126"/>
      <c r="SAH2" s="1126"/>
      <c r="SAI2" s="1126"/>
      <c r="SAJ2" s="1126"/>
      <c r="SAK2" s="1126"/>
      <c r="SAL2" s="1126"/>
      <c r="SAM2" s="1126"/>
      <c r="SAN2" s="1126"/>
      <c r="SAO2" s="1126"/>
      <c r="SAP2" s="1126"/>
      <c r="SAQ2" s="1126"/>
      <c r="SAR2" s="1126"/>
      <c r="SAS2" s="1126"/>
      <c r="SAT2" s="1126"/>
      <c r="SAU2" s="1126"/>
      <c r="SAV2" s="1126"/>
      <c r="SAW2" s="1126"/>
      <c r="SAX2" s="1126"/>
      <c r="SAY2" s="1126"/>
      <c r="SAZ2" s="1126"/>
      <c r="SBA2" s="1126"/>
      <c r="SBB2" s="1126"/>
      <c r="SBC2" s="1126"/>
      <c r="SBD2" s="1126"/>
      <c r="SBE2" s="1126"/>
      <c r="SBF2" s="1126"/>
      <c r="SBG2" s="1126"/>
      <c r="SBH2" s="1126"/>
      <c r="SBI2" s="1126"/>
      <c r="SBJ2" s="1126"/>
      <c r="SBK2" s="1126"/>
      <c r="SBL2" s="1126"/>
      <c r="SBM2" s="1126"/>
      <c r="SBN2" s="1126"/>
      <c r="SBO2" s="1126"/>
      <c r="SBP2" s="1126"/>
      <c r="SBQ2" s="1126"/>
      <c r="SBR2" s="1126"/>
      <c r="SBS2" s="1126"/>
      <c r="SBT2" s="1126"/>
      <c r="SBU2" s="1126"/>
      <c r="SBV2" s="1126"/>
      <c r="SBW2" s="1126"/>
      <c r="SBX2" s="1126"/>
      <c r="SBY2" s="1126"/>
      <c r="SBZ2" s="1126"/>
      <c r="SCA2" s="1126"/>
      <c r="SCB2" s="1126"/>
      <c r="SCC2" s="1126"/>
      <c r="SCD2" s="1126"/>
      <c r="SCE2" s="1126"/>
      <c r="SCF2" s="1126"/>
      <c r="SCG2" s="1126"/>
      <c r="SCH2" s="1126"/>
      <c r="SCI2" s="1126"/>
      <c r="SCJ2" s="1126"/>
      <c r="SCK2" s="1126"/>
      <c r="SCL2" s="1126"/>
      <c r="SCM2" s="1126"/>
      <c r="SCN2" s="1126"/>
      <c r="SCO2" s="1126"/>
      <c r="SCP2" s="1126"/>
      <c r="SCQ2" s="1126"/>
      <c r="SCR2" s="1126"/>
      <c r="SCS2" s="1126"/>
      <c r="SCT2" s="1126"/>
      <c r="SCU2" s="1126"/>
      <c r="SCV2" s="1126"/>
      <c r="SCW2" s="1126"/>
      <c r="SCX2" s="1126"/>
      <c r="SCY2" s="1126"/>
      <c r="SCZ2" s="1126"/>
      <c r="SDA2" s="1126"/>
      <c r="SDB2" s="1126"/>
      <c r="SDC2" s="1126"/>
      <c r="SDD2" s="1126"/>
      <c r="SDE2" s="1126"/>
      <c r="SDF2" s="1126"/>
      <c r="SDG2" s="1126"/>
      <c r="SDH2" s="1126"/>
      <c r="SDI2" s="1126"/>
      <c r="SDJ2" s="1126"/>
      <c r="SDK2" s="1126"/>
      <c r="SDL2" s="1126"/>
      <c r="SDM2" s="1126"/>
      <c r="SDN2" s="1126"/>
      <c r="SDO2" s="1126"/>
      <c r="SDP2" s="1126"/>
      <c r="SDQ2" s="1126"/>
      <c r="SDR2" s="1126"/>
      <c r="SDS2" s="1126"/>
      <c r="SDT2" s="1126"/>
      <c r="SDU2" s="1126"/>
      <c r="SDV2" s="1126"/>
      <c r="SDW2" s="1126"/>
      <c r="SDX2" s="1126"/>
      <c r="SDY2" s="1126"/>
      <c r="SDZ2" s="1126"/>
      <c r="SEA2" s="1126"/>
      <c r="SEB2" s="1126"/>
      <c r="SEC2" s="1126"/>
      <c r="SED2" s="1126"/>
      <c r="SEE2" s="1126"/>
      <c r="SEF2" s="1126"/>
      <c r="SEG2" s="1126"/>
      <c r="SEH2" s="1126"/>
      <c r="SEI2" s="1126"/>
      <c r="SEJ2" s="1126"/>
      <c r="SEK2" s="1126"/>
      <c r="SEL2" s="1126"/>
      <c r="SEM2" s="1126"/>
      <c r="SEN2" s="1126"/>
      <c r="SEO2" s="1126"/>
      <c r="SEP2" s="1126"/>
      <c r="SEQ2" s="1126"/>
      <c r="SER2" s="1126"/>
      <c r="SES2" s="1126"/>
      <c r="SET2" s="1126"/>
      <c r="SEU2" s="1126"/>
      <c r="SEV2" s="1126"/>
      <c r="SEW2" s="1126"/>
      <c r="SEX2" s="1126"/>
      <c r="SEY2" s="1126"/>
      <c r="SEZ2" s="1126"/>
      <c r="SFA2" s="1126"/>
      <c r="SFB2" s="1126"/>
      <c r="SFC2" s="1126"/>
      <c r="SFD2" s="1126"/>
      <c r="SFE2" s="1126"/>
      <c r="SFF2" s="1126"/>
      <c r="SFG2" s="1126"/>
      <c r="SFH2" s="1126"/>
      <c r="SFI2" s="1126"/>
      <c r="SFJ2" s="1126"/>
      <c r="SFK2" s="1126"/>
      <c r="SFL2" s="1126"/>
      <c r="SFM2" s="1126"/>
      <c r="SFN2" s="1126"/>
      <c r="SFO2" s="1126"/>
      <c r="SFP2" s="1126"/>
      <c r="SFQ2" s="1126"/>
      <c r="SFR2" s="1126"/>
      <c r="SFS2" s="1126"/>
      <c r="SFT2" s="1126"/>
      <c r="SFU2" s="1126"/>
      <c r="SFV2" s="1126"/>
      <c r="SFW2" s="1126"/>
      <c r="SFX2" s="1126"/>
      <c r="SFY2" s="1126"/>
      <c r="SFZ2" s="1126"/>
      <c r="SGA2" s="1126"/>
      <c r="SGB2" s="1126"/>
      <c r="SGC2" s="1126"/>
      <c r="SGD2" s="1126"/>
      <c r="SGE2" s="1126"/>
      <c r="SGF2" s="1126"/>
      <c r="SGG2" s="1126"/>
      <c r="SGH2" s="1126"/>
      <c r="SGI2" s="1126"/>
      <c r="SGJ2" s="1126"/>
      <c r="SGK2" s="1126"/>
      <c r="SGL2" s="1126"/>
      <c r="SGM2" s="1126"/>
      <c r="SGN2" s="1126"/>
      <c r="SGO2" s="1126"/>
      <c r="SGP2" s="1126"/>
      <c r="SGQ2" s="1126"/>
      <c r="SGR2" s="1126"/>
      <c r="SGS2" s="1126"/>
      <c r="SGT2" s="1126"/>
      <c r="SGU2" s="1126"/>
      <c r="SGV2" s="1126"/>
      <c r="SGW2" s="1126"/>
      <c r="SGX2" s="1126"/>
      <c r="SGY2" s="1126"/>
      <c r="SGZ2" s="1126"/>
      <c r="SHA2" s="1126"/>
      <c r="SHB2" s="1126"/>
      <c r="SHC2" s="1126"/>
      <c r="SHD2" s="1126"/>
      <c r="SHE2" s="1126"/>
      <c r="SHF2" s="1126"/>
      <c r="SHG2" s="1126"/>
      <c r="SHH2" s="1126"/>
      <c r="SHI2" s="1126"/>
      <c r="SHJ2" s="1126"/>
      <c r="SHK2" s="1126"/>
      <c r="SHL2" s="1126"/>
      <c r="SHM2" s="1126"/>
      <c r="SHN2" s="1126"/>
      <c r="SHO2" s="1126"/>
      <c r="SHP2" s="1126"/>
      <c r="SHQ2" s="1126"/>
      <c r="SHR2" s="1126"/>
      <c r="SHS2" s="1126"/>
      <c r="SHT2" s="1126"/>
      <c r="SHU2" s="1126"/>
      <c r="SHV2" s="1126"/>
      <c r="SHW2" s="1126"/>
      <c r="SHX2" s="1126"/>
      <c r="SHY2" s="1126"/>
      <c r="SHZ2" s="1126"/>
      <c r="SIA2" s="1126"/>
      <c r="SIB2" s="1126"/>
      <c r="SIC2" s="1126"/>
      <c r="SID2" s="1126"/>
      <c r="SIE2" s="1126"/>
      <c r="SIF2" s="1126"/>
      <c r="SIG2" s="1126"/>
      <c r="SIH2" s="1126"/>
      <c r="SII2" s="1126"/>
      <c r="SIJ2" s="1126"/>
      <c r="SIK2" s="1126"/>
      <c r="SIL2" s="1126"/>
      <c r="SIM2" s="1126"/>
      <c r="SIN2" s="1126"/>
      <c r="SIO2" s="1126"/>
      <c r="SIP2" s="1126"/>
      <c r="SIQ2" s="1126"/>
      <c r="SIR2" s="1126"/>
      <c r="SIS2" s="1126"/>
      <c r="SIT2" s="1126"/>
      <c r="SIU2" s="1126"/>
      <c r="SIV2" s="1126"/>
      <c r="SIW2" s="1126"/>
      <c r="SIX2" s="1126"/>
      <c r="SIY2" s="1126"/>
      <c r="SIZ2" s="1126"/>
      <c r="SJA2" s="1126"/>
      <c r="SJB2" s="1126"/>
      <c r="SJC2" s="1126"/>
      <c r="SJD2" s="1126"/>
      <c r="SJE2" s="1126"/>
      <c r="SJF2" s="1126"/>
      <c r="SJG2" s="1126"/>
      <c r="SJH2" s="1126"/>
      <c r="SJI2" s="1126"/>
      <c r="SJJ2" s="1126"/>
      <c r="SJK2" s="1126"/>
      <c r="SJL2" s="1126"/>
      <c r="SJM2" s="1126"/>
      <c r="SJN2" s="1126"/>
      <c r="SJO2" s="1126"/>
      <c r="SJP2" s="1126"/>
      <c r="SJQ2" s="1126"/>
      <c r="SJR2" s="1126"/>
      <c r="SJS2" s="1126"/>
      <c r="SJT2" s="1126"/>
      <c r="SJU2" s="1126"/>
      <c r="SJV2" s="1126"/>
      <c r="SJW2" s="1126"/>
      <c r="SJX2" s="1126"/>
      <c r="SJY2" s="1126"/>
      <c r="SJZ2" s="1126"/>
      <c r="SKA2" s="1126"/>
      <c r="SKB2" s="1126"/>
      <c r="SKC2" s="1126"/>
      <c r="SKD2" s="1126"/>
      <c r="SKE2" s="1126"/>
      <c r="SKF2" s="1126"/>
      <c r="SKG2" s="1126"/>
      <c r="SKH2" s="1126"/>
      <c r="SKI2" s="1126"/>
      <c r="SKJ2" s="1126"/>
      <c r="SKK2" s="1126"/>
      <c r="SKL2" s="1126"/>
      <c r="SKM2" s="1126"/>
      <c r="SKN2" s="1126"/>
      <c r="SKO2" s="1126"/>
      <c r="SKP2" s="1126"/>
      <c r="SKQ2" s="1126"/>
      <c r="SKR2" s="1126"/>
      <c r="SKS2" s="1126"/>
      <c r="SKT2" s="1126"/>
      <c r="SKU2" s="1126"/>
      <c r="SKV2" s="1126"/>
      <c r="SKW2" s="1126"/>
      <c r="SKX2" s="1126"/>
      <c r="SKY2" s="1126"/>
      <c r="SKZ2" s="1126"/>
      <c r="SLA2" s="1126"/>
      <c r="SLB2" s="1126"/>
      <c r="SLC2" s="1126"/>
      <c r="SLD2" s="1126"/>
      <c r="SLE2" s="1126"/>
      <c r="SLF2" s="1126"/>
      <c r="SLG2" s="1126"/>
      <c r="SLH2" s="1126"/>
      <c r="SLI2" s="1126"/>
      <c r="SLJ2" s="1126"/>
      <c r="SLK2" s="1126"/>
      <c r="SLL2" s="1126"/>
      <c r="SLM2" s="1126"/>
      <c r="SLN2" s="1126"/>
      <c r="SLO2" s="1126"/>
      <c r="SLP2" s="1126"/>
      <c r="SLQ2" s="1126"/>
      <c r="SLR2" s="1126"/>
      <c r="SLS2" s="1126"/>
      <c r="SLT2" s="1126"/>
      <c r="SLU2" s="1126"/>
      <c r="SLV2" s="1126"/>
      <c r="SLW2" s="1126"/>
      <c r="SLX2" s="1126"/>
      <c r="SLY2" s="1126"/>
      <c r="SLZ2" s="1126"/>
      <c r="SMA2" s="1126"/>
      <c r="SMB2" s="1126"/>
      <c r="SMC2" s="1126"/>
      <c r="SMD2" s="1126"/>
      <c r="SME2" s="1126"/>
      <c r="SMF2" s="1126"/>
      <c r="SMG2" s="1126"/>
      <c r="SMH2" s="1126"/>
      <c r="SMI2" s="1126"/>
      <c r="SMJ2" s="1126"/>
      <c r="SMK2" s="1126"/>
      <c r="SML2" s="1126"/>
      <c r="SMM2" s="1126"/>
      <c r="SMN2" s="1126"/>
      <c r="SMO2" s="1126"/>
      <c r="SMP2" s="1126"/>
      <c r="SMQ2" s="1126"/>
      <c r="SMR2" s="1126"/>
      <c r="SMS2" s="1126"/>
      <c r="SMT2" s="1126"/>
      <c r="SMU2" s="1126"/>
      <c r="SMV2" s="1126"/>
      <c r="SMW2" s="1126"/>
      <c r="SMX2" s="1126"/>
      <c r="SMY2" s="1126"/>
      <c r="SMZ2" s="1126"/>
      <c r="SNA2" s="1126"/>
      <c r="SNB2" s="1126"/>
      <c r="SNC2" s="1126"/>
      <c r="SND2" s="1126"/>
      <c r="SNE2" s="1126"/>
      <c r="SNF2" s="1126"/>
      <c r="SNG2" s="1126"/>
      <c r="SNH2" s="1126"/>
      <c r="SNI2" s="1126"/>
      <c r="SNJ2" s="1126"/>
      <c r="SNK2" s="1126"/>
      <c r="SNL2" s="1126"/>
      <c r="SNM2" s="1126"/>
      <c r="SNN2" s="1126"/>
      <c r="SNO2" s="1126"/>
      <c r="SNP2" s="1126"/>
      <c r="SNQ2" s="1126"/>
      <c r="SNR2" s="1126"/>
      <c r="SNS2" s="1126"/>
      <c r="SNT2" s="1126"/>
      <c r="SNU2" s="1126"/>
      <c r="SNV2" s="1126"/>
      <c r="SNW2" s="1126"/>
      <c r="SNX2" s="1126"/>
      <c r="SNY2" s="1126"/>
      <c r="SNZ2" s="1126"/>
      <c r="SOA2" s="1126"/>
      <c r="SOB2" s="1126"/>
      <c r="SOC2" s="1126"/>
      <c r="SOD2" s="1126"/>
      <c r="SOE2" s="1126"/>
      <c r="SOF2" s="1126"/>
      <c r="SOG2" s="1126"/>
      <c r="SOH2" s="1126"/>
      <c r="SOI2" s="1126"/>
      <c r="SOJ2" s="1126"/>
      <c r="SOK2" s="1126"/>
      <c r="SOL2" s="1126"/>
      <c r="SOM2" s="1126"/>
      <c r="SON2" s="1126"/>
      <c r="SOO2" s="1126"/>
      <c r="SOP2" s="1126"/>
      <c r="SOQ2" s="1126"/>
      <c r="SOR2" s="1126"/>
      <c r="SOS2" s="1126"/>
      <c r="SOT2" s="1126"/>
      <c r="SOU2" s="1126"/>
      <c r="SOV2" s="1126"/>
      <c r="SOW2" s="1126"/>
      <c r="SOX2" s="1126"/>
      <c r="SOY2" s="1126"/>
      <c r="SOZ2" s="1126"/>
      <c r="SPA2" s="1126"/>
      <c r="SPB2" s="1126"/>
      <c r="SPC2" s="1126"/>
      <c r="SPD2" s="1126"/>
      <c r="SPE2" s="1126"/>
      <c r="SPF2" s="1126"/>
      <c r="SPG2" s="1126"/>
      <c r="SPH2" s="1126"/>
      <c r="SPI2" s="1126"/>
      <c r="SPJ2" s="1126"/>
      <c r="SPK2" s="1126"/>
      <c r="SPL2" s="1126"/>
      <c r="SPM2" s="1126"/>
      <c r="SPN2" s="1126"/>
      <c r="SPO2" s="1126"/>
      <c r="SPP2" s="1126"/>
      <c r="SPQ2" s="1126"/>
      <c r="SPR2" s="1126"/>
      <c r="SPS2" s="1126"/>
      <c r="SPT2" s="1126"/>
      <c r="SPU2" s="1126"/>
      <c r="SPV2" s="1126"/>
      <c r="SPW2" s="1126"/>
      <c r="SPX2" s="1126"/>
      <c r="SPY2" s="1126"/>
      <c r="SPZ2" s="1126"/>
      <c r="SQA2" s="1126"/>
      <c r="SQB2" s="1126"/>
      <c r="SQC2" s="1126"/>
      <c r="SQD2" s="1126"/>
      <c r="SQE2" s="1126"/>
      <c r="SQF2" s="1126"/>
      <c r="SQG2" s="1126"/>
      <c r="SQH2" s="1126"/>
      <c r="SQI2" s="1126"/>
      <c r="SQJ2" s="1126"/>
      <c r="SQK2" s="1126"/>
      <c r="SQL2" s="1126"/>
      <c r="SQM2" s="1126"/>
      <c r="SQN2" s="1126"/>
      <c r="SQO2" s="1126"/>
      <c r="SQP2" s="1126"/>
      <c r="SQQ2" s="1126"/>
      <c r="SQR2" s="1126"/>
      <c r="SQS2" s="1126"/>
      <c r="SQT2" s="1126"/>
      <c r="SQU2" s="1126"/>
      <c r="SQV2" s="1126"/>
      <c r="SQW2" s="1126"/>
      <c r="SQX2" s="1126"/>
      <c r="SQY2" s="1126"/>
      <c r="SQZ2" s="1126"/>
      <c r="SRA2" s="1126"/>
      <c r="SRB2" s="1126"/>
      <c r="SRC2" s="1126"/>
      <c r="SRD2" s="1126"/>
      <c r="SRE2" s="1126"/>
      <c r="SRF2" s="1126"/>
      <c r="SRG2" s="1126"/>
      <c r="SRH2" s="1126"/>
      <c r="SRI2" s="1126"/>
      <c r="SRJ2" s="1126"/>
      <c r="SRK2" s="1126"/>
      <c r="SRL2" s="1126"/>
      <c r="SRM2" s="1126"/>
      <c r="SRN2" s="1126"/>
      <c r="SRO2" s="1126"/>
      <c r="SRP2" s="1126"/>
      <c r="SRQ2" s="1126"/>
      <c r="SRR2" s="1126"/>
      <c r="SRS2" s="1126"/>
      <c r="SRT2" s="1126"/>
      <c r="SRU2" s="1126"/>
      <c r="SRV2" s="1126"/>
      <c r="SRW2" s="1126"/>
      <c r="SRX2" s="1126"/>
      <c r="SRY2" s="1126"/>
      <c r="SRZ2" s="1126"/>
      <c r="SSA2" s="1126"/>
      <c r="SSB2" s="1126"/>
      <c r="SSC2" s="1126"/>
      <c r="SSD2" s="1126"/>
      <c r="SSE2" s="1126"/>
      <c r="SSF2" s="1126"/>
      <c r="SSG2" s="1126"/>
      <c r="SSH2" s="1126"/>
      <c r="SSI2" s="1126"/>
      <c r="SSJ2" s="1126"/>
      <c r="SSK2" s="1126"/>
      <c r="SSL2" s="1126"/>
      <c r="SSM2" s="1126"/>
      <c r="SSN2" s="1126"/>
      <c r="SSO2" s="1126"/>
      <c r="SSP2" s="1126"/>
      <c r="SSQ2" s="1126"/>
      <c r="SSR2" s="1126"/>
      <c r="SSS2" s="1126"/>
      <c r="SST2" s="1126"/>
      <c r="SSU2" s="1126"/>
      <c r="SSV2" s="1126"/>
      <c r="SSW2" s="1126"/>
      <c r="SSX2" s="1126"/>
      <c r="SSY2" s="1126"/>
      <c r="SSZ2" s="1126"/>
      <c r="STA2" s="1126"/>
      <c r="STB2" s="1126"/>
      <c r="STC2" s="1126"/>
      <c r="STD2" s="1126"/>
      <c r="STE2" s="1126"/>
      <c r="STF2" s="1126"/>
      <c r="STG2" s="1126"/>
      <c r="STH2" s="1126"/>
      <c r="STI2" s="1126"/>
      <c r="STJ2" s="1126"/>
      <c r="STK2" s="1126"/>
      <c r="STL2" s="1126"/>
      <c r="STM2" s="1126"/>
      <c r="STN2" s="1126"/>
      <c r="STO2" s="1126"/>
      <c r="STP2" s="1126"/>
      <c r="STQ2" s="1126"/>
      <c r="STR2" s="1126"/>
      <c r="STS2" s="1126"/>
      <c r="STT2" s="1126"/>
      <c r="STU2" s="1126"/>
      <c r="STV2" s="1126"/>
      <c r="STW2" s="1126"/>
      <c r="STX2" s="1126"/>
      <c r="STY2" s="1126"/>
      <c r="STZ2" s="1126"/>
      <c r="SUA2" s="1126"/>
      <c r="SUB2" s="1126"/>
      <c r="SUC2" s="1126"/>
      <c r="SUD2" s="1126"/>
      <c r="SUE2" s="1126"/>
      <c r="SUF2" s="1126"/>
      <c r="SUG2" s="1126"/>
      <c r="SUH2" s="1126"/>
      <c r="SUI2" s="1126"/>
      <c r="SUJ2" s="1126"/>
      <c r="SUK2" s="1126"/>
      <c r="SUL2" s="1126"/>
      <c r="SUM2" s="1126"/>
      <c r="SUN2" s="1126"/>
      <c r="SUO2" s="1126"/>
      <c r="SUP2" s="1126"/>
      <c r="SUQ2" s="1126"/>
      <c r="SUR2" s="1126"/>
      <c r="SUS2" s="1126"/>
      <c r="SUT2" s="1126"/>
      <c r="SUU2" s="1126"/>
      <c r="SUV2" s="1126"/>
      <c r="SUW2" s="1126"/>
      <c r="SUX2" s="1126"/>
      <c r="SUY2" s="1126"/>
      <c r="SUZ2" s="1126"/>
      <c r="SVA2" s="1126"/>
      <c r="SVB2" s="1126"/>
      <c r="SVC2" s="1126"/>
      <c r="SVD2" s="1126"/>
      <c r="SVE2" s="1126"/>
      <c r="SVF2" s="1126"/>
      <c r="SVG2" s="1126"/>
      <c r="SVH2" s="1126"/>
      <c r="SVI2" s="1126"/>
      <c r="SVJ2" s="1126"/>
      <c r="SVK2" s="1126"/>
      <c r="SVL2" s="1126"/>
      <c r="SVM2" s="1126"/>
      <c r="SVN2" s="1126"/>
      <c r="SVO2" s="1126"/>
      <c r="SVP2" s="1126"/>
      <c r="SVQ2" s="1126"/>
      <c r="SVR2" s="1126"/>
      <c r="SVS2" s="1126"/>
      <c r="SVT2" s="1126"/>
      <c r="SVU2" s="1126"/>
      <c r="SVV2" s="1126"/>
      <c r="SVW2" s="1126"/>
      <c r="SVX2" s="1126"/>
      <c r="SVY2" s="1126"/>
      <c r="SVZ2" s="1126"/>
      <c r="SWA2" s="1126"/>
      <c r="SWB2" s="1126"/>
      <c r="SWC2" s="1126"/>
      <c r="SWD2" s="1126"/>
      <c r="SWE2" s="1126"/>
      <c r="SWF2" s="1126"/>
      <c r="SWG2" s="1126"/>
      <c r="SWH2" s="1126"/>
      <c r="SWI2" s="1126"/>
      <c r="SWJ2" s="1126"/>
      <c r="SWK2" s="1126"/>
      <c r="SWL2" s="1126"/>
      <c r="SWM2" s="1126"/>
      <c r="SWN2" s="1126"/>
      <c r="SWO2" s="1126"/>
      <c r="SWP2" s="1126"/>
      <c r="SWQ2" s="1126"/>
      <c r="SWR2" s="1126"/>
      <c r="SWS2" s="1126"/>
      <c r="SWT2" s="1126"/>
      <c r="SWU2" s="1126"/>
      <c r="SWV2" s="1126"/>
      <c r="SWW2" s="1126"/>
      <c r="SWX2" s="1126"/>
      <c r="SWY2" s="1126"/>
      <c r="SWZ2" s="1126"/>
      <c r="SXA2" s="1126"/>
      <c r="SXB2" s="1126"/>
      <c r="SXC2" s="1126"/>
      <c r="SXD2" s="1126"/>
      <c r="SXE2" s="1126"/>
      <c r="SXF2" s="1126"/>
      <c r="SXG2" s="1126"/>
      <c r="SXH2" s="1126"/>
      <c r="SXI2" s="1126"/>
      <c r="SXJ2" s="1126"/>
      <c r="SXK2" s="1126"/>
      <c r="SXL2" s="1126"/>
      <c r="SXM2" s="1126"/>
      <c r="SXN2" s="1126"/>
      <c r="SXO2" s="1126"/>
      <c r="SXP2" s="1126"/>
      <c r="SXQ2" s="1126"/>
      <c r="SXR2" s="1126"/>
      <c r="SXS2" s="1126"/>
      <c r="SXT2" s="1126"/>
      <c r="SXU2" s="1126"/>
      <c r="SXV2" s="1126"/>
      <c r="SXW2" s="1126"/>
      <c r="SXX2" s="1126"/>
      <c r="SXY2" s="1126"/>
      <c r="SXZ2" s="1126"/>
      <c r="SYA2" s="1126"/>
      <c r="SYB2" s="1126"/>
      <c r="SYC2" s="1126"/>
      <c r="SYD2" s="1126"/>
      <c r="SYE2" s="1126"/>
      <c r="SYF2" s="1126"/>
      <c r="SYG2" s="1126"/>
      <c r="SYH2" s="1126"/>
      <c r="SYI2" s="1126"/>
      <c r="SYJ2" s="1126"/>
      <c r="SYK2" s="1126"/>
      <c r="SYL2" s="1126"/>
      <c r="SYM2" s="1126"/>
      <c r="SYN2" s="1126"/>
      <c r="SYO2" s="1126"/>
      <c r="SYP2" s="1126"/>
      <c r="SYQ2" s="1126"/>
      <c r="SYR2" s="1126"/>
      <c r="SYS2" s="1126"/>
      <c r="SYT2" s="1126"/>
      <c r="SYU2" s="1126"/>
      <c r="SYV2" s="1126"/>
      <c r="SYW2" s="1126"/>
      <c r="SYX2" s="1126"/>
      <c r="SYY2" s="1126"/>
      <c r="SYZ2" s="1126"/>
      <c r="SZA2" s="1126"/>
      <c r="SZB2" s="1126"/>
      <c r="SZC2" s="1126"/>
      <c r="SZD2" s="1126"/>
      <c r="SZE2" s="1126"/>
      <c r="SZF2" s="1126"/>
      <c r="SZG2" s="1126"/>
      <c r="SZH2" s="1126"/>
      <c r="SZI2" s="1126"/>
      <c r="SZJ2" s="1126"/>
      <c r="SZK2" s="1126"/>
      <c r="SZL2" s="1126"/>
      <c r="SZM2" s="1126"/>
      <c r="SZN2" s="1126"/>
      <c r="SZO2" s="1126"/>
      <c r="SZP2" s="1126"/>
      <c r="SZQ2" s="1126"/>
      <c r="SZR2" s="1126"/>
      <c r="SZS2" s="1126"/>
      <c r="SZT2" s="1126"/>
      <c r="SZU2" s="1126"/>
      <c r="SZV2" s="1126"/>
      <c r="SZW2" s="1126"/>
      <c r="SZX2" s="1126"/>
      <c r="SZY2" s="1126"/>
      <c r="SZZ2" s="1126"/>
      <c r="TAA2" s="1126"/>
      <c r="TAB2" s="1126"/>
      <c r="TAC2" s="1126"/>
      <c r="TAD2" s="1126"/>
      <c r="TAE2" s="1126"/>
      <c r="TAF2" s="1126"/>
      <c r="TAG2" s="1126"/>
      <c r="TAH2" s="1126"/>
      <c r="TAI2" s="1126"/>
      <c r="TAJ2" s="1126"/>
      <c r="TAK2" s="1126"/>
      <c r="TAL2" s="1126"/>
      <c r="TAM2" s="1126"/>
      <c r="TAN2" s="1126"/>
      <c r="TAO2" s="1126"/>
      <c r="TAP2" s="1126"/>
      <c r="TAQ2" s="1126"/>
      <c r="TAR2" s="1126"/>
      <c r="TAS2" s="1126"/>
      <c r="TAT2" s="1126"/>
      <c r="TAU2" s="1126"/>
      <c r="TAV2" s="1126"/>
      <c r="TAW2" s="1126"/>
      <c r="TAX2" s="1126"/>
      <c r="TAY2" s="1126"/>
      <c r="TAZ2" s="1126"/>
      <c r="TBA2" s="1126"/>
      <c r="TBB2" s="1126"/>
      <c r="TBC2" s="1126"/>
      <c r="TBD2" s="1126"/>
      <c r="TBE2" s="1126"/>
      <c r="TBF2" s="1126"/>
      <c r="TBG2" s="1126"/>
      <c r="TBH2" s="1126"/>
      <c r="TBI2" s="1126"/>
      <c r="TBJ2" s="1126"/>
      <c r="TBK2" s="1126"/>
      <c r="TBL2" s="1126"/>
      <c r="TBM2" s="1126"/>
      <c r="TBN2" s="1126"/>
      <c r="TBO2" s="1126"/>
      <c r="TBP2" s="1126"/>
      <c r="TBQ2" s="1126"/>
      <c r="TBR2" s="1126"/>
      <c r="TBS2" s="1126"/>
      <c r="TBT2" s="1126"/>
      <c r="TBU2" s="1126"/>
      <c r="TBV2" s="1126"/>
      <c r="TBW2" s="1126"/>
      <c r="TBX2" s="1126"/>
      <c r="TBY2" s="1126"/>
      <c r="TBZ2" s="1126"/>
      <c r="TCA2" s="1126"/>
      <c r="TCB2" s="1126"/>
      <c r="TCC2" s="1126"/>
      <c r="TCD2" s="1126"/>
      <c r="TCE2" s="1126"/>
      <c r="TCF2" s="1126"/>
      <c r="TCG2" s="1126"/>
      <c r="TCH2" s="1126"/>
      <c r="TCI2" s="1126"/>
      <c r="TCJ2" s="1126"/>
      <c r="TCK2" s="1126"/>
      <c r="TCL2" s="1126"/>
      <c r="TCM2" s="1126"/>
      <c r="TCN2" s="1126"/>
      <c r="TCO2" s="1126"/>
      <c r="TCP2" s="1126"/>
      <c r="TCQ2" s="1126"/>
      <c r="TCR2" s="1126"/>
      <c r="TCS2" s="1126"/>
      <c r="TCT2" s="1126"/>
      <c r="TCU2" s="1126"/>
      <c r="TCV2" s="1126"/>
      <c r="TCW2" s="1126"/>
      <c r="TCX2" s="1126"/>
      <c r="TCY2" s="1126"/>
      <c r="TCZ2" s="1126"/>
      <c r="TDA2" s="1126"/>
      <c r="TDB2" s="1126"/>
      <c r="TDC2" s="1126"/>
      <c r="TDD2" s="1126"/>
      <c r="TDE2" s="1126"/>
      <c r="TDF2" s="1126"/>
      <c r="TDG2" s="1126"/>
      <c r="TDH2" s="1126"/>
      <c r="TDI2" s="1126"/>
      <c r="TDJ2" s="1126"/>
      <c r="TDK2" s="1126"/>
      <c r="TDL2" s="1126"/>
      <c r="TDM2" s="1126"/>
      <c r="TDN2" s="1126"/>
      <c r="TDO2" s="1126"/>
      <c r="TDP2" s="1126"/>
      <c r="TDQ2" s="1126"/>
      <c r="TDR2" s="1126"/>
      <c r="TDS2" s="1126"/>
      <c r="TDT2" s="1126"/>
      <c r="TDU2" s="1126"/>
      <c r="TDV2" s="1126"/>
      <c r="TDW2" s="1126"/>
      <c r="TDX2" s="1126"/>
      <c r="TDY2" s="1126"/>
      <c r="TDZ2" s="1126"/>
      <c r="TEA2" s="1126"/>
      <c r="TEB2" s="1126"/>
      <c r="TEC2" s="1126"/>
      <c r="TED2" s="1126"/>
      <c r="TEE2" s="1126"/>
      <c r="TEF2" s="1126"/>
      <c r="TEG2" s="1126"/>
      <c r="TEH2" s="1126"/>
      <c r="TEI2" s="1126"/>
      <c r="TEJ2" s="1126"/>
      <c r="TEK2" s="1126"/>
      <c r="TEL2" s="1126"/>
      <c r="TEM2" s="1126"/>
      <c r="TEN2" s="1126"/>
      <c r="TEO2" s="1126"/>
      <c r="TEP2" s="1126"/>
      <c r="TEQ2" s="1126"/>
      <c r="TER2" s="1126"/>
      <c r="TES2" s="1126"/>
      <c r="TET2" s="1126"/>
      <c r="TEU2" s="1126"/>
      <c r="TEV2" s="1126"/>
      <c r="TEW2" s="1126"/>
      <c r="TEX2" s="1126"/>
      <c r="TEY2" s="1126"/>
      <c r="TEZ2" s="1126"/>
      <c r="TFA2" s="1126"/>
      <c r="TFB2" s="1126"/>
      <c r="TFC2" s="1126"/>
      <c r="TFD2" s="1126"/>
      <c r="TFE2" s="1126"/>
      <c r="TFF2" s="1126"/>
      <c r="TFG2" s="1126"/>
      <c r="TFH2" s="1126"/>
      <c r="TFI2" s="1126"/>
      <c r="TFJ2" s="1126"/>
      <c r="TFK2" s="1126"/>
      <c r="TFL2" s="1126"/>
      <c r="TFM2" s="1126"/>
      <c r="TFN2" s="1126"/>
      <c r="TFO2" s="1126"/>
      <c r="TFP2" s="1126"/>
      <c r="TFQ2" s="1126"/>
      <c r="TFR2" s="1126"/>
      <c r="TFS2" s="1126"/>
      <c r="TFT2" s="1126"/>
      <c r="TFU2" s="1126"/>
      <c r="TFV2" s="1126"/>
      <c r="TFW2" s="1126"/>
      <c r="TFX2" s="1126"/>
      <c r="TFY2" s="1126"/>
      <c r="TFZ2" s="1126"/>
      <c r="TGA2" s="1126"/>
      <c r="TGB2" s="1126"/>
      <c r="TGC2" s="1126"/>
      <c r="TGD2" s="1126"/>
      <c r="TGE2" s="1126"/>
      <c r="TGF2" s="1126"/>
      <c r="TGG2" s="1126"/>
      <c r="TGH2" s="1126"/>
      <c r="TGI2" s="1126"/>
      <c r="TGJ2" s="1126"/>
      <c r="TGK2" s="1126"/>
      <c r="TGL2" s="1126"/>
      <c r="TGM2" s="1126"/>
      <c r="TGN2" s="1126"/>
      <c r="TGO2" s="1126"/>
      <c r="TGP2" s="1126"/>
      <c r="TGQ2" s="1126"/>
      <c r="TGR2" s="1126"/>
      <c r="TGS2" s="1126"/>
      <c r="TGT2" s="1126"/>
      <c r="TGU2" s="1126"/>
      <c r="TGV2" s="1126"/>
      <c r="TGW2" s="1126"/>
      <c r="TGX2" s="1126"/>
      <c r="TGY2" s="1126"/>
      <c r="TGZ2" s="1126"/>
      <c r="THA2" s="1126"/>
      <c r="THB2" s="1126"/>
      <c r="THC2" s="1126"/>
      <c r="THD2" s="1126"/>
      <c r="THE2" s="1126"/>
      <c r="THF2" s="1126"/>
      <c r="THG2" s="1126"/>
      <c r="THH2" s="1126"/>
      <c r="THI2" s="1126"/>
      <c r="THJ2" s="1126"/>
      <c r="THK2" s="1126"/>
      <c r="THL2" s="1126"/>
      <c r="THM2" s="1126"/>
      <c r="THN2" s="1126"/>
      <c r="THO2" s="1126"/>
      <c r="THP2" s="1126"/>
      <c r="THQ2" s="1126"/>
      <c r="THR2" s="1126"/>
      <c r="THS2" s="1126"/>
      <c r="THT2" s="1126"/>
      <c r="THU2" s="1126"/>
      <c r="THV2" s="1126"/>
      <c r="THW2" s="1126"/>
      <c r="THX2" s="1126"/>
      <c r="THY2" s="1126"/>
      <c r="THZ2" s="1126"/>
      <c r="TIA2" s="1126"/>
      <c r="TIB2" s="1126"/>
      <c r="TIC2" s="1126"/>
      <c r="TID2" s="1126"/>
      <c r="TIE2" s="1126"/>
      <c r="TIF2" s="1126"/>
      <c r="TIG2" s="1126"/>
      <c r="TIH2" s="1126"/>
      <c r="TII2" s="1126"/>
      <c r="TIJ2" s="1126"/>
      <c r="TIK2" s="1126"/>
      <c r="TIL2" s="1126"/>
      <c r="TIM2" s="1126"/>
      <c r="TIN2" s="1126"/>
      <c r="TIO2" s="1126"/>
      <c r="TIP2" s="1126"/>
      <c r="TIQ2" s="1126"/>
      <c r="TIR2" s="1126"/>
      <c r="TIS2" s="1126"/>
      <c r="TIT2" s="1126"/>
      <c r="TIU2" s="1126"/>
      <c r="TIV2" s="1126"/>
      <c r="TIW2" s="1126"/>
      <c r="TIX2" s="1126"/>
      <c r="TIY2" s="1126"/>
      <c r="TIZ2" s="1126"/>
      <c r="TJA2" s="1126"/>
      <c r="TJB2" s="1126"/>
      <c r="TJC2" s="1126"/>
      <c r="TJD2" s="1126"/>
      <c r="TJE2" s="1126"/>
      <c r="TJF2" s="1126"/>
      <c r="TJG2" s="1126"/>
      <c r="TJH2" s="1126"/>
      <c r="TJI2" s="1126"/>
      <c r="TJJ2" s="1126"/>
      <c r="TJK2" s="1126"/>
      <c r="TJL2" s="1126"/>
      <c r="TJM2" s="1126"/>
      <c r="TJN2" s="1126"/>
      <c r="TJO2" s="1126"/>
      <c r="TJP2" s="1126"/>
      <c r="TJQ2" s="1126"/>
      <c r="TJR2" s="1126"/>
      <c r="TJS2" s="1126"/>
      <c r="TJT2" s="1126"/>
      <c r="TJU2" s="1126"/>
      <c r="TJV2" s="1126"/>
      <c r="TJW2" s="1126"/>
      <c r="TJX2" s="1126"/>
      <c r="TJY2" s="1126"/>
      <c r="TJZ2" s="1126"/>
      <c r="TKA2" s="1126"/>
      <c r="TKB2" s="1126"/>
      <c r="TKC2" s="1126"/>
      <c r="TKD2" s="1126"/>
      <c r="TKE2" s="1126"/>
      <c r="TKF2" s="1126"/>
      <c r="TKG2" s="1126"/>
      <c r="TKH2" s="1126"/>
      <c r="TKI2" s="1126"/>
      <c r="TKJ2" s="1126"/>
      <c r="TKK2" s="1126"/>
      <c r="TKL2" s="1126"/>
      <c r="TKM2" s="1126"/>
      <c r="TKN2" s="1126"/>
      <c r="TKO2" s="1126"/>
      <c r="TKP2" s="1126"/>
      <c r="TKQ2" s="1126"/>
      <c r="TKR2" s="1126"/>
      <c r="TKS2" s="1126"/>
      <c r="TKT2" s="1126"/>
      <c r="TKU2" s="1126"/>
      <c r="TKV2" s="1126"/>
      <c r="TKW2" s="1126"/>
      <c r="TKX2" s="1126"/>
      <c r="TKY2" s="1126"/>
      <c r="TKZ2" s="1126"/>
      <c r="TLA2" s="1126"/>
      <c r="TLB2" s="1126"/>
      <c r="TLC2" s="1126"/>
      <c r="TLD2" s="1126"/>
      <c r="TLE2" s="1126"/>
      <c r="TLF2" s="1126"/>
      <c r="TLG2" s="1126"/>
      <c r="TLH2" s="1126"/>
      <c r="TLI2" s="1126"/>
      <c r="TLJ2" s="1126"/>
      <c r="TLK2" s="1126"/>
      <c r="TLL2" s="1126"/>
      <c r="TLM2" s="1126"/>
      <c r="TLN2" s="1126"/>
      <c r="TLO2" s="1126"/>
      <c r="TLP2" s="1126"/>
      <c r="TLQ2" s="1126"/>
      <c r="TLR2" s="1126"/>
      <c r="TLS2" s="1126"/>
      <c r="TLT2" s="1126"/>
      <c r="TLU2" s="1126"/>
      <c r="TLV2" s="1126"/>
      <c r="TLW2" s="1126"/>
      <c r="TLX2" s="1126"/>
      <c r="TLY2" s="1126"/>
      <c r="TLZ2" s="1126"/>
      <c r="TMA2" s="1126"/>
      <c r="TMB2" s="1126"/>
      <c r="TMC2" s="1126"/>
      <c r="TMD2" s="1126"/>
      <c r="TME2" s="1126"/>
      <c r="TMF2" s="1126"/>
      <c r="TMG2" s="1126"/>
      <c r="TMH2" s="1126"/>
      <c r="TMI2" s="1126"/>
      <c r="TMJ2" s="1126"/>
      <c r="TMK2" s="1126"/>
      <c r="TML2" s="1126"/>
      <c r="TMM2" s="1126"/>
      <c r="TMN2" s="1126"/>
      <c r="TMO2" s="1126"/>
      <c r="TMP2" s="1126"/>
      <c r="TMQ2" s="1126"/>
      <c r="TMR2" s="1126"/>
      <c r="TMS2" s="1126"/>
      <c r="TMT2" s="1126"/>
      <c r="TMU2" s="1126"/>
      <c r="TMV2" s="1126"/>
      <c r="TMW2" s="1126"/>
      <c r="TMX2" s="1126"/>
      <c r="TMY2" s="1126"/>
      <c r="TMZ2" s="1126"/>
      <c r="TNA2" s="1126"/>
      <c r="TNB2" s="1126"/>
      <c r="TNC2" s="1126"/>
      <c r="TND2" s="1126"/>
      <c r="TNE2" s="1126"/>
      <c r="TNF2" s="1126"/>
      <c r="TNG2" s="1126"/>
      <c r="TNH2" s="1126"/>
      <c r="TNI2" s="1126"/>
      <c r="TNJ2" s="1126"/>
      <c r="TNK2" s="1126"/>
      <c r="TNL2" s="1126"/>
      <c r="TNM2" s="1126"/>
      <c r="TNN2" s="1126"/>
      <c r="TNO2" s="1126"/>
      <c r="TNP2" s="1126"/>
      <c r="TNQ2" s="1126"/>
      <c r="TNR2" s="1126"/>
      <c r="TNS2" s="1126"/>
      <c r="TNT2" s="1126"/>
      <c r="TNU2" s="1126"/>
      <c r="TNV2" s="1126"/>
      <c r="TNW2" s="1126"/>
      <c r="TNX2" s="1126"/>
      <c r="TNY2" s="1126"/>
      <c r="TNZ2" s="1126"/>
      <c r="TOA2" s="1126"/>
      <c r="TOB2" s="1126"/>
      <c r="TOC2" s="1126"/>
      <c r="TOD2" s="1126"/>
      <c r="TOE2" s="1126"/>
      <c r="TOF2" s="1126"/>
      <c r="TOG2" s="1126"/>
      <c r="TOH2" s="1126"/>
      <c r="TOI2" s="1126"/>
      <c r="TOJ2" s="1126"/>
      <c r="TOK2" s="1126"/>
      <c r="TOL2" s="1126"/>
      <c r="TOM2" s="1126"/>
      <c r="TON2" s="1126"/>
      <c r="TOO2" s="1126"/>
      <c r="TOP2" s="1126"/>
      <c r="TOQ2" s="1126"/>
      <c r="TOR2" s="1126"/>
      <c r="TOS2" s="1126"/>
      <c r="TOT2" s="1126"/>
      <c r="TOU2" s="1126"/>
      <c r="TOV2" s="1126"/>
      <c r="TOW2" s="1126"/>
      <c r="TOX2" s="1126"/>
      <c r="TOY2" s="1126"/>
      <c r="TOZ2" s="1126"/>
      <c r="TPA2" s="1126"/>
      <c r="TPB2" s="1126"/>
      <c r="TPC2" s="1126"/>
      <c r="TPD2" s="1126"/>
      <c r="TPE2" s="1126"/>
      <c r="TPF2" s="1126"/>
      <c r="TPG2" s="1126"/>
      <c r="TPH2" s="1126"/>
      <c r="TPI2" s="1126"/>
      <c r="TPJ2" s="1126"/>
      <c r="TPK2" s="1126"/>
      <c r="TPL2" s="1126"/>
      <c r="TPM2" s="1126"/>
      <c r="TPN2" s="1126"/>
      <c r="TPO2" s="1126"/>
      <c r="TPP2" s="1126"/>
      <c r="TPQ2" s="1126"/>
      <c r="TPR2" s="1126"/>
      <c r="TPS2" s="1126"/>
      <c r="TPT2" s="1126"/>
      <c r="TPU2" s="1126"/>
      <c r="TPV2" s="1126"/>
      <c r="TPW2" s="1126"/>
      <c r="TPX2" s="1126"/>
      <c r="TPY2" s="1126"/>
      <c r="TPZ2" s="1126"/>
      <c r="TQA2" s="1126"/>
      <c r="TQB2" s="1126"/>
      <c r="TQC2" s="1126"/>
      <c r="TQD2" s="1126"/>
      <c r="TQE2" s="1126"/>
      <c r="TQF2" s="1126"/>
      <c r="TQG2" s="1126"/>
      <c r="TQH2" s="1126"/>
      <c r="TQI2" s="1126"/>
      <c r="TQJ2" s="1126"/>
      <c r="TQK2" s="1126"/>
      <c r="TQL2" s="1126"/>
      <c r="TQM2" s="1126"/>
      <c r="TQN2" s="1126"/>
      <c r="TQO2" s="1126"/>
      <c r="TQP2" s="1126"/>
      <c r="TQQ2" s="1126"/>
      <c r="TQR2" s="1126"/>
      <c r="TQS2" s="1126"/>
      <c r="TQT2" s="1126"/>
      <c r="TQU2" s="1126"/>
      <c r="TQV2" s="1126"/>
      <c r="TQW2" s="1126"/>
      <c r="TQX2" s="1126"/>
      <c r="TQY2" s="1126"/>
      <c r="TQZ2" s="1126"/>
      <c r="TRA2" s="1126"/>
      <c r="TRB2" s="1126"/>
      <c r="TRC2" s="1126"/>
      <c r="TRD2" s="1126"/>
      <c r="TRE2" s="1126"/>
      <c r="TRF2" s="1126"/>
      <c r="TRG2" s="1126"/>
      <c r="TRH2" s="1126"/>
      <c r="TRI2" s="1126"/>
      <c r="TRJ2" s="1126"/>
      <c r="TRK2" s="1126"/>
      <c r="TRL2" s="1126"/>
      <c r="TRM2" s="1126"/>
      <c r="TRN2" s="1126"/>
      <c r="TRO2" s="1126"/>
      <c r="TRP2" s="1126"/>
      <c r="TRQ2" s="1126"/>
      <c r="TRR2" s="1126"/>
      <c r="TRS2" s="1126"/>
      <c r="TRT2" s="1126"/>
      <c r="TRU2" s="1126"/>
      <c r="TRV2" s="1126"/>
      <c r="TRW2" s="1126"/>
      <c r="TRX2" s="1126"/>
      <c r="TRY2" s="1126"/>
      <c r="TRZ2" s="1126"/>
      <c r="TSA2" s="1126"/>
      <c r="TSB2" s="1126"/>
      <c r="TSC2" s="1126"/>
      <c r="TSD2" s="1126"/>
      <c r="TSE2" s="1126"/>
      <c r="TSF2" s="1126"/>
      <c r="TSG2" s="1126"/>
      <c r="TSH2" s="1126"/>
      <c r="TSI2" s="1126"/>
      <c r="TSJ2" s="1126"/>
      <c r="TSK2" s="1126"/>
      <c r="TSL2" s="1126"/>
      <c r="TSM2" s="1126"/>
      <c r="TSN2" s="1126"/>
      <c r="TSO2" s="1126"/>
      <c r="TSP2" s="1126"/>
      <c r="TSQ2" s="1126"/>
      <c r="TSR2" s="1126"/>
      <c r="TSS2" s="1126"/>
      <c r="TST2" s="1126"/>
      <c r="TSU2" s="1126"/>
      <c r="TSV2" s="1126"/>
      <c r="TSW2" s="1126"/>
      <c r="TSX2" s="1126"/>
      <c r="TSY2" s="1126"/>
      <c r="TSZ2" s="1126"/>
      <c r="TTA2" s="1126"/>
      <c r="TTB2" s="1126"/>
      <c r="TTC2" s="1126"/>
      <c r="TTD2" s="1126"/>
      <c r="TTE2" s="1126"/>
      <c r="TTF2" s="1126"/>
      <c r="TTG2" s="1126"/>
      <c r="TTH2" s="1126"/>
      <c r="TTI2" s="1126"/>
      <c r="TTJ2" s="1126"/>
      <c r="TTK2" s="1126"/>
      <c r="TTL2" s="1126"/>
      <c r="TTM2" s="1126"/>
      <c r="TTN2" s="1126"/>
      <c r="TTO2" s="1126"/>
      <c r="TTP2" s="1126"/>
      <c r="TTQ2" s="1126"/>
      <c r="TTR2" s="1126"/>
      <c r="TTS2" s="1126"/>
      <c r="TTT2" s="1126"/>
      <c r="TTU2" s="1126"/>
      <c r="TTV2" s="1126"/>
      <c r="TTW2" s="1126"/>
      <c r="TTX2" s="1126"/>
      <c r="TTY2" s="1126"/>
      <c r="TTZ2" s="1126"/>
      <c r="TUA2" s="1126"/>
      <c r="TUB2" s="1126"/>
      <c r="TUC2" s="1126"/>
      <c r="TUD2" s="1126"/>
      <c r="TUE2" s="1126"/>
      <c r="TUF2" s="1126"/>
      <c r="TUG2" s="1126"/>
      <c r="TUH2" s="1126"/>
      <c r="TUI2" s="1126"/>
      <c r="TUJ2" s="1126"/>
      <c r="TUK2" s="1126"/>
      <c r="TUL2" s="1126"/>
      <c r="TUM2" s="1126"/>
      <c r="TUN2" s="1126"/>
      <c r="TUO2" s="1126"/>
      <c r="TUP2" s="1126"/>
      <c r="TUQ2" s="1126"/>
      <c r="TUR2" s="1126"/>
      <c r="TUS2" s="1126"/>
      <c r="TUT2" s="1126"/>
      <c r="TUU2" s="1126"/>
      <c r="TUV2" s="1126"/>
      <c r="TUW2" s="1126"/>
      <c r="TUX2" s="1126"/>
      <c r="TUY2" s="1126"/>
      <c r="TUZ2" s="1126"/>
      <c r="TVA2" s="1126"/>
      <c r="TVB2" s="1126"/>
      <c r="TVC2" s="1126"/>
      <c r="TVD2" s="1126"/>
      <c r="TVE2" s="1126"/>
      <c r="TVF2" s="1126"/>
      <c r="TVG2" s="1126"/>
      <c r="TVH2" s="1126"/>
      <c r="TVI2" s="1126"/>
      <c r="TVJ2" s="1126"/>
      <c r="TVK2" s="1126"/>
      <c r="TVL2" s="1126"/>
      <c r="TVM2" s="1126"/>
      <c r="TVN2" s="1126"/>
      <c r="TVO2" s="1126"/>
      <c r="TVP2" s="1126"/>
      <c r="TVQ2" s="1126"/>
      <c r="TVR2" s="1126"/>
      <c r="TVS2" s="1126"/>
      <c r="TVT2" s="1126"/>
      <c r="TVU2" s="1126"/>
      <c r="TVV2" s="1126"/>
      <c r="TVW2" s="1126"/>
      <c r="TVX2" s="1126"/>
      <c r="TVY2" s="1126"/>
      <c r="TVZ2" s="1126"/>
      <c r="TWA2" s="1126"/>
      <c r="TWB2" s="1126"/>
      <c r="TWC2" s="1126"/>
      <c r="TWD2" s="1126"/>
      <c r="TWE2" s="1126"/>
      <c r="TWF2" s="1126"/>
      <c r="TWG2" s="1126"/>
      <c r="TWH2" s="1126"/>
      <c r="TWI2" s="1126"/>
      <c r="TWJ2" s="1126"/>
      <c r="TWK2" s="1126"/>
      <c r="TWL2" s="1126"/>
      <c r="TWM2" s="1126"/>
      <c r="TWN2" s="1126"/>
      <c r="TWO2" s="1126"/>
      <c r="TWP2" s="1126"/>
      <c r="TWQ2" s="1126"/>
      <c r="TWR2" s="1126"/>
      <c r="TWS2" s="1126"/>
      <c r="TWT2" s="1126"/>
      <c r="TWU2" s="1126"/>
      <c r="TWV2" s="1126"/>
      <c r="TWW2" s="1126"/>
      <c r="TWX2" s="1126"/>
      <c r="TWY2" s="1126"/>
      <c r="TWZ2" s="1126"/>
      <c r="TXA2" s="1126"/>
      <c r="TXB2" s="1126"/>
      <c r="TXC2" s="1126"/>
      <c r="TXD2" s="1126"/>
      <c r="TXE2" s="1126"/>
      <c r="TXF2" s="1126"/>
      <c r="TXG2" s="1126"/>
      <c r="TXH2" s="1126"/>
      <c r="TXI2" s="1126"/>
      <c r="TXJ2" s="1126"/>
      <c r="TXK2" s="1126"/>
      <c r="TXL2" s="1126"/>
      <c r="TXM2" s="1126"/>
      <c r="TXN2" s="1126"/>
      <c r="TXO2" s="1126"/>
      <c r="TXP2" s="1126"/>
      <c r="TXQ2" s="1126"/>
      <c r="TXR2" s="1126"/>
      <c r="TXS2" s="1126"/>
      <c r="TXT2" s="1126"/>
      <c r="TXU2" s="1126"/>
      <c r="TXV2" s="1126"/>
      <c r="TXW2" s="1126"/>
      <c r="TXX2" s="1126"/>
      <c r="TXY2" s="1126"/>
      <c r="TXZ2" s="1126"/>
      <c r="TYA2" s="1126"/>
      <c r="TYB2" s="1126"/>
      <c r="TYC2" s="1126"/>
      <c r="TYD2" s="1126"/>
      <c r="TYE2" s="1126"/>
      <c r="TYF2" s="1126"/>
      <c r="TYG2" s="1126"/>
      <c r="TYH2" s="1126"/>
      <c r="TYI2" s="1126"/>
      <c r="TYJ2" s="1126"/>
      <c r="TYK2" s="1126"/>
      <c r="TYL2" s="1126"/>
      <c r="TYM2" s="1126"/>
      <c r="TYN2" s="1126"/>
      <c r="TYO2" s="1126"/>
      <c r="TYP2" s="1126"/>
      <c r="TYQ2" s="1126"/>
      <c r="TYR2" s="1126"/>
      <c r="TYS2" s="1126"/>
      <c r="TYT2" s="1126"/>
      <c r="TYU2" s="1126"/>
      <c r="TYV2" s="1126"/>
      <c r="TYW2" s="1126"/>
      <c r="TYX2" s="1126"/>
      <c r="TYY2" s="1126"/>
      <c r="TYZ2" s="1126"/>
      <c r="TZA2" s="1126"/>
      <c r="TZB2" s="1126"/>
      <c r="TZC2" s="1126"/>
      <c r="TZD2" s="1126"/>
      <c r="TZE2" s="1126"/>
      <c r="TZF2" s="1126"/>
      <c r="TZG2" s="1126"/>
      <c r="TZH2" s="1126"/>
      <c r="TZI2" s="1126"/>
      <c r="TZJ2" s="1126"/>
      <c r="TZK2" s="1126"/>
      <c r="TZL2" s="1126"/>
      <c r="TZM2" s="1126"/>
      <c r="TZN2" s="1126"/>
      <c r="TZO2" s="1126"/>
      <c r="TZP2" s="1126"/>
      <c r="TZQ2" s="1126"/>
      <c r="TZR2" s="1126"/>
      <c r="TZS2" s="1126"/>
      <c r="TZT2" s="1126"/>
      <c r="TZU2" s="1126"/>
      <c r="TZV2" s="1126"/>
      <c r="TZW2" s="1126"/>
      <c r="TZX2" s="1126"/>
      <c r="TZY2" s="1126"/>
      <c r="TZZ2" s="1126"/>
      <c r="UAA2" s="1126"/>
      <c r="UAB2" s="1126"/>
      <c r="UAC2" s="1126"/>
      <c r="UAD2" s="1126"/>
      <c r="UAE2" s="1126"/>
      <c r="UAF2" s="1126"/>
      <c r="UAG2" s="1126"/>
      <c r="UAH2" s="1126"/>
      <c r="UAI2" s="1126"/>
      <c r="UAJ2" s="1126"/>
      <c r="UAK2" s="1126"/>
      <c r="UAL2" s="1126"/>
      <c r="UAM2" s="1126"/>
      <c r="UAN2" s="1126"/>
      <c r="UAO2" s="1126"/>
      <c r="UAP2" s="1126"/>
      <c r="UAQ2" s="1126"/>
      <c r="UAR2" s="1126"/>
      <c r="UAS2" s="1126"/>
      <c r="UAT2" s="1126"/>
      <c r="UAU2" s="1126"/>
      <c r="UAV2" s="1126"/>
      <c r="UAW2" s="1126"/>
      <c r="UAX2" s="1126"/>
      <c r="UAY2" s="1126"/>
      <c r="UAZ2" s="1126"/>
      <c r="UBA2" s="1126"/>
      <c r="UBB2" s="1126"/>
      <c r="UBC2" s="1126"/>
      <c r="UBD2" s="1126"/>
      <c r="UBE2" s="1126"/>
      <c r="UBF2" s="1126"/>
      <c r="UBG2" s="1126"/>
      <c r="UBH2" s="1126"/>
      <c r="UBI2" s="1126"/>
      <c r="UBJ2" s="1126"/>
      <c r="UBK2" s="1126"/>
      <c r="UBL2" s="1126"/>
      <c r="UBM2" s="1126"/>
      <c r="UBN2" s="1126"/>
      <c r="UBO2" s="1126"/>
      <c r="UBP2" s="1126"/>
      <c r="UBQ2" s="1126"/>
      <c r="UBR2" s="1126"/>
      <c r="UBS2" s="1126"/>
      <c r="UBT2" s="1126"/>
      <c r="UBU2" s="1126"/>
      <c r="UBV2" s="1126"/>
      <c r="UBW2" s="1126"/>
      <c r="UBX2" s="1126"/>
      <c r="UBY2" s="1126"/>
      <c r="UBZ2" s="1126"/>
      <c r="UCA2" s="1126"/>
      <c r="UCB2" s="1126"/>
      <c r="UCC2" s="1126"/>
      <c r="UCD2" s="1126"/>
      <c r="UCE2" s="1126"/>
      <c r="UCF2" s="1126"/>
      <c r="UCG2" s="1126"/>
      <c r="UCH2" s="1126"/>
      <c r="UCI2" s="1126"/>
      <c r="UCJ2" s="1126"/>
      <c r="UCK2" s="1126"/>
      <c r="UCL2" s="1126"/>
      <c r="UCM2" s="1126"/>
      <c r="UCN2" s="1126"/>
      <c r="UCO2" s="1126"/>
      <c r="UCP2" s="1126"/>
      <c r="UCQ2" s="1126"/>
      <c r="UCR2" s="1126"/>
      <c r="UCS2" s="1126"/>
      <c r="UCT2" s="1126"/>
      <c r="UCU2" s="1126"/>
      <c r="UCV2" s="1126"/>
      <c r="UCW2" s="1126"/>
      <c r="UCX2" s="1126"/>
      <c r="UCY2" s="1126"/>
      <c r="UCZ2" s="1126"/>
      <c r="UDA2" s="1126"/>
      <c r="UDB2" s="1126"/>
      <c r="UDC2" s="1126"/>
      <c r="UDD2" s="1126"/>
      <c r="UDE2" s="1126"/>
      <c r="UDF2" s="1126"/>
      <c r="UDG2" s="1126"/>
      <c r="UDH2" s="1126"/>
      <c r="UDI2" s="1126"/>
      <c r="UDJ2" s="1126"/>
      <c r="UDK2" s="1126"/>
      <c r="UDL2" s="1126"/>
      <c r="UDM2" s="1126"/>
      <c r="UDN2" s="1126"/>
      <c r="UDO2" s="1126"/>
      <c r="UDP2" s="1126"/>
      <c r="UDQ2" s="1126"/>
      <c r="UDR2" s="1126"/>
      <c r="UDS2" s="1126"/>
      <c r="UDT2" s="1126"/>
      <c r="UDU2" s="1126"/>
      <c r="UDV2" s="1126"/>
      <c r="UDW2" s="1126"/>
      <c r="UDX2" s="1126"/>
      <c r="UDY2" s="1126"/>
      <c r="UDZ2" s="1126"/>
      <c r="UEA2" s="1126"/>
      <c r="UEB2" s="1126"/>
      <c r="UEC2" s="1126"/>
      <c r="UED2" s="1126"/>
      <c r="UEE2" s="1126"/>
      <c r="UEF2" s="1126"/>
      <c r="UEG2" s="1126"/>
      <c r="UEH2" s="1126"/>
      <c r="UEI2" s="1126"/>
      <c r="UEJ2" s="1126"/>
      <c r="UEK2" s="1126"/>
      <c r="UEL2" s="1126"/>
      <c r="UEM2" s="1126"/>
      <c r="UEN2" s="1126"/>
      <c r="UEO2" s="1126"/>
      <c r="UEP2" s="1126"/>
      <c r="UEQ2" s="1126"/>
      <c r="UER2" s="1126"/>
      <c r="UES2" s="1126"/>
      <c r="UET2" s="1126"/>
      <c r="UEU2" s="1126"/>
      <c r="UEV2" s="1126"/>
      <c r="UEW2" s="1126"/>
      <c r="UEX2" s="1126"/>
      <c r="UEY2" s="1126"/>
      <c r="UEZ2" s="1126"/>
      <c r="UFA2" s="1126"/>
      <c r="UFB2" s="1126"/>
      <c r="UFC2" s="1126"/>
      <c r="UFD2" s="1126"/>
      <c r="UFE2" s="1126"/>
      <c r="UFF2" s="1126"/>
      <c r="UFG2" s="1126"/>
      <c r="UFH2" s="1126"/>
      <c r="UFI2" s="1126"/>
      <c r="UFJ2" s="1126"/>
      <c r="UFK2" s="1126"/>
      <c r="UFL2" s="1126"/>
      <c r="UFM2" s="1126"/>
      <c r="UFN2" s="1126"/>
      <c r="UFO2" s="1126"/>
      <c r="UFP2" s="1126"/>
      <c r="UFQ2" s="1126"/>
      <c r="UFR2" s="1126"/>
      <c r="UFS2" s="1126"/>
      <c r="UFT2" s="1126"/>
      <c r="UFU2" s="1126"/>
      <c r="UFV2" s="1126"/>
      <c r="UFW2" s="1126"/>
      <c r="UFX2" s="1126"/>
      <c r="UFY2" s="1126"/>
      <c r="UFZ2" s="1126"/>
      <c r="UGA2" s="1126"/>
      <c r="UGB2" s="1126"/>
      <c r="UGC2" s="1126"/>
      <c r="UGD2" s="1126"/>
      <c r="UGE2" s="1126"/>
      <c r="UGF2" s="1126"/>
      <c r="UGG2" s="1126"/>
      <c r="UGH2" s="1126"/>
      <c r="UGI2" s="1126"/>
      <c r="UGJ2" s="1126"/>
      <c r="UGK2" s="1126"/>
      <c r="UGL2" s="1126"/>
      <c r="UGM2" s="1126"/>
      <c r="UGN2" s="1126"/>
      <c r="UGO2" s="1126"/>
      <c r="UGP2" s="1126"/>
      <c r="UGQ2" s="1126"/>
      <c r="UGR2" s="1126"/>
      <c r="UGS2" s="1126"/>
      <c r="UGT2" s="1126"/>
      <c r="UGU2" s="1126"/>
      <c r="UGV2" s="1126"/>
      <c r="UGW2" s="1126"/>
      <c r="UGX2" s="1126"/>
      <c r="UGY2" s="1126"/>
      <c r="UGZ2" s="1126"/>
      <c r="UHA2" s="1126"/>
      <c r="UHB2" s="1126"/>
      <c r="UHC2" s="1126"/>
      <c r="UHD2" s="1126"/>
      <c r="UHE2" s="1126"/>
      <c r="UHF2" s="1126"/>
      <c r="UHG2" s="1126"/>
      <c r="UHH2" s="1126"/>
      <c r="UHI2" s="1126"/>
      <c r="UHJ2" s="1126"/>
      <c r="UHK2" s="1126"/>
      <c r="UHL2" s="1126"/>
      <c r="UHM2" s="1126"/>
      <c r="UHN2" s="1126"/>
      <c r="UHO2" s="1126"/>
      <c r="UHP2" s="1126"/>
      <c r="UHQ2" s="1126"/>
      <c r="UHR2" s="1126"/>
      <c r="UHS2" s="1126"/>
      <c r="UHT2" s="1126"/>
      <c r="UHU2" s="1126"/>
      <c r="UHV2" s="1126"/>
      <c r="UHW2" s="1126"/>
      <c r="UHX2" s="1126"/>
      <c r="UHY2" s="1126"/>
      <c r="UHZ2" s="1126"/>
      <c r="UIA2" s="1126"/>
      <c r="UIB2" s="1126"/>
      <c r="UIC2" s="1126"/>
      <c r="UID2" s="1126"/>
      <c r="UIE2" s="1126"/>
      <c r="UIF2" s="1126"/>
      <c r="UIG2" s="1126"/>
      <c r="UIH2" s="1126"/>
      <c r="UII2" s="1126"/>
      <c r="UIJ2" s="1126"/>
      <c r="UIK2" s="1126"/>
      <c r="UIL2" s="1126"/>
      <c r="UIM2" s="1126"/>
      <c r="UIN2" s="1126"/>
      <c r="UIO2" s="1126"/>
      <c r="UIP2" s="1126"/>
      <c r="UIQ2" s="1126"/>
      <c r="UIR2" s="1126"/>
      <c r="UIS2" s="1126"/>
      <c r="UIT2" s="1126"/>
      <c r="UIU2" s="1126"/>
      <c r="UIV2" s="1126"/>
      <c r="UIW2" s="1126"/>
      <c r="UIX2" s="1126"/>
      <c r="UIY2" s="1126"/>
      <c r="UIZ2" s="1126"/>
      <c r="UJA2" s="1126"/>
      <c r="UJB2" s="1126"/>
      <c r="UJC2" s="1126"/>
      <c r="UJD2" s="1126"/>
      <c r="UJE2" s="1126"/>
      <c r="UJF2" s="1126"/>
      <c r="UJG2" s="1126"/>
      <c r="UJH2" s="1126"/>
      <c r="UJI2" s="1126"/>
      <c r="UJJ2" s="1126"/>
      <c r="UJK2" s="1126"/>
      <c r="UJL2" s="1126"/>
      <c r="UJM2" s="1126"/>
      <c r="UJN2" s="1126"/>
      <c r="UJO2" s="1126"/>
      <c r="UJP2" s="1126"/>
      <c r="UJQ2" s="1126"/>
      <c r="UJR2" s="1126"/>
      <c r="UJS2" s="1126"/>
      <c r="UJT2" s="1126"/>
      <c r="UJU2" s="1126"/>
      <c r="UJV2" s="1126"/>
      <c r="UJW2" s="1126"/>
      <c r="UJX2" s="1126"/>
      <c r="UJY2" s="1126"/>
      <c r="UJZ2" s="1126"/>
      <c r="UKA2" s="1126"/>
      <c r="UKB2" s="1126"/>
      <c r="UKC2" s="1126"/>
      <c r="UKD2" s="1126"/>
      <c r="UKE2" s="1126"/>
      <c r="UKF2" s="1126"/>
      <c r="UKG2" s="1126"/>
      <c r="UKH2" s="1126"/>
      <c r="UKI2" s="1126"/>
      <c r="UKJ2" s="1126"/>
      <c r="UKK2" s="1126"/>
      <c r="UKL2" s="1126"/>
      <c r="UKM2" s="1126"/>
      <c r="UKN2" s="1126"/>
      <c r="UKO2" s="1126"/>
      <c r="UKP2" s="1126"/>
      <c r="UKQ2" s="1126"/>
      <c r="UKR2" s="1126"/>
      <c r="UKS2" s="1126"/>
      <c r="UKT2" s="1126"/>
      <c r="UKU2" s="1126"/>
      <c r="UKV2" s="1126"/>
      <c r="UKW2" s="1126"/>
      <c r="UKX2" s="1126"/>
      <c r="UKY2" s="1126"/>
      <c r="UKZ2" s="1126"/>
      <c r="ULA2" s="1126"/>
      <c r="ULB2" s="1126"/>
      <c r="ULC2" s="1126"/>
      <c r="ULD2" s="1126"/>
      <c r="ULE2" s="1126"/>
      <c r="ULF2" s="1126"/>
      <c r="ULG2" s="1126"/>
      <c r="ULH2" s="1126"/>
      <c r="ULI2" s="1126"/>
      <c r="ULJ2" s="1126"/>
      <c r="ULK2" s="1126"/>
      <c r="ULL2" s="1126"/>
      <c r="ULM2" s="1126"/>
      <c r="ULN2" s="1126"/>
      <c r="ULO2" s="1126"/>
      <c r="ULP2" s="1126"/>
      <c r="ULQ2" s="1126"/>
      <c r="ULR2" s="1126"/>
      <c r="ULS2" s="1126"/>
      <c r="ULT2" s="1126"/>
      <c r="ULU2" s="1126"/>
      <c r="ULV2" s="1126"/>
      <c r="ULW2" s="1126"/>
      <c r="ULX2" s="1126"/>
      <c r="ULY2" s="1126"/>
      <c r="ULZ2" s="1126"/>
      <c r="UMA2" s="1126"/>
      <c r="UMB2" s="1126"/>
      <c r="UMC2" s="1126"/>
      <c r="UMD2" s="1126"/>
      <c r="UME2" s="1126"/>
      <c r="UMF2" s="1126"/>
      <c r="UMG2" s="1126"/>
      <c r="UMH2" s="1126"/>
      <c r="UMI2" s="1126"/>
      <c r="UMJ2" s="1126"/>
      <c r="UMK2" s="1126"/>
      <c r="UML2" s="1126"/>
      <c r="UMM2" s="1126"/>
      <c r="UMN2" s="1126"/>
      <c r="UMO2" s="1126"/>
      <c r="UMP2" s="1126"/>
      <c r="UMQ2" s="1126"/>
      <c r="UMR2" s="1126"/>
      <c r="UMS2" s="1126"/>
      <c r="UMT2" s="1126"/>
      <c r="UMU2" s="1126"/>
      <c r="UMV2" s="1126"/>
      <c r="UMW2" s="1126"/>
      <c r="UMX2" s="1126"/>
      <c r="UMY2" s="1126"/>
      <c r="UMZ2" s="1126"/>
      <c r="UNA2" s="1126"/>
      <c r="UNB2" s="1126"/>
      <c r="UNC2" s="1126"/>
      <c r="UND2" s="1126"/>
      <c r="UNE2" s="1126"/>
      <c r="UNF2" s="1126"/>
      <c r="UNG2" s="1126"/>
      <c r="UNH2" s="1126"/>
      <c r="UNI2" s="1126"/>
      <c r="UNJ2" s="1126"/>
      <c r="UNK2" s="1126"/>
      <c r="UNL2" s="1126"/>
      <c r="UNM2" s="1126"/>
      <c r="UNN2" s="1126"/>
      <c r="UNO2" s="1126"/>
      <c r="UNP2" s="1126"/>
      <c r="UNQ2" s="1126"/>
      <c r="UNR2" s="1126"/>
      <c r="UNS2" s="1126"/>
      <c r="UNT2" s="1126"/>
      <c r="UNU2" s="1126"/>
      <c r="UNV2" s="1126"/>
      <c r="UNW2" s="1126"/>
      <c r="UNX2" s="1126"/>
      <c r="UNY2" s="1126"/>
      <c r="UNZ2" s="1126"/>
      <c r="UOA2" s="1126"/>
      <c r="UOB2" s="1126"/>
      <c r="UOC2" s="1126"/>
      <c r="UOD2" s="1126"/>
      <c r="UOE2" s="1126"/>
      <c r="UOF2" s="1126"/>
      <c r="UOG2" s="1126"/>
      <c r="UOH2" s="1126"/>
      <c r="UOI2" s="1126"/>
      <c r="UOJ2" s="1126"/>
      <c r="UOK2" s="1126"/>
      <c r="UOL2" s="1126"/>
      <c r="UOM2" s="1126"/>
      <c r="UON2" s="1126"/>
      <c r="UOO2" s="1126"/>
      <c r="UOP2" s="1126"/>
      <c r="UOQ2" s="1126"/>
      <c r="UOR2" s="1126"/>
      <c r="UOS2" s="1126"/>
      <c r="UOT2" s="1126"/>
      <c r="UOU2" s="1126"/>
      <c r="UOV2" s="1126"/>
      <c r="UOW2" s="1126"/>
      <c r="UOX2" s="1126"/>
      <c r="UOY2" s="1126"/>
      <c r="UOZ2" s="1126"/>
      <c r="UPA2" s="1126"/>
      <c r="UPB2" s="1126"/>
      <c r="UPC2" s="1126"/>
      <c r="UPD2" s="1126"/>
      <c r="UPE2" s="1126"/>
      <c r="UPF2" s="1126"/>
      <c r="UPG2" s="1126"/>
      <c r="UPH2" s="1126"/>
      <c r="UPI2" s="1126"/>
      <c r="UPJ2" s="1126"/>
      <c r="UPK2" s="1126"/>
      <c r="UPL2" s="1126"/>
      <c r="UPM2" s="1126"/>
      <c r="UPN2" s="1126"/>
      <c r="UPO2" s="1126"/>
      <c r="UPP2" s="1126"/>
      <c r="UPQ2" s="1126"/>
      <c r="UPR2" s="1126"/>
      <c r="UPS2" s="1126"/>
      <c r="UPT2" s="1126"/>
      <c r="UPU2" s="1126"/>
      <c r="UPV2" s="1126"/>
      <c r="UPW2" s="1126"/>
      <c r="UPX2" s="1126"/>
      <c r="UPY2" s="1126"/>
      <c r="UPZ2" s="1126"/>
      <c r="UQA2" s="1126"/>
      <c r="UQB2" s="1126"/>
      <c r="UQC2" s="1126"/>
      <c r="UQD2" s="1126"/>
      <c r="UQE2" s="1126"/>
      <c r="UQF2" s="1126"/>
      <c r="UQG2" s="1126"/>
      <c r="UQH2" s="1126"/>
      <c r="UQI2" s="1126"/>
      <c r="UQJ2" s="1126"/>
      <c r="UQK2" s="1126"/>
      <c r="UQL2" s="1126"/>
      <c r="UQM2" s="1126"/>
      <c r="UQN2" s="1126"/>
      <c r="UQO2" s="1126"/>
      <c r="UQP2" s="1126"/>
      <c r="UQQ2" s="1126"/>
      <c r="UQR2" s="1126"/>
      <c r="UQS2" s="1126"/>
      <c r="UQT2" s="1126"/>
      <c r="UQU2" s="1126"/>
      <c r="UQV2" s="1126"/>
      <c r="UQW2" s="1126"/>
      <c r="UQX2" s="1126"/>
      <c r="UQY2" s="1126"/>
      <c r="UQZ2" s="1126"/>
      <c r="URA2" s="1126"/>
      <c r="URB2" s="1126"/>
      <c r="URC2" s="1126"/>
      <c r="URD2" s="1126"/>
      <c r="URE2" s="1126"/>
      <c r="URF2" s="1126"/>
      <c r="URG2" s="1126"/>
      <c r="URH2" s="1126"/>
      <c r="URI2" s="1126"/>
      <c r="URJ2" s="1126"/>
      <c r="URK2" s="1126"/>
      <c r="URL2" s="1126"/>
      <c r="URM2" s="1126"/>
      <c r="URN2" s="1126"/>
      <c r="URO2" s="1126"/>
      <c r="URP2" s="1126"/>
      <c r="URQ2" s="1126"/>
      <c r="URR2" s="1126"/>
      <c r="URS2" s="1126"/>
      <c r="URT2" s="1126"/>
      <c r="URU2" s="1126"/>
      <c r="URV2" s="1126"/>
      <c r="URW2" s="1126"/>
      <c r="URX2" s="1126"/>
      <c r="URY2" s="1126"/>
      <c r="URZ2" s="1126"/>
      <c r="USA2" s="1126"/>
      <c r="USB2" s="1126"/>
      <c r="USC2" s="1126"/>
      <c r="USD2" s="1126"/>
      <c r="USE2" s="1126"/>
      <c r="USF2" s="1126"/>
      <c r="USG2" s="1126"/>
      <c r="USH2" s="1126"/>
      <c r="USI2" s="1126"/>
      <c r="USJ2" s="1126"/>
      <c r="USK2" s="1126"/>
      <c r="USL2" s="1126"/>
      <c r="USM2" s="1126"/>
      <c r="USN2" s="1126"/>
      <c r="USO2" s="1126"/>
      <c r="USP2" s="1126"/>
      <c r="USQ2" s="1126"/>
      <c r="USR2" s="1126"/>
      <c r="USS2" s="1126"/>
      <c r="UST2" s="1126"/>
      <c r="USU2" s="1126"/>
      <c r="USV2" s="1126"/>
      <c r="USW2" s="1126"/>
      <c r="USX2" s="1126"/>
      <c r="USY2" s="1126"/>
      <c r="USZ2" s="1126"/>
      <c r="UTA2" s="1126"/>
      <c r="UTB2" s="1126"/>
      <c r="UTC2" s="1126"/>
      <c r="UTD2" s="1126"/>
      <c r="UTE2" s="1126"/>
      <c r="UTF2" s="1126"/>
      <c r="UTG2" s="1126"/>
      <c r="UTH2" s="1126"/>
      <c r="UTI2" s="1126"/>
      <c r="UTJ2" s="1126"/>
      <c r="UTK2" s="1126"/>
      <c r="UTL2" s="1126"/>
      <c r="UTM2" s="1126"/>
      <c r="UTN2" s="1126"/>
      <c r="UTO2" s="1126"/>
      <c r="UTP2" s="1126"/>
      <c r="UTQ2" s="1126"/>
      <c r="UTR2" s="1126"/>
      <c r="UTS2" s="1126"/>
      <c r="UTT2" s="1126"/>
      <c r="UTU2" s="1126"/>
      <c r="UTV2" s="1126"/>
      <c r="UTW2" s="1126"/>
      <c r="UTX2" s="1126"/>
      <c r="UTY2" s="1126"/>
      <c r="UTZ2" s="1126"/>
      <c r="UUA2" s="1126"/>
      <c r="UUB2" s="1126"/>
      <c r="UUC2" s="1126"/>
      <c r="UUD2" s="1126"/>
      <c r="UUE2" s="1126"/>
      <c r="UUF2" s="1126"/>
      <c r="UUG2" s="1126"/>
      <c r="UUH2" s="1126"/>
      <c r="UUI2" s="1126"/>
      <c r="UUJ2" s="1126"/>
      <c r="UUK2" s="1126"/>
      <c r="UUL2" s="1126"/>
      <c r="UUM2" s="1126"/>
      <c r="UUN2" s="1126"/>
      <c r="UUO2" s="1126"/>
      <c r="UUP2" s="1126"/>
      <c r="UUQ2" s="1126"/>
      <c r="UUR2" s="1126"/>
      <c r="UUS2" s="1126"/>
      <c r="UUT2" s="1126"/>
      <c r="UUU2" s="1126"/>
      <c r="UUV2" s="1126"/>
      <c r="UUW2" s="1126"/>
      <c r="UUX2" s="1126"/>
      <c r="UUY2" s="1126"/>
      <c r="UUZ2" s="1126"/>
      <c r="UVA2" s="1126"/>
      <c r="UVB2" s="1126"/>
      <c r="UVC2" s="1126"/>
      <c r="UVD2" s="1126"/>
      <c r="UVE2" s="1126"/>
      <c r="UVF2" s="1126"/>
      <c r="UVG2" s="1126"/>
      <c r="UVH2" s="1126"/>
      <c r="UVI2" s="1126"/>
      <c r="UVJ2" s="1126"/>
      <c r="UVK2" s="1126"/>
      <c r="UVL2" s="1126"/>
      <c r="UVM2" s="1126"/>
      <c r="UVN2" s="1126"/>
      <c r="UVO2" s="1126"/>
      <c r="UVP2" s="1126"/>
      <c r="UVQ2" s="1126"/>
      <c r="UVR2" s="1126"/>
      <c r="UVS2" s="1126"/>
      <c r="UVT2" s="1126"/>
      <c r="UVU2" s="1126"/>
      <c r="UVV2" s="1126"/>
      <c r="UVW2" s="1126"/>
      <c r="UVX2" s="1126"/>
      <c r="UVY2" s="1126"/>
      <c r="UVZ2" s="1126"/>
      <c r="UWA2" s="1126"/>
      <c r="UWB2" s="1126"/>
      <c r="UWC2" s="1126"/>
      <c r="UWD2" s="1126"/>
      <c r="UWE2" s="1126"/>
      <c r="UWF2" s="1126"/>
      <c r="UWG2" s="1126"/>
      <c r="UWH2" s="1126"/>
      <c r="UWI2" s="1126"/>
      <c r="UWJ2" s="1126"/>
      <c r="UWK2" s="1126"/>
      <c r="UWL2" s="1126"/>
      <c r="UWM2" s="1126"/>
      <c r="UWN2" s="1126"/>
      <c r="UWO2" s="1126"/>
      <c r="UWP2" s="1126"/>
      <c r="UWQ2" s="1126"/>
      <c r="UWR2" s="1126"/>
      <c r="UWS2" s="1126"/>
      <c r="UWT2" s="1126"/>
      <c r="UWU2" s="1126"/>
      <c r="UWV2" s="1126"/>
      <c r="UWW2" s="1126"/>
      <c r="UWX2" s="1126"/>
      <c r="UWY2" s="1126"/>
      <c r="UWZ2" s="1126"/>
      <c r="UXA2" s="1126"/>
      <c r="UXB2" s="1126"/>
      <c r="UXC2" s="1126"/>
      <c r="UXD2" s="1126"/>
      <c r="UXE2" s="1126"/>
      <c r="UXF2" s="1126"/>
      <c r="UXG2" s="1126"/>
      <c r="UXH2" s="1126"/>
      <c r="UXI2" s="1126"/>
      <c r="UXJ2" s="1126"/>
      <c r="UXK2" s="1126"/>
      <c r="UXL2" s="1126"/>
      <c r="UXM2" s="1126"/>
      <c r="UXN2" s="1126"/>
      <c r="UXO2" s="1126"/>
      <c r="UXP2" s="1126"/>
      <c r="UXQ2" s="1126"/>
      <c r="UXR2" s="1126"/>
      <c r="UXS2" s="1126"/>
      <c r="UXT2" s="1126"/>
      <c r="UXU2" s="1126"/>
      <c r="UXV2" s="1126"/>
      <c r="UXW2" s="1126"/>
      <c r="UXX2" s="1126"/>
      <c r="UXY2" s="1126"/>
      <c r="UXZ2" s="1126"/>
      <c r="UYA2" s="1126"/>
      <c r="UYB2" s="1126"/>
      <c r="UYC2" s="1126"/>
      <c r="UYD2" s="1126"/>
      <c r="UYE2" s="1126"/>
      <c r="UYF2" s="1126"/>
      <c r="UYG2" s="1126"/>
      <c r="UYH2" s="1126"/>
      <c r="UYI2" s="1126"/>
      <c r="UYJ2" s="1126"/>
      <c r="UYK2" s="1126"/>
      <c r="UYL2" s="1126"/>
      <c r="UYM2" s="1126"/>
      <c r="UYN2" s="1126"/>
      <c r="UYO2" s="1126"/>
      <c r="UYP2" s="1126"/>
      <c r="UYQ2" s="1126"/>
      <c r="UYR2" s="1126"/>
      <c r="UYS2" s="1126"/>
      <c r="UYT2" s="1126"/>
      <c r="UYU2" s="1126"/>
      <c r="UYV2" s="1126"/>
      <c r="UYW2" s="1126"/>
      <c r="UYX2" s="1126"/>
      <c r="UYY2" s="1126"/>
      <c r="UYZ2" s="1126"/>
      <c r="UZA2" s="1126"/>
      <c r="UZB2" s="1126"/>
      <c r="UZC2" s="1126"/>
      <c r="UZD2" s="1126"/>
      <c r="UZE2" s="1126"/>
      <c r="UZF2" s="1126"/>
      <c r="UZG2" s="1126"/>
      <c r="UZH2" s="1126"/>
      <c r="UZI2" s="1126"/>
      <c r="UZJ2" s="1126"/>
      <c r="UZK2" s="1126"/>
      <c r="UZL2" s="1126"/>
      <c r="UZM2" s="1126"/>
      <c r="UZN2" s="1126"/>
      <c r="UZO2" s="1126"/>
      <c r="UZP2" s="1126"/>
      <c r="UZQ2" s="1126"/>
      <c r="UZR2" s="1126"/>
      <c r="UZS2" s="1126"/>
      <c r="UZT2" s="1126"/>
      <c r="UZU2" s="1126"/>
      <c r="UZV2" s="1126"/>
      <c r="UZW2" s="1126"/>
      <c r="UZX2" s="1126"/>
      <c r="UZY2" s="1126"/>
      <c r="UZZ2" s="1126"/>
      <c r="VAA2" s="1126"/>
      <c r="VAB2" s="1126"/>
      <c r="VAC2" s="1126"/>
      <c r="VAD2" s="1126"/>
      <c r="VAE2" s="1126"/>
      <c r="VAF2" s="1126"/>
      <c r="VAG2" s="1126"/>
      <c r="VAH2" s="1126"/>
      <c r="VAI2" s="1126"/>
      <c r="VAJ2" s="1126"/>
      <c r="VAK2" s="1126"/>
      <c r="VAL2" s="1126"/>
      <c r="VAM2" s="1126"/>
      <c r="VAN2" s="1126"/>
      <c r="VAO2" s="1126"/>
      <c r="VAP2" s="1126"/>
      <c r="VAQ2" s="1126"/>
      <c r="VAR2" s="1126"/>
      <c r="VAS2" s="1126"/>
      <c r="VAT2" s="1126"/>
      <c r="VAU2" s="1126"/>
      <c r="VAV2" s="1126"/>
      <c r="VAW2" s="1126"/>
      <c r="VAX2" s="1126"/>
      <c r="VAY2" s="1126"/>
      <c r="VAZ2" s="1126"/>
      <c r="VBA2" s="1126"/>
      <c r="VBB2" s="1126"/>
      <c r="VBC2" s="1126"/>
      <c r="VBD2" s="1126"/>
      <c r="VBE2" s="1126"/>
      <c r="VBF2" s="1126"/>
      <c r="VBG2" s="1126"/>
      <c r="VBH2" s="1126"/>
      <c r="VBI2" s="1126"/>
      <c r="VBJ2" s="1126"/>
      <c r="VBK2" s="1126"/>
      <c r="VBL2" s="1126"/>
      <c r="VBM2" s="1126"/>
      <c r="VBN2" s="1126"/>
      <c r="VBO2" s="1126"/>
      <c r="VBP2" s="1126"/>
      <c r="VBQ2" s="1126"/>
      <c r="VBR2" s="1126"/>
      <c r="VBS2" s="1126"/>
      <c r="VBT2" s="1126"/>
      <c r="VBU2" s="1126"/>
      <c r="VBV2" s="1126"/>
      <c r="VBW2" s="1126"/>
      <c r="VBX2" s="1126"/>
      <c r="VBY2" s="1126"/>
      <c r="VBZ2" s="1126"/>
      <c r="VCA2" s="1126"/>
      <c r="VCB2" s="1126"/>
      <c r="VCC2" s="1126"/>
      <c r="VCD2" s="1126"/>
      <c r="VCE2" s="1126"/>
      <c r="VCF2" s="1126"/>
      <c r="VCG2" s="1126"/>
      <c r="VCH2" s="1126"/>
      <c r="VCI2" s="1126"/>
      <c r="VCJ2" s="1126"/>
      <c r="VCK2" s="1126"/>
      <c r="VCL2" s="1126"/>
      <c r="VCM2" s="1126"/>
      <c r="VCN2" s="1126"/>
      <c r="VCO2" s="1126"/>
      <c r="VCP2" s="1126"/>
      <c r="VCQ2" s="1126"/>
      <c r="VCR2" s="1126"/>
      <c r="VCS2" s="1126"/>
      <c r="VCT2" s="1126"/>
      <c r="VCU2" s="1126"/>
      <c r="VCV2" s="1126"/>
      <c r="VCW2" s="1126"/>
      <c r="VCX2" s="1126"/>
      <c r="VCY2" s="1126"/>
      <c r="VCZ2" s="1126"/>
      <c r="VDA2" s="1126"/>
      <c r="VDB2" s="1126"/>
      <c r="VDC2" s="1126"/>
      <c r="VDD2" s="1126"/>
      <c r="VDE2" s="1126"/>
      <c r="VDF2" s="1126"/>
      <c r="VDG2" s="1126"/>
      <c r="VDH2" s="1126"/>
      <c r="VDI2" s="1126"/>
      <c r="VDJ2" s="1126"/>
      <c r="VDK2" s="1126"/>
      <c r="VDL2" s="1126"/>
      <c r="VDM2" s="1126"/>
      <c r="VDN2" s="1126"/>
      <c r="VDO2" s="1126"/>
      <c r="VDP2" s="1126"/>
      <c r="VDQ2" s="1126"/>
      <c r="VDR2" s="1126"/>
      <c r="VDS2" s="1126"/>
      <c r="VDT2" s="1126"/>
      <c r="VDU2" s="1126"/>
      <c r="VDV2" s="1126"/>
      <c r="VDW2" s="1126"/>
      <c r="VDX2" s="1126"/>
      <c r="VDY2" s="1126"/>
      <c r="VDZ2" s="1126"/>
      <c r="VEA2" s="1126"/>
      <c r="VEB2" s="1126"/>
      <c r="VEC2" s="1126"/>
      <c r="VED2" s="1126"/>
      <c r="VEE2" s="1126"/>
      <c r="VEF2" s="1126"/>
      <c r="VEG2" s="1126"/>
      <c r="VEH2" s="1126"/>
      <c r="VEI2" s="1126"/>
      <c r="VEJ2" s="1126"/>
      <c r="VEK2" s="1126"/>
      <c r="VEL2" s="1126"/>
      <c r="VEM2" s="1126"/>
      <c r="VEN2" s="1126"/>
      <c r="VEO2" s="1126"/>
      <c r="VEP2" s="1126"/>
      <c r="VEQ2" s="1126"/>
      <c r="VER2" s="1126"/>
      <c r="VES2" s="1126"/>
      <c r="VET2" s="1126"/>
      <c r="VEU2" s="1126"/>
      <c r="VEV2" s="1126"/>
      <c r="VEW2" s="1126"/>
      <c r="VEX2" s="1126"/>
      <c r="VEY2" s="1126"/>
      <c r="VEZ2" s="1126"/>
      <c r="VFA2" s="1126"/>
      <c r="VFB2" s="1126"/>
      <c r="VFC2" s="1126"/>
      <c r="VFD2" s="1126"/>
      <c r="VFE2" s="1126"/>
      <c r="VFF2" s="1126"/>
      <c r="VFG2" s="1126"/>
      <c r="VFH2" s="1126"/>
      <c r="VFI2" s="1126"/>
      <c r="VFJ2" s="1126"/>
      <c r="VFK2" s="1126"/>
      <c r="VFL2" s="1126"/>
      <c r="VFM2" s="1126"/>
      <c r="VFN2" s="1126"/>
      <c r="VFO2" s="1126"/>
      <c r="VFP2" s="1126"/>
      <c r="VFQ2" s="1126"/>
      <c r="VFR2" s="1126"/>
      <c r="VFS2" s="1126"/>
      <c r="VFT2" s="1126"/>
      <c r="VFU2" s="1126"/>
      <c r="VFV2" s="1126"/>
      <c r="VFW2" s="1126"/>
      <c r="VFX2" s="1126"/>
      <c r="VFY2" s="1126"/>
      <c r="VFZ2" s="1126"/>
      <c r="VGA2" s="1126"/>
      <c r="VGB2" s="1126"/>
      <c r="VGC2" s="1126"/>
      <c r="VGD2" s="1126"/>
      <c r="VGE2" s="1126"/>
      <c r="VGF2" s="1126"/>
      <c r="VGG2" s="1126"/>
      <c r="VGH2" s="1126"/>
      <c r="VGI2" s="1126"/>
      <c r="VGJ2" s="1126"/>
      <c r="VGK2" s="1126"/>
      <c r="VGL2" s="1126"/>
      <c r="VGM2" s="1126"/>
      <c r="VGN2" s="1126"/>
      <c r="VGO2" s="1126"/>
      <c r="VGP2" s="1126"/>
      <c r="VGQ2" s="1126"/>
      <c r="VGR2" s="1126"/>
      <c r="VGS2" s="1126"/>
      <c r="VGT2" s="1126"/>
      <c r="VGU2" s="1126"/>
      <c r="VGV2" s="1126"/>
      <c r="VGW2" s="1126"/>
      <c r="VGX2" s="1126"/>
      <c r="VGY2" s="1126"/>
      <c r="VGZ2" s="1126"/>
      <c r="VHA2" s="1126"/>
      <c r="VHB2" s="1126"/>
      <c r="VHC2" s="1126"/>
      <c r="VHD2" s="1126"/>
      <c r="VHE2" s="1126"/>
      <c r="VHF2" s="1126"/>
      <c r="VHG2" s="1126"/>
      <c r="VHH2" s="1126"/>
      <c r="VHI2" s="1126"/>
      <c r="VHJ2" s="1126"/>
      <c r="VHK2" s="1126"/>
      <c r="VHL2" s="1126"/>
      <c r="VHM2" s="1126"/>
      <c r="VHN2" s="1126"/>
      <c r="VHO2" s="1126"/>
      <c r="VHP2" s="1126"/>
      <c r="VHQ2" s="1126"/>
      <c r="VHR2" s="1126"/>
      <c r="VHS2" s="1126"/>
      <c r="VHT2" s="1126"/>
      <c r="VHU2" s="1126"/>
      <c r="VHV2" s="1126"/>
      <c r="VHW2" s="1126"/>
      <c r="VHX2" s="1126"/>
      <c r="VHY2" s="1126"/>
      <c r="VHZ2" s="1126"/>
      <c r="VIA2" s="1126"/>
      <c r="VIB2" s="1126"/>
      <c r="VIC2" s="1126"/>
      <c r="VID2" s="1126"/>
      <c r="VIE2" s="1126"/>
      <c r="VIF2" s="1126"/>
      <c r="VIG2" s="1126"/>
      <c r="VIH2" s="1126"/>
      <c r="VII2" s="1126"/>
      <c r="VIJ2" s="1126"/>
      <c r="VIK2" s="1126"/>
      <c r="VIL2" s="1126"/>
      <c r="VIM2" s="1126"/>
      <c r="VIN2" s="1126"/>
      <c r="VIO2" s="1126"/>
      <c r="VIP2" s="1126"/>
      <c r="VIQ2" s="1126"/>
      <c r="VIR2" s="1126"/>
      <c r="VIS2" s="1126"/>
      <c r="VIT2" s="1126"/>
      <c r="VIU2" s="1126"/>
      <c r="VIV2" s="1126"/>
      <c r="VIW2" s="1126"/>
      <c r="VIX2" s="1126"/>
      <c r="VIY2" s="1126"/>
      <c r="VIZ2" s="1126"/>
      <c r="VJA2" s="1126"/>
      <c r="VJB2" s="1126"/>
      <c r="VJC2" s="1126"/>
      <c r="VJD2" s="1126"/>
      <c r="VJE2" s="1126"/>
      <c r="VJF2" s="1126"/>
      <c r="VJG2" s="1126"/>
      <c r="VJH2" s="1126"/>
      <c r="VJI2" s="1126"/>
      <c r="VJJ2" s="1126"/>
      <c r="VJK2" s="1126"/>
      <c r="VJL2" s="1126"/>
      <c r="VJM2" s="1126"/>
      <c r="VJN2" s="1126"/>
      <c r="VJO2" s="1126"/>
      <c r="VJP2" s="1126"/>
      <c r="VJQ2" s="1126"/>
      <c r="VJR2" s="1126"/>
      <c r="VJS2" s="1126"/>
      <c r="VJT2" s="1126"/>
      <c r="VJU2" s="1126"/>
      <c r="VJV2" s="1126"/>
      <c r="VJW2" s="1126"/>
      <c r="VJX2" s="1126"/>
      <c r="VJY2" s="1126"/>
      <c r="VJZ2" s="1126"/>
      <c r="VKA2" s="1126"/>
      <c r="VKB2" s="1126"/>
      <c r="VKC2" s="1126"/>
      <c r="VKD2" s="1126"/>
      <c r="VKE2" s="1126"/>
      <c r="VKF2" s="1126"/>
      <c r="VKG2" s="1126"/>
      <c r="VKH2" s="1126"/>
      <c r="VKI2" s="1126"/>
      <c r="VKJ2" s="1126"/>
      <c r="VKK2" s="1126"/>
      <c r="VKL2" s="1126"/>
      <c r="VKM2" s="1126"/>
      <c r="VKN2" s="1126"/>
      <c r="VKO2" s="1126"/>
      <c r="VKP2" s="1126"/>
      <c r="VKQ2" s="1126"/>
      <c r="VKR2" s="1126"/>
      <c r="VKS2" s="1126"/>
      <c r="VKT2" s="1126"/>
      <c r="VKU2" s="1126"/>
      <c r="VKV2" s="1126"/>
      <c r="VKW2" s="1126"/>
      <c r="VKX2" s="1126"/>
      <c r="VKY2" s="1126"/>
      <c r="VKZ2" s="1126"/>
      <c r="VLA2" s="1126"/>
      <c r="VLB2" s="1126"/>
      <c r="VLC2" s="1126"/>
      <c r="VLD2" s="1126"/>
      <c r="VLE2" s="1126"/>
      <c r="VLF2" s="1126"/>
      <c r="VLG2" s="1126"/>
      <c r="VLH2" s="1126"/>
      <c r="VLI2" s="1126"/>
      <c r="VLJ2" s="1126"/>
      <c r="VLK2" s="1126"/>
      <c r="VLL2" s="1126"/>
      <c r="VLM2" s="1126"/>
      <c r="VLN2" s="1126"/>
      <c r="VLO2" s="1126"/>
      <c r="VLP2" s="1126"/>
      <c r="VLQ2" s="1126"/>
      <c r="VLR2" s="1126"/>
      <c r="VLS2" s="1126"/>
      <c r="VLT2" s="1126"/>
      <c r="VLU2" s="1126"/>
      <c r="VLV2" s="1126"/>
      <c r="VLW2" s="1126"/>
      <c r="VLX2" s="1126"/>
      <c r="VLY2" s="1126"/>
      <c r="VLZ2" s="1126"/>
      <c r="VMA2" s="1126"/>
      <c r="VMB2" s="1126"/>
      <c r="VMC2" s="1126"/>
      <c r="VMD2" s="1126"/>
      <c r="VME2" s="1126"/>
      <c r="VMF2" s="1126"/>
      <c r="VMG2" s="1126"/>
      <c r="VMH2" s="1126"/>
      <c r="VMI2" s="1126"/>
      <c r="VMJ2" s="1126"/>
      <c r="VMK2" s="1126"/>
      <c r="VML2" s="1126"/>
      <c r="VMM2" s="1126"/>
      <c r="VMN2" s="1126"/>
      <c r="VMO2" s="1126"/>
      <c r="VMP2" s="1126"/>
      <c r="VMQ2" s="1126"/>
      <c r="VMR2" s="1126"/>
      <c r="VMS2" s="1126"/>
      <c r="VMT2" s="1126"/>
      <c r="VMU2" s="1126"/>
      <c r="VMV2" s="1126"/>
      <c r="VMW2" s="1126"/>
      <c r="VMX2" s="1126"/>
      <c r="VMY2" s="1126"/>
      <c r="VMZ2" s="1126"/>
      <c r="VNA2" s="1126"/>
      <c r="VNB2" s="1126"/>
      <c r="VNC2" s="1126"/>
      <c r="VND2" s="1126"/>
      <c r="VNE2" s="1126"/>
      <c r="VNF2" s="1126"/>
      <c r="VNG2" s="1126"/>
      <c r="VNH2" s="1126"/>
      <c r="VNI2" s="1126"/>
      <c r="VNJ2" s="1126"/>
      <c r="VNK2" s="1126"/>
      <c r="VNL2" s="1126"/>
      <c r="VNM2" s="1126"/>
      <c r="VNN2" s="1126"/>
      <c r="VNO2" s="1126"/>
      <c r="VNP2" s="1126"/>
      <c r="VNQ2" s="1126"/>
      <c r="VNR2" s="1126"/>
      <c r="VNS2" s="1126"/>
      <c r="VNT2" s="1126"/>
      <c r="VNU2" s="1126"/>
      <c r="VNV2" s="1126"/>
      <c r="VNW2" s="1126"/>
      <c r="VNX2" s="1126"/>
      <c r="VNY2" s="1126"/>
      <c r="VNZ2" s="1126"/>
      <c r="VOA2" s="1126"/>
      <c r="VOB2" s="1126"/>
      <c r="VOC2" s="1126"/>
      <c r="VOD2" s="1126"/>
      <c r="VOE2" s="1126"/>
      <c r="VOF2" s="1126"/>
      <c r="VOG2" s="1126"/>
      <c r="VOH2" s="1126"/>
      <c r="VOI2" s="1126"/>
      <c r="VOJ2" s="1126"/>
      <c r="VOK2" s="1126"/>
      <c r="VOL2" s="1126"/>
      <c r="VOM2" s="1126"/>
      <c r="VON2" s="1126"/>
      <c r="VOO2" s="1126"/>
      <c r="VOP2" s="1126"/>
      <c r="VOQ2" s="1126"/>
      <c r="VOR2" s="1126"/>
      <c r="VOS2" s="1126"/>
      <c r="VOT2" s="1126"/>
      <c r="VOU2" s="1126"/>
      <c r="VOV2" s="1126"/>
      <c r="VOW2" s="1126"/>
      <c r="VOX2" s="1126"/>
      <c r="VOY2" s="1126"/>
      <c r="VOZ2" s="1126"/>
      <c r="VPA2" s="1126"/>
      <c r="VPB2" s="1126"/>
      <c r="VPC2" s="1126"/>
      <c r="VPD2" s="1126"/>
      <c r="VPE2" s="1126"/>
      <c r="VPF2" s="1126"/>
      <c r="VPG2" s="1126"/>
      <c r="VPH2" s="1126"/>
      <c r="VPI2" s="1126"/>
      <c r="VPJ2" s="1126"/>
      <c r="VPK2" s="1126"/>
      <c r="VPL2" s="1126"/>
      <c r="VPM2" s="1126"/>
      <c r="VPN2" s="1126"/>
      <c r="VPO2" s="1126"/>
      <c r="VPP2" s="1126"/>
      <c r="VPQ2" s="1126"/>
      <c r="VPR2" s="1126"/>
      <c r="VPS2" s="1126"/>
      <c r="VPT2" s="1126"/>
      <c r="VPU2" s="1126"/>
      <c r="VPV2" s="1126"/>
      <c r="VPW2" s="1126"/>
      <c r="VPX2" s="1126"/>
      <c r="VPY2" s="1126"/>
      <c r="VPZ2" s="1126"/>
      <c r="VQA2" s="1126"/>
      <c r="VQB2" s="1126"/>
      <c r="VQC2" s="1126"/>
      <c r="VQD2" s="1126"/>
      <c r="VQE2" s="1126"/>
      <c r="VQF2" s="1126"/>
      <c r="VQG2" s="1126"/>
      <c r="VQH2" s="1126"/>
      <c r="VQI2" s="1126"/>
      <c r="VQJ2" s="1126"/>
      <c r="VQK2" s="1126"/>
      <c r="VQL2" s="1126"/>
      <c r="VQM2" s="1126"/>
      <c r="VQN2" s="1126"/>
      <c r="VQO2" s="1126"/>
      <c r="VQP2" s="1126"/>
      <c r="VQQ2" s="1126"/>
      <c r="VQR2" s="1126"/>
      <c r="VQS2" s="1126"/>
      <c r="VQT2" s="1126"/>
      <c r="VQU2" s="1126"/>
      <c r="VQV2" s="1126"/>
      <c r="VQW2" s="1126"/>
      <c r="VQX2" s="1126"/>
      <c r="VQY2" s="1126"/>
      <c r="VQZ2" s="1126"/>
      <c r="VRA2" s="1126"/>
      <c r="VRB2" s="1126"/>
      <c r="VRC2" s="1126"/>
      <c r="VRD2" s="1126"/>
      <c r="VRE2" s="1126"/>
      <c r="VRF2" s="1126"/>
      <c r="VRG2" s="1126"/>
      <c r="VRH2" s="1126"/>
      <c r="VRI2" s="1126"/>
      <c r="VRJ2" s="1126"/>
      <c r="VRK2" s="1126"/>
      <c r="VRL2" s="1126"/>
      <c r="VRM2" s="1126"/>
      <c r="VRN2" s="1126"/>
      <c r="VRO2" s="1126"/>
      <c r="VRP2" s="1126"/>
      <c r="VRQ2" s="1126"/>
      <c r="VRR2" s="1126"/>
      <c r="VRS2" s="1126"/>
      <c r="VRT2" s="1126"/>
      <c r="VRU2" s="1126"/>
      <c r="VRV2" s="1126"/>
      <c r="VRW2" s="1126"/>
      <c r="VRX2" s="1126"/>
      <c r="VRY2" s="1126"/>
      <c r="VRZ2" s="1126"/>
      <c r="VSA2" s="1126"/>
      <c r="VSB2" s="1126"/>
      <c r="VSC2" s="1126"/>
      <c r="VSD2" s="1126"/>
      <c r="VSE2" s="1126"/>
      <c r="VSF2" s="1126"/>
      <c r="VSG2" s="1126"/>
      <c r="VSH2" s="1126"/>
      <c r="VSI2" s="1126"/>
      <c r="VSJ2" s="1126"/>
      <c r="VSK2" s="1126"/>
      <c r="VSL2" s="1126"/>
      <c r="VSM2" s="1126"/>
      <c r="VSN2" s="1126"/>
      <c r="VSO2" s="1126"/>
      <c r="VSP2" s="1126"/>
      <c r="VSQ2" s="1126"/>
      <c r="VSR2" s="1126"/>
      <c r="VSS2" s="1126"/>
      <c r="VST2" s="1126"/>
      <c r="VSU2" s="1126"/>
      <c r="VSV2" s="1126"/>
      <c r="VSW2" s="1126"/>
      <c r="VSX2" s="1126"/>
      <c r="VSY2" s="1126"/>
      <c r="VSZ2" s="1126"/>
      <c r="VTA2" s="1126"/>
      <c r="VTB2" s="1126"/>
      <c r="VTC2" s="1126"/>
      <c r="VTD2" s="1126"/>
      <c r="VTE2" s="1126"/>
      <c r="VTF2" s="1126"/>
      <c r="VTG2" s="1126"/>
      <c r="VTH2" s="1126"/>
      <c r="VTI2" s="1126"/>
      <c r="VTJ2" s="1126"/>
      <c r="VTK2" s="1126"/>
      <c r="VTL2" s="1126"/>
      <c r="VTM2" s="1126"/>
      <c r="VTN2" s="1126"/>
      <c r="VTO2" s="1126"/>
      <c r="VTP2" s="1126"/>
      <c r="VTQ2" s="1126"/>
      <c r="VTR2" s="1126"/>
      <c r="VTS2" s="1126"/>
      <c r="VTT2" s="1126"/>
      <c r="VTU2" s="1126"/>
      <c r="VTV2" s="1126"/>
      <c r="VTW2" s="1126"/>
      <c r="VTX2" s="1126"/>
      <c r="VTY2" s="1126"/>
      <c r="VTZ2" s="1126"/>
      <c r="VUA2" s="1126"/>
      <c r="VUB2" s="1126"/>
      <c r="VUC2" s="1126"/>
      <c r="VUD2" s="1126"/>
      <c r="VUE2" s="1126"/>
      <c r="VUF2" s="1126"/>
      <c r="VUG2" s="1126"/>
      <c r="VUH2" s="1126"/>
      <c r="VUI2" s="1126"/>
      <c r="VUJ2" s="1126"/>
      <c r="VUK2" s="1126"/>
      <c r="VUL2" s="1126"/>
      <c r="VUM2" s="1126"/>
      <c r="VUN2" s="1126"/>
      <c r="VUO2" s="1126"/>
      <c r="VUP2" s="1126"/>
      <c r="VUQ2" s="1126"/>
      <c r="VUR2" s="1126"/>
      <c r="VUS2" s="1126"/>
      <c r="VUT2" s="1126"/>
      <c r="VUU2" s="1126"/>
      <c r="VUV2" s="1126"/>
      <c r="VUW2" s="1126"/>
      <c r="VUX2" s="1126"/>
      <c r="VUY2" s="1126"/>
      <c r="VUZ2" s="1126"/>
      <c r="VVA2" s="1126"/>
      <c r="VVB2" s="1126"/>
      <c r="VVC2" s="1126"/>
      <c r="VVD2" s="1126"/>
      <c r="VVE2" s="1126"/>
      <c r="VVF2" s="1126"/>
      <c r="VVG2" s="1126"/>
      <c r="VVH2" s="1126"/>
      <c r="VVI2" s="1126"/>
      <c r="VVJ2" s="1126"/>
      <c r="VVK2" s="1126"/>
      <c r="VVL2" s="1126"/>
      <c r="VVM2" s="1126"/>
      <c r="VVN2" s="1126"/>
      <c r="VVO2" s="1126"/>
      <c r="VVP2" s="1126"/>
      <c r="VVQ2" s="1126"/>
      <c r="VVR2" s="1126"/>
      <c r="VVS2" s="1126"/>
      <c r="VVT2" s="1126"/>
      <c r="VVU2" s="1126"/>
      <c r="VVV2" s="1126"/>
      <c r="VVW2" s="1126"/>
      <c r="VVX2" s="1126"/>
      <c r="VVY2" s="1126"/>
      <c r="VVZ2" s="1126"/>
      <c r="VWA2" s="1126"/>
      <c r="VWB2" s="1126"/>
      <c r="VWC2" s="1126"/>
      <c r="VWD2" s="1126"/>
      <c r="VWE2" s="1126"/>
      <c r="VWF2" s="1126"/>
      <c r="VWG2" s="1126"/>
      <c r="VWH2" s="1126"/>
      <c r="VWI2" s="1126"/>
      <c r="VWJ2" s="1126"/>
      <c r="VWK2" s="1126"/>
      <c r="VWL2" s="1126"/>
      <c r="VWM2" s="1126"/>
      <c r="VWN2" s="1126"/>
      <c r="VWO2" s="1126"/>
      <c r="VWP2" s="1126"/>
      <c r="VWQ2" s="1126"/>
      <c r="VWR2" s="1126"/>
      <c r="VWS2" s="1126"/>
      <c r="VWT2" s="1126"/>
      <c r="VWU2" s="1126"/>
      <c r="VWV2" s="1126"/>
      <c r="VWW2" s="1126"/>
      <c r="VWX2" s="1126"/>
      <c r="VWY2" s="1126"/>
      <c r="VWZ2" s="1126"/>
      <c r="VXA2" s="1126"/>
      <c r="VXB2" s="1126"/>
      <c r="VXC2" s="1126"/>
      <c r="VXD2" s="1126"/>
      <c r="VXE2" s="1126"/>
      <c r="VXF2" s="1126"/>
      <c r="VXG2" s="1126"/>
      <c r="VXH2" s="1126"/>
      <c r="VXI2" s="1126"/>
      <c r="VXJ2" s="1126"/>
      <c r="VXK2" s="1126"/>
      <c r="VXL2" s="1126"/>
      <c r="VXM2" s="1126"/>
      <c r="VXN2" s="1126"/>
      <c r="VXO2" s="1126"/>
      <c r="VXP2" s="1126"/>
      <c r="VXQ2" s="1126"/>
      <c r="VXR2" s="1126"/>
      <c r="VXS2" s="1126"/>
      <c r="VXT2" s="1126"/>
      <c r="VXU2" s="1126"/>
      <c r="VXV2" s="1126"/>
      <c r="VXW2" s="1126"/>
      <c r="VXX2" s="1126"/>
      <c r="VXY2" s="1126"/>
      <c r="VXZ2" s="1126"/>
      <c r="VYA2" s="1126"/>
      <c r="VYB2" s="1126"/>
      <c r="VYC2" s="1126"/>
      <c r="VYD2" s="1126"/>
      <c r="VYE2" s="1126"/>
      <c r="VYF2" s="1126"/>
      <c r="VYG2" s="1126"/>
      <c r="VYH2" s="1126"/>
      <c r="VYI2" s="1126"/>
      <c r="VYJ2" s="1126"/>
      <c r="VYK2" s="1126"/>
      <c r="VYL2" s="1126"/>
      <c r="VYM2" s="1126"/>
      <c r="VYN2" s="1126"/>
      <c r="VYO2" s="1126"/>
      <c r="VYP2" s="1126"/>
      <c r="VYQ2" s="1126"/>
      <c r="VYR2" s="1126"/>
      <c r="VYS2" s="1126"/>
      <c r="VYT2" s="1126"/>
      <c r="VYU2" s="1126"/>
      <c r="VYV2" s="1126"/>
      <c r="VYW2" s="1126"/>
      <c r="VYX2" s="1126"/>
      <c r="VYY2" s="1126"/>
      <c r="VYZ2" s="1126"/>
      <c r="VZA2" s="1126"/>
      <c r="VZB2" s="1126"/>
      <c r="VZC2" s="1126"/>
      <c r="VZD2" s="1126"/>
      <c r="VZE2" s="1126"/>
      <c r="VZF2" s="1126"/>
      <c r="VZG2" s="1126"/>
      <c r="VZH2" s="1126"/>
      <c r="VZI2" s="1126"/>
      <c r="VZJ2" s="1126"/>
      <c r="VZK2" s="1126"/>
      <c r="VZL2" s="1126"/>
      <c r="VZM2" s="1126"/>
      <c r="VZN2" s="1126"/>
      <c r="VZO2" s="1126"/>
      <c r="VZP2" s="1126"/>
      <c r="VZQ2" s="1126"/>
      <c r="VZR2" s="1126"/>
      <c r="VZS2" s="1126"/>
      <c r="VZT2" s="1126"/>
      <c r="VZU2" s="1126"/>
      <c r="VZV2" s="1126"/>
      <c r="VZW2" s="1126"/>
      <c r="VZX2" s="1126"/>
      <c r="VZY2" s="1126"/>
      <c r="VZZ2" s="1126"/>
      <c r="WAA2" s="1126"/>
      <c r="WAB2" s="1126"/>
      <c r="WAC2" s="1126"/>
      <c r="WAD2" s="1126"/>
      <c r="WAE2" s="1126"/>
      <c r="WAF2" s="1126"/>
      <c r="WAG2" s="1126"/>
      <c r="WAH2" s="1126"/>
      <c r="WAI2" s="1126"/>
      <c r="WAJ2" s="1126"/>
      <c r="WAK2" s="1126"/>
      <c r="WAL2" s="1126"/>
      <c r="WAM2" s="1126"/>
      <c r="WAN2" s="1126"/>
      <c r="WAO2" s="1126"/>
      <c r="WAP2" s="1126"/>
      <c r="WAQ2" s="1126"/>
      <c r="WAR2" s="1126"/>
      <c r="WAS2" s="1126"/>
      <c r="WAT2" s="1126"/>
      <c r="WAU2" s="1126"/>
      <c r="WAV2" s="1126"/>
      <c r="WAW2" s="1126"/>
      <c r="WAX2" s="1126"/>
      <c r="WAY2" s="1126"/>
      <c r="WAZ2" s="1126"/>
      <c r="WBA2" s="1126"/>
      <c r="WBB2" s="1126"/>
      <c r="WBC2" s="1126"/>
      <c r="WBD2" s="1126"/>
      <c r="WBE2" s="1126"/>
      <c r="WBF2" s="1126"/>
      <c r="WBG2" s="1126"/>
      <c r="WBH2" s="1126"/>
      <c r="WBI2" s="1126"/>
      <c r="WBJ2" s="1126"/>
      <c r="WBK2" s="1126"/>
      <c r="WBL2" s="1126"/>
      <c r="WBM2" s="1126"/>
      <c r="WBN2" s="1126"/>
      <c r="WBO2" s="1126"/>
      <c r="WBP2" s="1126"/>
      <c r="WBQ2" s="1126"/>
      <c r="WBR2" s="1126"/>
      <c r="WBS2" s="1126"/>
      <c r="WBT2" s="1126"/>
      <c r="WBU2" s="1126"/>
      <c r="WBV2" s="1126"/>
      <c r="WBW2" s="1126"/>
      <c r="WBX2" s="1126"/>
      <c r="WBY2" s="1126"/>
      <c r="WBZ2" s="1126"/>
      <c r="WCA2" s="1126"/>
      <c r="WCB2" s="1126"/>
      <c r="WCC2" s="1126"/>
      <c r="WCD2" s="1126"/>
      <c r="WCE2" s="1126"/>
      <c r="WCF2" s="1126"/>
      <c r="WCG2" s="1126"/>
      <c r="WCH2" s="1126"/>
      <c r="WCI2" s="1126"/>
      <c r="WCJ2" s="1126"/>
      <c r="WCK2" s="1126"/>
      <c r="WCL2" s="1126"/>
      <c r="WCM2" s="1126"/>
      <c r="WCN2" s="1126"/>
      <c r="WCO2" s="1126"/>
      <c r="WCP2" s="1126"/>
      <c r="WCQ2" s="1126"/>
      <c r="WCR2" s="1126"/>
      <c r="WCS2" s="1126"/>
      <c r="WCT2" s="1126"/>
      <c r="WCU2" s="1126"/>
      <c r="WCV2" s="1126"/>
      <c r="WCW2" s="1126"/>
      <c r="WCX2" s="1126"/>
      <c r="WCY2" s="1126"/>
      <c r="WCZ2" s="1126"/>
      <c r="WDA2" s="1126"/>
      <c r="WDB2" s="1126"/>
      <c r="WDC2" s="1126"/>
      <c r="WDD2" s="1126"/>
      <c r="WDE2" s="1126"/>
      <c r="WDF2" s="1126"/>
      <c r="WDG2" s="1126"/>
      <c r="WDH2" s="1126"/>
      <c r="WDI2" s="1126"/>
      <c r="WDJ2" s="1126"/>
      <c r="WDK2" s="1126"/>
      <c r="WDL2" s="1126"/>
      <c r="WDM2" s="1126"/>
      <c r="WDN2" s="1126"/>
      <c r="WDO2" s="1126"/>
      <c r="WDP2" s="1126"/>
      <c r="WDQ2" s="1126"/>
      <c r="WDR2" s="1126"/>
      <c r="WDS2" s="1126"/>
      <c r="WDT2" s="1126"/>
      <c r="WDU2" s="1126"/>
      <c r="WDV2" s="1126"/>
      <c r="WDW2" s="1126"/>
      <c r="WDX2" s="1126"/>
      <c r="WDY2" s="1126"/>
      <c r="WDZ2" s="1126"/>
      <c r="WEA2" s="1126"/>
      <c r="WEB2" s="1126"/>
      <c r="WEC2" s="1126"/>
      <c r="WED2" s="1126"/>
      <c r="WEE2" s="1126"/>
      <c r="WEF2" s="1126"/>
      <c r="WEG2" s="1126"/>
      <c r="WEH2" s="1126"/>
      <c r="WEI2" s="1126"/>
      <c r="WEJ2" s="1126"/>
      <c r="WEK2" s="1126"/>
      <c r="WEL2" s="1126"/>
      <c r="WEM2" s="1126"/>
      <c r="WEN2" s="1126"/>
      <c r="WEO2" s="1126"/>
      <c r="WEP2" s="1126"/>
      <c r="WEQ2" s="1126"/>
      <c r="WER2" s="1126"/>
      <c r="WES2" s="1126"/>
      <c r="WET2" s="1126"/>
      <c r="WEU2" s="1126"/>
      <c r="WEV2" s="1126"/>
      <c r="WEW2" s="1126"/>
      <c r="WEX2" s="1126"/>
      <c r="WEY2" s="1126"/>
      <c r="WEZ2" s="1126"/>
      <c r="WFA2" s="1126"/>
      <c r="WFB2" s="1126"/>
      <c r="WFC2" s="1126"/>
      <c r="WFD2" s="1126"/>
      <c r="WFE2" s="1126"/>
      <c r="WFF2" s="1126"/>
      <c r="WFG2" s="1126"/>
      <c r="WFH2" s="1126"/>
      <c r="WFI2" s="1126"/>
      <c r="WFJ2" s="1126"/>
      <c r="WFK2" s="1126"/>
      <c r="WFL2" s="1126"/>
      <c r="WFM2" s="1126"/>
      <c r="WFN2" s="1126"/>
      <c r="WFO2" s="1126"/>
      <c r="WFP2" s="1126"/>
      <c r="WFQ2" s="1126"/>
      <c r="WFR2" s="1126"/>
      <c r="WFS2" s="1126"/>
      <c r="WFT2" s="1126"/>
      <c r="WFU2" s="1126"/>
      <c r="WFV2" s="1126"/>
      <c r="WFW2" s="1126"/>
      <c r="WFX2" s="1126"/>
      <c r="WFY2" s="1126"/>
      <c r="WFZ2" s="1126"/>
      <c r="WGA2" s="1126"/>
      <c r="WGB2" s="1126"/>
      <c r="WGC2" s="1126"/>
      <c r="WGD2" s="1126"/>
      <c r="WGE2" s="1126"/>
      <c r="WGF2" s="1126"/>
      <c r="WGG2" s="1126"/>
      <c r="WGH2" s="1126"/>
      <c r="WGI2" s="1126"/>
      <c r="WGJ2" s="1126"/>
      <c r="WGK2" s="1126"/>
      <c r="WGL2" s="1126"/>
      <c r="WGM2" s="1126"/>
      <c r="WGN2" s="1126"/>
      <c r="WGO2" s="1126"/>
      <c r="WGP2" s="1126"/>
      <c r="WGQ2" s="1126"/>
      <c r="WGR2" s="1126"/>
      <c r="WGS2" s="1126"/>
      <c r="WGT2" s="1126"/>
      <c r="WGU2" s="1126"/>
      <c r="WGV2" s="1126"/>
      <c r="WGW2" s="1126"/>
      <c r="WGX2" s="1126"/>
      <c r="WGY2" s="1126"/>
      <c r="WGZ2" s="1126"/>
      <c r="WHA2" s="1126"/>
      <c r="WHB2" s="1126"/>
      <c r="WHC2" s="1126"/>
      <c r="WHD2" s="1126"/>
      <c r="WHE2" s="1126"/>
      <c r="WHF2" s="1126"/>
      <c r="WHG2" s="1126"/>
      <c r="WHH2" s="1126"/>
      <c r="WHI2" s="1126"/>
      <c r="WHJ2" s="1126"/>
      <c r="WHK2" s="1126"/>
      <c r="WHL2" s="1126"/>
      <c r="WHM2" s="1126"/>
      <c r="WHN2" s="1126"/>
      <c r="WHO2" s="1126"/>
      <c r="WHP2" s="1126"/>
      <c r="WHQ2" s="1126"/>
      <c r="WHR2" s="1126"/>
      <c r="WHS2" s="1126"/>
      <c r="WHT2" s="1126"/>
      <c r="WHU2" s="1126"/>
      <c r="WHV2" s="1126"/>
      <c r="WHW2" s="1126"/>
      <c r="WHX2" s="1126"/>
      <c r="WHY2" s="1126"/>
      <c r="WHZ2" s="1126"/>
      <c r="WIA2" s="1126"/>
      <c r="WIB2" s="1126"/>
      <c r="WIC2" s="1126"/>
      <c r="WID2" s="1126"/>
      <c r="WIE2" s="1126"/>
      <c r="WIF2" s="1126"/>
      <c r="WIG2" s="1126"/>
      <c r="WIH2" s="1126"/>
      <c r="WII2" s="1126"/>
      <c r="WIJ2" s="1126"/>
      <c r="WIK2" s="1126"/>
      <c r="WIL2" s="1126"/>
      <c r="WIM2" s="1126"/>
      <c r="WIN2" s="1126"/>
      <c r="WIO2" s="1126"/>
      <c r="WIP2" s="1126"/>
      <c r="WIQ2" s="1126"/>
      <c r="WIR2" s="1126"/>
      <c r="WIS2" s="1126"/>
      <c r="WIT2" s="1126"/>
      <c r="WIU2" s="1126"/>
      <c r="WIV2" s="1126"/>
      <c r="WIW2" s="1126"/>
      <c r="WIX2" s="1126"/>
      <c r="WIY2" s="1126"/>
      <c r="WIZ2" s="1126"/>
      <c r="WJA2" s="1126"/>
      <c r="WJB2" s="1126"/>
      <c r="WJC2" s="1126"/>
      <c r="WJD2" s="1126"/>
      <c r="WJE2" s="1126"/>
      <c r="WJF2" s="1126"/>
      <c r="WJG2" s="1126"/>
      <c r="WJH2" s="1126"/>
      <c r="WJI2" s="1126"/>
      <c r="WJJ2" s="1126"/>
      <c r="WJK2" s="1126"/>
      <c r="WJL2" s="1126"/>
      <c r="WJM2" s="1126"/>
      <c r="WJN2" s="1126"/>
      <c r="WJO2" s="1126"/>
      <c r="WJP2" s="1126"/>
      <c r="WJQ2" s="1126"/>
      <c r="WJR2" s="1126"/>
      <c r="WJS2" s="1126"/>
      <c r="WJT2" s="1126"/>
      <c r="WJU2" s="1126"/>
      <c r="WJV2" s="1126"/>
      <c r="WJW2" s="1126"/>
      <c r="WJX2" s="1126"/>
      <c r="WJY2" s="1126"/>
      <c r="WJZ2" s="1126"/>
      <c r="WKA2" s="1126"/>
      <c r="WKB2" s="1126"/>
      <c r="WKC2" s="1126"/>
      <c r="WKD2" s="1126"/>
      <c r="WKE2" s="1126"/>
      <c r="WKF2" s="1126"/>
      <c r="WKG2" s="1126"/>
      <c r="WKH2" s="1126"/>
      <c r="WKI2" s="1126"/>
      <c r="WKJ2" s="1126"/>
      <c r="WKK2" s="1126"/>
      <c r="WKL2" s="1126"/>
      <c r="WKM2" s="1126"/>
      <c r="WKN2" s="1126"/>
      <c r="WKO2" s="1126"/>
      <c r="WKP2" s="1126"/>
      <c r="WKQ2" s="1126"/>
      <c r="WKR2" s="1126"/>
      <c r="WKS2" s="1126"/>
      <c r="WKT2" s="1126"/>
      <c r="WKU2" s="1126"/>
      <c r="WKV2" s="1126"/>
      <c r="WKW2" s="1126"/>
      <c r="WKX2" s="1126"/>
      <c r="WKY2" s="1126"/>
      <c r="WKZ2" s="1126"/>
      <c r="WLA2" s="1126"/>
      <c r="WLB2" s="1126"/>
      <c r="WLC2" s="1126"/>
      <c r="WLD2" s="1126"/>
      <c r="WLE2" s="1126"/>
      <c r="WLF2" s="1126"/>
      <c r="WLG2" s="1126"/>
      <c r="WLH2" s="1126"/>
      <c r="WLI2" s="1126"/>
      <c r="WLJ2" s="1126"/>
      <c r="WLK2" s="1126"/>
      <c r="WLL2" s="1126"/>
      <c r="WLM2" s="1126"/>
      <c r="WLN2" s="1126"/>
      <c r="WLO2" s="1126"/>
      <c r="WLP2" s="1126"/>
      <c r="WLQ2" s="1126"/>
      <c r="WLR2" s="1126"/>
      <c r="WLS2" s="1126"/>
      <c r="WLT2" s="1126"/>
      <c r="WLU2" s="1126"/>
      <c r="WLV2" s="1126"/>
      <c r="WLW2" s="1126"/>
      <c r="WLX2" s="1126"/>
      <c r="WLY2" s="1126"/>
      <c r="WLZ2" s="1126"/>
      <c r="WMA2" s="1126"/>
      <c r="WMB2" s="1126"/>
      <c r="WMC2" s="1126"/>
      <c r="WMD2" s="1126"/>
      <c r="WME2" s="1126"/>
      <c r="WMF2" s="1126"/>
      <c r="WMG2" s="1126"/>
      <c r="WMH2" s="1126"/>
      <c r="WMI2" s="1126"/>
      <c r="WMJ2" s="1126"/>
      <c r="WMK2" s="1126"/>
      <c r="WML2" s="1126"/>
      <c r="WMM2" s="1126"/>
      <c r="WMN2" s="1126"/>
      <c r="WMO2" s="1126"/>
      <c r="WMP2" s="1126"/>
      <c r="WMQ2" s="1126"/>
      <c r="WMR2" s="1126"/>
      <c r="WMS2" s="1126"/>
      <c r="WMT2" s="1126"/>
      <c r="WMU2" s="1126"/>
      <c r="WMV2" s="1126"/>
      <c r="WMW2" s="1126"/>
      <c r="WMX2" s="1126"/>
      <c r="WMY2" s="1126"/>
      <c r="WMZ2" s="1126"/>
      <c r="WNA2" s="1126"/>
      <c r="WNB2" s="1126"/>
      <c r="WNC2" s="1126"/>
      <c r="WND2" s="1126"/>
      <c r="WNE2" s="1126"/>
      <c r="WNF2" s="1126"/>
      <c r="WNG2" s="1126"/>
      <c r="WNH2" s="1126"/>
      <c r="WNI2" s="1126"/>
      <c r="WNJ2" s="1126"/>
      <c r="WNK2" s="1126"/>
      <c r="WNL2" s="1126"/>
      <c r="WNM2" s="1126"/>
      <c r="WNN2" s="1126"/>
      <c r="WNO2" s="1126"/>
      <c r="WNP2" s="1126"/>
      <c r="WNQ2" s="1126"/>
      <c r="WNR2" s="1126"/>
      <c r="WNS2" s="1126"/>
      <c r="WNT2" s="1126"/>
      <c r="WNU2" s="1126"/>
      <c r="WNV2" s="1126"/>
      <c r="WNW2" s="1126"/>
      <c r="WNX2" s="1126"/>
      <c r="WNY2" s="1126"/>
      <c r="WNZ2" s="1126"/>
      <c r="WOA2" s="1126"/>
      <c r="WOB2" s="1126"/>
      <c r="WOC2" s="1126"/>
      <c r="WOD2" s="1126"/>
      <c r="WOE2" s="1126"/>
      <c r="WOF2" s="1126"/>
      <c r="WOG2" s="1126"/>
      <c r="WOH2" s="1126"/>
      <c r="WOI2" s="1126"/>
      <c r="WOJ2" s="1126"/>
      <c r="WOK2" s="1126"/>
      <c r="WOL2" s="1126"/>
      <c r="WOM2" s="1126"/>
      <c r="WON2" s="1126"/>
      <c r="WOO2" s="1126"/>
      <c r="WOP2" s="1126"/>
      <c r="WOQ2" s="1126"/>
      <c r="WOR2" s="1126"/>
      <c r="WOS2" s="1126"/>
      <c r="WOT2" s="1126"/>
      <c r="WOU2" s="1126"/>
      <c r="WOV2" s="1126"/>
      <c r="WOW2" s="1126"/>
      <c r="WOX2" s="1126"/>
      <c r="WOY2" s="1126"/>
      <c r="WOZ2" s="1126"/>
      <c r="WPA2" s="1126"/>
      <c r="WPB2" s="1126"/>
      <c r="WPC2" s="1126"/>
      <c r="WPD2" s="1126"/>
      <c r="WPE2" s="1126"/>
      <c r="WPF2" s="1126"/>
      <c r="WPG2" s="1126"/>
      <c r="WPH2" s="1126"/>
      <c r="WPI2" s="1126"/>
      <c r="WPJ2" s="1126"/>
      <c r="WPK2" s="1126"/>
      <c r="WPL2" s="1126"/>
      <c r="WPM2" s="1126"/>
      <c r="WPN2" s="1126"/>
      <c r="WPO2" s="1126"/>
      <c r="WPP2" s="1126"/>
      <c r="WPQ2" s="1126"/>
      <c r="WPR2" s="1126"/>
      <c r="WPS2" s="1126"/>
      <c r="WPT2" s="1126"/>
      <c r="WPU2" s="1126"/>
      <c r="WPV2" s="1126"/>
      <c r="WPW2" s="1126"/>
      <c r="WPX2" s="1126"/>
      <c r="WPY2" s="1126"/>
      <c r="WPZ2" s="1126"/>
      <c r="WQA2" s="1126"/>
      <c r="WQB2" s="1126"/>
      <c r="WQC2" s="1126"/>
      <c r="WQD2" s="1126"/>
      <c r="WQE2" s="1126"/>
      <c r="WQF2" s="1126"/>
      <c r="WQG2" s="1126"/>
      <c r="WQH2" s="1126"/>
      <c r="WQI2" s="1126"/>
      <c r="WQJ2" s="1126"/>
      <c r="WQK2" s="1126"/>
      <c r="WQL2" s="1126"/>
      <c r="WQM2" s="1126"/>
      <c r="WQN2" s="1126"/>
      <c r="WQO2" s="1126"/>
      <c r="WQP2" s="1126"/>
      <c r="WQQ2" s="1126"/>
      <c r="WQR2" s="1126"/>
      <c r="WQS2" s="1126"/>
      <c r="WQT2" s="1126"/>
      <c r="WQU2" s="1126"/>
      <c r="WQV2" s="1126"/>
      <c r="WQW2" s="1126"/>
      <c r="WQX2" s="1126"/>
      <c r="WQY2" s="1126"/>
      <c r="WQZ2" s="1126"/>
      <c r="WRA2" s="1126"/>
      <c r="WRB2" s="1126"/>
      <c r="WRC2" s="1126"/>
      <c r="WRD2" s="1126"/>
      <c r="WRE2" s="1126"/>
      <c r="WRF2" s="1126"/>
      <c r="WRG2" s="1126"/>
      <c r="WRH2" s="1126"/>
      <c r="WRI2" s="1126"/>
      <c r="WRJ2" s="1126"/>
      <c r="WRK2" s="1126"/>
      <c r="WRL2" s="1126"/>
      <c r="WRM2" s="1126"/>
      <c r="WRN2" s="1126"/>
      <c r="WRO2" s="1126"/>
      <c r="WRP2" s="1126"/>
      <c r="WRQ2" s="1126"/>
      <c r="WRR2" s="1126"/>
      <c r="WRS2" s="1126"/>
      <c r="WRT2" s="1126"/>
      <c r="WRU2" s="1126"/>
      <c r="WRV2" s="1126"/>
      <c r="WRW2" s="1126"/>
      <c r="WRX2" s="1126"/>
      <c r="WRY2" s="1126"/>
      <c r="WRZ2" s="1126"/>
      <c r="WSA2" s="1126"/>
      <c r="WSB2" s="1126"/>
      <c r="WSC2" s="1126"/>
      <c r="WSD2" s="1126"/>
      <c r="WSE2" s="1126"/>
      <c r="WSF2" s="1126"/>
      <c r="WSG2" s="1126"/>
      <c r="WSH2" s="1126"/>
      <c r="WSI2" s="1126"/>
      <c r="WSJ2" s="1126"/>
      <c r="WSK2" s="1126"/>
      <c r="WSL2" s="1126"/>
      <c r="WSM2" s="1126"/>
      <c r="WSN2" s="1126"/>
      <c r="WSO2" s="1126"/>
      <c r="WSP2" s="1126"/>
      <c r="WSQ2" s="1126"/>
      <c r="WSR2" s="1126"/>
      <c r="WSS2" s="1126"/>
      <c r="WST2" s="1126"/>
      <c r="WSU2" s="1126"/>
      <c r="WSV2" s="1126"/>
      <c r="WSW2" s="1126"/>
      <c r="WSX2" s="1126"/>
      <c r="WSY2" s="1126"/>
      <c r="WSZ2" s="1126"/>
      <c r="WTA2" s="1126"/>
      <c r="WTB2" s="1126"/>
      <c r="WTC2" s="1126"/>
      <c r="WTD2" s="1126"/>
      <c r="WTE2" s="1126"/>
      <c r="WTF2" s="1126"/>
      <c r="WTG2" s="1126"/>
      <c r="WTH2" s="1126"/>
      <c r="WTI2" s="1126"/>
      <c r="WTJ2" s="1126"/>
      <c r="WTK2" s="1126"/>
      <c r="WTL2" s="1126"/>
      <c r="WTM2" s="1126"/>
      <c r="WTN2" s="1126"/>
      <c r="WTO2" s="1126"/>
      <c r="WTP2" s="1126"/>
      <c r="WTQ2" s="1126"/>
      <c r="WTR2" s="1126"/>
      <c r="WTS2" s="1126"/>
      <c r="WTT2" s="1126"/>
      <c r="WTU2" s="1126"/>
      <c r="WTV2" s="1126"/>
      <c r="WTW2" s="1126"/>
      <c r="WTX2" s="1126"/>
      <c r="WTY2" s="1126"/>
      <c r="WTZ2" s="1126"/>
      <c r="WUA2" s="1126"/>
      <c r="WUB2" s="1126"/>
      <c r="WUC2" s="1126"/>
      <c r="WUD2" s="1126"/>
      <c r="WUE2" s="1126"/>
      <c r="WUF2" s="1126"/>
      <c r="WUG2" s="1126"/>
      <c r="WUH2" s="1126"/>
      <c r="WUI2" s="1126"/>
      <c r="WUJ2" s="1126"/>
      <c r="WUK2" s="1126"/>
      <c r="WUL2" s="1126"/>
      <c r="WUM2" s="1126"/>
      <c r="WUN2" s="1126"/>
      <c r="WUO2" s="1126"/>
      <c r="WUP2" s="1126"/>
      <c r="WUQ2" s="1126"/>
      <c r="WUR2" s="1126"/>
      <c r="WUS2" s="1126"/>
      <c r="WUT2" s="1126"/>
      <c r="WUU2" s="1126"/>
      <c r="WUV2" s="1126"/>
      <c r="WUW2" s="1126"/>
      <c r="WUX2" s="1126"/>
      <c r="WUY2" s="1126"/>
      <c r="WUZ2" s="1126"/>
      <c r="WVA2" s="1126"/>
      <c r="WVB2" s="1126"/>
      <c r="WVC2" s="1126"/>
      <c r="WVD2" s="1126"/>
      <c r="WVE2" s="1126"/>
      <c r="WVF2" s="1126"/>
      <c r="WVG2" s="1126"/>
      <c r="WVH2" s="1126"/>
      <c r="WVI2" s="1126"/>
      <c r="WVJ2" s="1126"/>
      <c r="WVK2" s="1126"/>
      <c r="WVL2" s="1126"/>
      <c r="WVM2" s="1126"/>
      <c r="WVN2" s="1126"/>
      <c r="WVO2" s="1126"/>
      <c r="WVP2" s="1126"/>
      <c r="WVQ2" s="1126"/>
      <c r="WVR2" s="1126"/>
      <c r="WVS2" s="1126"/>
      <c r="WVT2" s="1126"/>
      <c r="WVU2" s="1126"/>
      <c r="WVV2" s="1126"/>
      <c r="WVW2" s="1126"/>
      <c r="WVX2" s="1126"/>
      <c r="WVY2" s="1126"/>
      <c r="WVZ2" s="1126"/>
      <c r="WWA2" s="1126"/>
      <c r="WWB2" s="1126"/>
      <c r="WWC2" s="1126"/>
      <c r="WWD2" s="1126"/>
      <c r="WWE2" s="1126"/>
      <c r="WWF2" s="1126"/>
      <c r="WWG2" s="1126"/>
      <c r="WWH2" s="1126"/>
      <c r="WWI2" s="1126"/>
      <c r="WWJ2" s="1126"/>
      <c r="WWK2" s="1126"/>
      <c r="WWL2" s="1126"/>
      <c r="WWM2" s="1126"/>
      <c r="WWN2" s="1126"/>
      <c r="WWO2" s="1126"/>
      <c r="WWP2" s="1126"/>
      <c r="WWQ2" s="1126"/>
      <c r="WWR2" s="1126"/>
      <c r="WWS2" s="1126"/>
      <c r="WWT2" s="1126"/>
      <c r="WWU2" s="1126"/>
      <c r="WWV2" s="1126"/>
      <c r="WWW2" s="1126"/>
      <c r="WWX2" s="1126"/>
      <c r="WWY2" s="1126"/>
      <c r="WWZ2" s="1126"/>
      <c r="WXA2" s="1126"/>
      <c r="WXB2" s="1126"/>
      <c r="WXC2" s="1126"/>
      <c r="WXD2" s="1126"/>
      <c r="WXE2" s="1126"/>
      <c r="WXF2" s="1126"/>
      <c r="WXG2" s="1126"/>
      <c r="WXH2" s="1126"/>
      <c r="WXI2" s="1126"/>
      <c r="WXJ2" s="1126"/>
      <c r="WXK2" s="1126"/>
      <c r="WXL2" s="1126"/>
      <c r="WXM2" s="1126"/>
      <c r="WXN2" s="1126"/>
      <c r="WXO2" s="1126"/>
      <c r="WXP2" s="1126"/>
      <c r="WXQ2" s="1126"/>
      <c r="WXR2" s="1126"/>
      <c r="WXS2" s="1126"/>
      <c r="WXT2" s="1126"/>
      <c r="WXU2" s="1126"/>
      <c r="WXV2" s="1126"/>
      <c r="WXW2" s="1126"/>
      <c r="WXX2" s="1126"/>
      <c r="WXY2" s="1126"/>
      <c r="WXZ2" s="1126"/>
      <c r="WYA2" s="1126"/>
      <c r="WYB2" s="1126"/>
      <c r="WYC2" s="1126"/>
      <c r="WYD2" s="1126"/>
      <c r="WYE2" s="1126"/>
      <c r="WYF2" s="1126"/>
      <c r="WYG2" s="1126"/>
      <c r="WYH2" s="1126"/>
      <c r="WYI2" s="1126"/>
      <c r="WYJ2" s="1126"/>
      <c r="WYK2" s="1126"/>
      <c r="WYL2" s="1126"/>
      <c r="WYM2" s="1126"/>
      <c r="WYN2" s="1126"/>
      <c r="WYO2" s="1126"/>
      <c r="WYP2" s="1126"/>
      <c r="WYQ2" s="1126"/>
      <c r="WYR2" s="1126"/>
      <c r="WYS2" s="1126"/>
      <c r="WYT2" s="1126"/>
      <c r="WYU2" s="1126"/>
      <c r="WYV2" s="1126"/>
      <c r="WYW2" s="1126"/>
      <c r="WYX2" s="1126"/>
      <c r="WYY2" s="1126"/>
      <c r="WYZ2" s="1126"/>
      <c r="WZA2" s="1126"/>
      <c r="WZB2" s="1126"/>
      <c r="WZC2" s="1126"/>
      <c r="WZD2" s="1126"/>
      <c r="WZE2" s="1126"/>
      <c r="WZF2" s="1126"/>
      <c r="WZG2" s="1126"/>
      <c r="WZH2" s="1126"/>
      <c r="WZI2" s="1126"/>
      <c r="WZJ2" s="1126"/>
      <c r="WZK2" s="1126"/>
      <c r="WZL2" s="1126"/>
      <c r="WZM2" s="1126"/>
      <c r="WZN2" s="1126"/>
      <c r="WZO2" s="1126"/>
      <c r="WZP2" s="1126"/>
      <c r="WZQ2" s="1126"/>
      <c r="WZR2" s="1126"/>
      <c r="WZS2" s="1126"/>
      <c r="WZT2" s="1126"/>
      <c r="WZU2" s="1126"/>
      <c r="WZV2" s="1126"/>
      <c r="WZW2" s="1126"/>
      <c r="WZX2" s="1126"/>
      <c r="WZY2" s="1126"/>
      <c r="WZZ2" s="1126"/>
      <c r="XAA2" s="1126"/>
      <c r="XAB2" s="1126"/>
      <c r="XAC2" s="1126"/>
      <c r="XAD2" s="1126"/>
      <c r="XAE2" s="1126"/>
      <c r="XAF2" s="1126"/>
      <c r="XAG2" s="1126"/>
      <c r="XAH2" s="1126"/>
      <c r="XAI2" s="1126"/>
      <c r="XAJ2" s="1126"/>
      <c r="XAK2" s="1126"/>
      <c r="XAL2" s="1126"/>
      <c r="XAM2" s="1126"/>
      <c r="XAN2" s="1126"/>
      <c r="XAO2" s="1126"/>
      <c r="XAP2" s="1126"/>
      <c r="XAQ2" s="1126"/>
      <c r="XAR2" s="1126"/>
      <c r="XAS2" s="1126"/>
      <c r="XAT2" s="1126"/>
      <c r="XAU2" s="1126"/>
      <c r="XAV2" s="1126"/>
      <c r="XAW2" s="1126"/>
      <c r="XAX2" s="1126"/>
      <c r="XAY2" s="1126"/>
      <c r="XAZ2" s="1126"/>
      <c r="XBA2" s="1126"/>
      <c r="XBB2" s="1126"/>
      <c r="XBC2" s="1126"/>
      <c r="XBD2" s="1126"/>
      <c r="XBE2" s="1126"/>
      <c r="XBF2" s="1126"/>
      <c r="XBG2" s="1126"/>
      <c r="XBH2" s="1126"/>
      <c r="XBI2" s="1126"/>
      <c r="XBJ2" s="1126"/>
      <c r="XBK2" s="1126"/>
      <c r="XBL2" s="1126"/>
      <c r="XBM2" s="1126"/>
      <c r="XBN2" s="1126"/>
      <c r="XBO2" s="1126"/>
      <c r="XBP2" s="1126"/>
      <c r="XBQ2" s="1126"/>
      <c r="XBR2" s="1126"/>
      <c r="XBS2" s="1126"/>
      <c r="XBT2" s="1126"/>
      <c r="XBU2" s="1126"/>
      <c r="XBV2" s="1126"/>
      <c r="XBW2" s="1126"/>
      <c r="XBX2" s="1126"/>
      <c r="XBY2" s="1126"/>
      <c r="XBZ2" s="1126"/>
      <c r="XCA2" s="1126"/>
      <c r="XCB2" s="1126"/>
      <c r="XCC2" s="1126"/>
      <c r="XCD2" s="1126"/>
      <c r="XCE2" s="1126"/>
      <c r="XCF2" s="1126"/>
      <c r="XCG2" s="1126"/>
      <c r="XCH2" s="1126"/>
      <c r="XCI2" s="1126"/>
      <c r="XCJ2" s="1126"/>
      <c r="XCK2" s="1126"/>
      <c r="XCL2" s="1126"/>
      <c r="XCM2" s="1126"/>
      <c r="XCN2" s="1126"/>
      <c r="XCO2" s="1126"/>
      <c r="XCP2" s="1126"/>
      <c r="XCQ2" s="1126"/>
      <c r="XCR2" s="1126"/>
      <c r="XCS2" s="1126"/>
      <c r="XCT2" s="1126"/>
      <c r="XCU2" s="1126"/>
      <c r="XCV2" s="1126"/>
      <c r="XCW2" s="1126"/>
      <c r="XCX2" s="1126"/>
      <c r="XCY2" s="1126"/>
      <c r="XCZ2" s="1126"/>
      <c r="XDA2" s="1126"/>
      <c r="XDB2" s="1126"/>
      <c r="XDC2" s="1126"/>
      <c r="XDD2" s="1126"/>
      <c r="XDE2" s="1126"/>
      <c r="XDF2" s="1126"/>
      <c r="XDG2" s="1126"/>
      <c r="XDH2" s="1126"/>
      <c r="XDI2" s="1126"/>
      <c r="XDJ2" s="1126"/>
      <c r="XDK2" s="1126"/>
      <c r="XDL2" s="1126"/>
      <c r="XDM2" s="1126"/>
      <c r="XDN2" s="1126"/>
      <c r="XDO2" s="1126"/>
      <c r="XDP2" s="1126"/>
      <c r="XDQ2" s="1126"/>
      <c r="XDR2" s="1126"/>
      <c r="XDS2" s="1126"/>
      <c r="XDT2" s="1126"/>
      <c r="XDU2" s="1126"/>
      <c r="XDV2" s="1126"/>
      <c r="XDW2" s="1126"/>
      <c r="XDX2" s="1126"/>
      <c r="XDY2" s="1126"/>
      <c r="XDZ2" s="1126"/>
      <c r="XEA2" s="1126"/>
      <c r="XEB2" s="1126"/>
      <c r="XEC2" s="1126"/>
      <c r="XED2" s="1126"/>
      <c r="XEE2" s="1126"/>
      <c r="XEF2" s="1126"/>
      <c r="XEG2" s="1126"/>
      <c r="XEH2" s="1126"/>
      <c r="XEI2" s="1126"/>
      <c r="XEJ2" s="1126"/>
      <c r="XEK2" s="1126"/>
      <c r="XEL2" s="1126"/>
      <c r="XEM2" s="1126"/>
      <c r="XEN2" s="1126"/>
      <c r="XEO2" s="1126"/>
      <c r="XEP2" s="1126"/>
      <c r="XEQ2" s="1126"/>
      <c r="XER2" s="1126"/>
      <c r="XES2" s="1126"/>
      <c r="XET2" s="792"/>
    </row>
    <row r="3" spans="1:16374" s="793" customFormat="1" ht="25.5">
      <c r="A3" s="1128" t="s">
        <v>539</v>
      </c>
      <c r="B3" s="1128"/>
      <c r="C3" s="1128"/>
      <c r="D3" s="1128"/>
      <c r="E3" s="1128"/>
      <c r="F3" s="1128"/>
      <c r="G3" s="1128"/>
      <c r="H3" s="1128"/>
      <c r="I3" s="1128"/>
      <c r="J3" s="1128"/>
      <c r="K3" s="878"/>
      <c r="M3" s="794"/>
    </row>
    <row r="4" spans="1:16374" s="796" customFormat="1" ht="32.25" customHeight="1" thickBot="1">
      <c r="A4" s="795"/>
      <c r="B4" s="795"/>
      <c r="C4" s="176"/>
      <c r="D4" s="176"/>
      <c r="F4" s="176"/>
      <c r="G4" s="176"/>
      <c r="H4" s="176"/>
      <c r="I4" s="176"/>
      <c r="K4" s="879"/>
      <c r="M4" s="797"/>
    </row>
    <row r="5" spans="1:16374" s="799" customFormat="1" ht="31.5" customHeight="1" thickBot="1">
      <c r="A5" s="1129" t="s">
        <v>37</v>
      </c>
      <c r="B5" s="1130"/>
      <c r="C5" s="1104" t="s">
        <v>191</v>
      </c>
      <c r="D5" s="1105"/>
      <c r="E5" s="1105"/>
      <c r="F5" s="1105"/>
      <c r="G5" s="1105"/>
      <c r="H5" s="1115"/>
      <c r="I5" s="1104" t="s">
        <v>513</v>
      </c>
      <c r="J5" s="1105"/>
      <c r="K5" s="1105"/>
      <c r="L5" s="1105"/>
      <c r="M5" s="798"/>
    </row>
    <row r="6" spans="1:16374" s="799" customFormat="1" ht="15.75" thickBot="1">
      <c r="A6" s="1131"/>
      <c r="B6" s="1132"/>
      <c r="C6" s="357" t="s">
        <v>405</v>
      </c>
      <c r="D6" s="357" t="s">
        <v>405</v>
      </c>
      <c r="E6" s="914" t="s">
        <v>405</v>
      </c>
      <c r="F6" s="914"/>
      <c r="G6" s="914" t="s">
        <v>405</v>
      </c>
      <c r="H6" s="915" t="s">
        <v>405</v>
      </c>
      <c r="I6" s="921" t="s">
        <v>429</v>
      </c>
      <c r="J6" s="922" t="s">
        <v>429</v>
      </c>
      <c r="K6" s="923" t="s">
        <v>430</v>
      </c>
      <c r="L6" s="924" t="s">
        <v>446</v>
      </c>
      <c r="M6" s="831"/>
    </row>
    <row r="7" spans="1:16374" s="799" customFormat="1" ht="75.75" thickBot="1">
      <c r="A7" s="1131"/>
      <c r="B7" s="1132"/>
      <c r="C7" s="356" t="s">
        <v>57</v>
      </c>
      <c r="D7" s="356" t="s">
        <v>514</v>
      </c>
      <c r="E7" s="916" t="s">
        <v>515</v>
      </c>
      <c r="F7" s="917" t="s">
        <v>91</v>
      </c>
      <c r="G7" s="916" t="s">
        <v>516</v>
      </c>
      <c r="H7" s="916" t="s">
        <v>536</v>
      </c>
      <c r="I7" s="918" t="s">
        <v>517</v>
      </c>
      <c r="J7" s="919" t="s">
        <v>431</v>
      </c>
      <c r="K7" s="920" t="s">
        <v>518</v>
      </c>
      <c r="L7" s="920" t="s">
        <v>519</v>
      </c>
      <c r="M7" s="831"/>
    </row>
    <row r="8" spans="1:16374" s="799" customFormat="1" ht="15">
      <c r="A8" s="1133" t="s">
        <v>196</v>
      </c>
      <c r="B8" s="1134"/>
      <c r="C8" s="159"/>
      <c r="D8" s="159"/>
      <c r="E8" s="181"/>
      <c r="F8" s="159"/>
      <c r="G8" s="159"/>
      <c r="H8" s="303"/>
      <c r="I8" s="181"/>
      <c r="J8" s="181"/>
      <c r="K8" s="812"/>
      <c r="L8" s="800"/>
      <c r="M8" s="905"/>
      <c r="P8" s="802"/>
    </row>
    <row r="9" spans="1:16374" s="799" customFormat="1" ht="15">
      <c r="A9" s="181"/>
      <c r="B9" s="159"/>
      <c r="C9" s="159"/>
      <c r="D9" s="159"/>
      <c r="E9" s="181"/>
      <c r="F9" s="159"/>
      <c r="G9" s="159"/>
      <c r="H9" s="436"/>
      <c r="I9" s="181"/>
      <c r="J9" s="181"/>
      <c r="K9" s="812"/>
      <c r="L9" s="800"/>
      <c r="M9" s="905"/>
    </row>
    <row r="10" spans="1:16374" s="799" customFormat="1" ht="15">
      <c r="A10" s="803" t="s">
        <v>40</v>
      </c>
      <c r="B10" s="159"/>
      <c r="C10" s="804"/>
      <c r="D10" s="804"/>
      <c r="E10" s="833"/>
      <c r="F10" s="804"/>
      <c r="G10" s="804"/>
      <c r="H10" s="829"/>
      <c r="I10" s="833"/>
      <c r="J10" s="437"/>
      <c r="K10" s="812"/>
      <c r="L10" s="800"/>
      <c r="M10" s="905"/>
      <c r="N10" s="801"/>
    </row>
    <row r="11" spans="1:16374" s="799" customFormat="1" ht="15">
      <c r="A11" s="181" t="s">
        <v>336</v>
      </c>
      <c r="B11" s="159" t="s">
        <v>485</v>
      </c>
      <c r="C11" s="800">
        <v>3000000</v>
      </c>
      <c r="D11" s="800">
        <v>3000000</v>
      </c>
      <c r="E11" s="437">
        <v>2051950</v>
      </c>
      <c r="F11" s="800">
        <v>1009438</v>
      </c>
      <c r="G11" s="800">
        <f>E11-F11</f>
        <v>1042512</v>
      </c>
      <c r="H11" s="436">
        <v>1042512</v>
      </c>
      <c r="I11" s="437">
        <v>2000000</v>
      </c>
      <c r="J11" s="437">
        <v>2000000</v>
      </c>
      <c r="K11" s="353">
        <v>2500000</v>
      </c>
      <c r="L11" s="800">
        <v>3000000</v>
      </c>
      <c r="M11" s="905"/>
      <c r="R11" s="800">
        <v>2051950</v>
      </c>
    </row>
    <row r="12" spans="1:16374" s="799" customFormat="1" ht="15">
      <c r="A12" s="181"/>
      <c r="B12" s="159" t="s">
        <v>484</v>
      </c>
      <c r="C12" s="800"/>
      <c r="D12" s="800"/>
      <c r="E12" s="437"/>
      <c r="F12" s="800"/>
      <c r="G12" s="800"/>
      <c r="H12" s="436"/>
      <c r="I12" s="437">
        <v>2038950</v>
      </c>
      <c r="J12" s="437">
        <v>2038950</v>
      </c>
      <c r="K12" s="353">
        <v>2206650</v>
      </c>
      <c r="L12" s="800">
        <v>2187000</v>
      </c>
      <c r="M12" s="905"/>
      <c r="N12" s="802"/>
      <c r="R12" s="800">
        <v>0</v>
      </c>
    </row>
    <row r="13" spans="1:16374" s="799" customFormat="1" ht="15">
      <c r="A13" s="181" t="s">
        <v>392</v>
      </c>
      <c r="B13" s="159" t="s">
        <v>520</v>
      </c>
      <c r="C13" s="800">
        <v>2000000</v>
      </c>
      <c r="D13" s="800">
        <v>2000000</v>
      </c>
      <c r="E13" s="437">
        <v>0</v>
      </c>
      <c r="F13" s="800"/>
      <c r="G13" s="800">
        <f>E13-F13</f>
        <v>0</v>
      </c>
      <c r="H13" s="436">
        <v>0</v>
      </c>
      <c r="I13" s="437"/>
      <c r="J13" s="437"/>
      <c r="K13" s="353"/>
      <c r="L13" s="800">
        <v>0</v>
      </c>
      <c r="M13" s="905"/>
      <c r="R13" s="800">
        <v>5000000</v>
      </c>
    </row>
    <row r="14" spans="1:16374" s="799" customFormat="1" ht="15">
      <c r="A14" s="159"/>
      <c r="B14" s="159" t="s">
        <v>486</v>
      </c>
      <c r="C14" s="800"/>
      <c r="D14" s="800"/>
      <c r="E14" s="437"/>
      <c r="F14" s="800"/>
      <c r="G14" s="800"/>
      <c r="H14" s="436">
        <v>0</v>
      </c>
      <c r="I14" s="437">
        <v>560000</v>
      </c>
      <c r="J14" s="437">
        <v>560000</v>
      </c>
      <c r="K14" s="353">
        <v>700000</v>
      </c>
      <c r="L14" s="800"/>
      <c r="M14" s="905"/>
      <c r="R14" s="800">
        <v>17450000</v>
      </c>
    </row>
    <row r="15" spans="1:16374" s="799" customFormat="1" ht="15">
      <c r="A15" s="159"/>
      <c r="B15" s="159" t="s">
        <v>487</v>
      </c>
      <c r="C15" s="800"/>
      <c r="D15" s="800"/>
      <c r="E15" s="437"/>
      <c r="F15" s="800"/>
      <c r="G15" s="800"/>
      <c r="H15" s="436">
        <v>0</v>
      </c>
      <c r="I15" s="437">
        <v>1966050</v>
      </c>
      <c r="J15" s="437">
        <v>1966050</v>
      </c>
      <c r="K15" s="353">
        <v>2000000</v>
      </c>
      <c r="L15" s="800"/>
      <c r="M15" s="905"/>
      <c r="R15" s="800">
        <v>5100000</v>
      </c>
    </row>
    <row r="16" spans="1:16374" s="799" customFormat="1" ht="15">
      <c r="A16" s="159" t="s">
        <v>338</v>
      </c>
      <c r="B16" s="159" t="s">
        <v>521</v>
      </c>
      <c r="C16" s="800">
        <v>15000000</v>
      </c>
      <c r="D16" s="800">
        <v>15000000</v>
      </c>
      <c r="E16" s="437">
        <v>5000000</v>
      </c>
      <c r="F16" s="800">
        <v>607706</v>
      </c>
      <c r="G16" s="800">
        <f>E16-F16</f>
        <v>4392294</v>
      </c>
      <c r="H16" s="436">
        <v>607706</v>
      </c>
      <c r="I16" s="437"/>
      <c r="J16" s="437"/>
      <c r="K16" s="903"/>
      <c r="L16" s="839"/>
      <c r="M16" s="905"/>
      <c r="R16" s="800">
        <v>11437050</v>
      </c>
    </row>
    <row r="17" spans="1:16" s="799" customFormat="1" ht="15">
      <c r="A17" s="159"/>
      <c r="B17" s="159" t="s">
        <v>486</v>
      </c>
      <c r="C17" s="800"/>
      <c r="D17" s="800"/>
      <c r="E17" s="437"/>
      <c r="F17" s="800"/>
      <c r="G17" s="800"/>
      <c r="H17" s="436"/>
      <c r="I17" s="437">
        <v>700000</v>
      </c>
      <c r="J17" s="437">
        <v>700000</v>
      </c>
      <c r="K17" s="353">
        <v>1168200</v>
      </c>
      <c r="L17" s="800">
        <v>1400000</v>
      </c>
      <c r="M17" s="436"/>
      <c r="N17" s="801"/>
    </row>
    <row r="18" spans="1:16" s="799" customFormat="1" ht="15">
      <c r="A18" s="159"/>
      <c r="B18" s="159" t="s">
        <v>487</v>
      </c>
      <c r="C18" s="800"/>
      <c r="D18" s="800"/>
      <c r="E18" s="437"/>
      <c r="F18" s="800"/>
      <c r="G18" s="800"/>
      <c r="H18" s="436"/>
      <c r="I18" s="437">
        <v>4300000</v>
      </c>
      <c r="J18" s="437">
        <v>4300000</v>
      </c>
      <c r="K18" s="353">
        <v>8343000</v>
      </c>
      <c r="L18" s="800">
        <v>9500000</v>
      </c>
      <c r="M18" s="436"/>
      <c r="N18" s="801"/>
    </row>
    <row r="19" spans="1:16" s="799" customFormat="1" ht="30">
      <c r="A19" s="806" t="s">
        <v>339</v>
      </c>
      <c r="B19" s="438" t="s">
        <v>522</v>
      </c>
      <c r="C19" s="800">
        <v>7000000</v>
      </c>
      <c r="D19" s="800">
        <v>7000000</v>
      </c>
      <c r="E19" s="437">
        <v>17450000</v>
      </c>
      <c r="F19" s="800">
        <v>1588404</v>
      </c>
      <c r="G19" s="800">
        <f>E19-F19</f>
        <v>15861596</v>
      </c>
      <c r="H19" s="436">
        <v>0</v>
      </c>
      <c r="I19" s="437"/>
      <c r="J19" s="437"/>
      <c r="K19" s="880"/>
      <c r="L19" s="839"/>
      <c r="M19" s="436"/>
      <c r="N19" s="801"/>
    </row>
    <row r="20" spans="1:16" s="799" customFormat="1" ht="15">
      <c r="A20" s="181"/>
      <c r="B20" s="159" t="s">
        <v>486</v>
      </c>
      <c r="C20" s="800"/>
      <c r="D20" s="800"/>
      <c r="E20" s="437"/>
      <c r="F20" s="800"/>
      <c r="G20" s="800"/>
      <c r="H20" s="436"/>
      <c r="I20" s="437">
        <v>980000</v>
      </c>
      <c r="J20" s="437">
        <v>980000</v>
      </c>
      <c r="K20" s="353">
        <v>1077000</v>
      </c>
      <c r="L20" s="800">
        <v>1540000</v>
      </c>
      <c r="M20" s="905"/>
    </row>
    <row r="21" spans="1:16" s="799" customFormat="1" ht="15">
      <c r="A21" s="181"/>
      <c r="B21" s="159" t="s">
        <v>487</v>
      </c>
      <c r="C21" s="800"/>
      <c r="D21" s="800"/>
      <c r="E21" s="437"/>
      <c r="F21" s="800"/>
      <c r="G21" s="800"/>
      <c r="H21" s="436">
        <v>357451</v>
      </c>
      <c r="I21" s="437">
        <v>4450100</v>
      </c>
      <c r="J21" s="437">
        <v>4450100</v>
      </c>
      <c r="K21" s="353">
        <v>8104980</v>
      </c>
      <c r="L21" s="800">
        <v>9460000</v>
      </c>
      <c r="M21" s="905"/>
    </row>
    <row r="22" spans="1:16" s="799" customFormat="1" ht="15">
      <c r="A22" s="181" t="s">
        <v>337</v>
      </c>
      <c r="B22" s="159" t="s">
        <v>337</v>
      </c>
      <c r="C22" s="800">
        <v>14039000</v>
      </c>
      <c r="D22" s="800">
        <v>14039000</v>
      </c>
      <c r="E22" s="437">
        <v>5100000</v>
      </c>
      <c r="F22" s="800">
        <v>2969136</v>
      </c>
      <c r="G22" s="800">
        <v>5100000</v>
      </c>
      <c r="H22" s="436">
        <v>3410000</v>
      </c>
      <c r="I22" s="437">
        <v>0</v>
      </c>
      <c r="J22" s="437">
        <v>0</v>
      </c>
      <c r="K22" s="812">
        <v>0</v>
      </c>
      <c r="L22" s="800">
        <v>0</v>
      </c>
      <c r="M22" s="905"/>
    </row>
    <row r="23" spans="1:16" s="799" customFormat="1" ht="22.9" customHeight="1">
      <c r="A23" s="181"/>
      <c r="B23" s="159" t="s">
        <v>425</v>
      </c>
      <c r="C23" s="437"/>
      <c r="D23" s="800"/>
      <c r="E23" s="437">
        <v>11437050</v>
      </c>
      <c r="F23" s="800">
        <v>6553856</v>
      </c>
      <c r="G23" s="800">
        <f>E23-F23</f>
        <v>4883194</v>
      </c>
      <c r="H23" s="815">
        <v>7303856</v>
      </c>
      <c r="I23" s="437"/>
      <c r="J23" s="437"/>
      <c r="K23" s="812"/>
      <c r="L23" s="800"/>
      <c r="M23" s="905"/>
      <c r="P23" s="802"/>
    </row>
    <row r="24" spans="1:16" s="799" customFormat="1" ht="22.9" customHeight="1">
      <c r="A24" s="807"/>
      <c r="B24" s="159" t="s">
        <v>486</v>
      </c>
      <c r="C24" s="437"/>
      <c r="D24" s="437"/>
      <c r="E24" s="437"/>
      <c r="F24" s="800"/>
      <c r="G24" s="437"/>
      <c r="H24" s="815"/>
      <c r="I24" s="437">
        <v>3469746</v>
      </c>
      <c r="J24" s="437">
        <v>3469746</v>
      </c>
      <c r="K24" s="353">
        <v>2723000</v>
      </c>
      <c r="L24" s="800">
        <v>2800000</v>
      </c>
      <c r="M24" s="905"/>
    </row>
    <row r="25" spans="1:16" s="799" customFormat="1" ht="21" customHeight="1">
      <c r="B25" s="159" t="s">
        <v>487</v>
      </c>
      <c r="C25" s="814"/>
      <c r="D25" s="814"/>
      <c r="E25" s="814"/>
      <c r="F25" s="839"/>
      <c r="G25" s="814"/>
      <c r="H25" s="798"/>
      <c r="I25" s="437">
        <v>19314154</v>
      </c>
      <c r="J25" s="437">
        <v>19314154</v>
      </c>
      <c r="K25" s="353">
        <v>15310170</v>
      </c>
      <c r="L25" s="800">
        <v>16700000</v>
      </c>
      <c r="M25" s="905"/>
      <c r="N25" s="801"/>
    </row>
    <row r="26" spans="1:16" ht="33" customHeight="1">
      <c r="A26" s="191"/>
      <c r="B26" s="74" t="s">
        <v>523</v>
      </c>
      <c r="C26" s="546"/>
      <c r="D26" s="546"/>
      <c r="E26" s="437"/>
      <c r="F26" s="805"/>
      <c r="G26" s="546"/>
      <c r="H26" s="808"/>
      <c r="I26" s="437"/>
      <c r="J26" s="437"/>
      <c r="K26" s="881"/>
      <c r="L26" s="805"/>
      <c r="M26" s="906"/>
    </row>
    <row r="27" spans="1:16" ht="15.6" customHeight="1">
      <c r="A27" s="191"/>
      <c r="B27" s="370" t="s">
        <v>486</v>
      </c>
      <c r="C27" s="546"/>
      <c r="D27" s="546"/>
      <c r="E27" s="437"/>
      <c r="F27" s="805"/>
      <c r="G27" s="546"/>
      <c r="H27" s="808">
        <v>3160965</v>
      </c>
      <c r="I27" s="437"/>
      <c r="J27" s="437"/>
      <c r="K27" s="881"/>
      <c r="L27" s="805"/>
      <c r="M27" s="906"/>
    </row>
    <row r="28" spans="1:16" ht="19.899999999999999" customHeight="1">
      <c r="B28" s="159" t="s">
        <v>487</v>
      </c>
      <c r="C28" s="809"/>
      <c r="D28" s="809"/>
      <c r="E28" s="814"/>
      <c r="F28" s="830"/>
      <c r="G28" s="809"/>
      <c r="H28" s="808">
        <v>22156510</v>
      </c>
      <c r="I28" s="814"/>
      <c r="J28" s="814"/>
      <c r="K28" s="882"/>
      <c r="L28" s="830"/>
      <c r="M28" s="906"/>
      <c r="P28" s="802"/>
    </row>
    <row r="29" spans="1:16" s="799" customFormat="1" ht="19.899999999999999" customHeight="1">
      <c r="B29" s="159" t="s">
        <v>535</v>
      </c>
      <c r="C29" s="1035">
        <v>0</v>
      </c>
      <c r="D29" s="798"/>
      <c r="E29" s="814"/>
      <c r="F29" s="831"/>
      <c r="G29" s="798"/>
      <c r="H29" s="815">
        <v>3000000</v>
      </c>
      <c r="I29" s="437">
        <v>1000000</v>
      </c>
      <c r="J29" s="437">
        <v>1000000</v>
      </c>
      <c r="K29" s="880"/>
      <c r="L29" s="839"/>
      <c r="M29" s="905"/>
      <c r="P29" s="801"/>
    </row>
    <row r="30" spans="1:16" s="799" customFormat="1" ht="30" customHeight="1" thickBot="1">
      <c r="A30" s="803"/>
      <c r="B30" s="811" t="s">
        <v>199</v>
      </c>
      <c r="C30" s="827">
        <f>SUM(C11:C22)</f>
        <v>41039000</v>
      </c>
      <c r="D30" s="827">
        <f>SUM(D11:D22)</f>
        <v>41039000</v>
      </c>
      <c r="E30" s="823">
        <f>SUM(E11:E23)</f>
        <v>41039000</v>
      </c>
      <c r="F30" s="838">
        <f>SUM(F11:F23)</f>
        <v>12728540</v>
      </c>
      <c r="G30" s="827">
        <f>SUM(G11:G23)</f>
        <v>31279596</v>
      </c>
      <c r="H30" s="827">
        <f>SUM(H11:H29)</f>
        <v>41039000</v>
      </c>
      <c r="I30" s="823">
        <f>SUM(I11:I29)</f>
        <v>40779000</v>
      </c>
      <c r="J30" s="827">
        <f>SUM(J11:J29)</f>
        <v>40779000</v>
      </c>
      <c r="K30" s="187">
        <f t="shared" ref="K30:L30" si="0">SUM(K11:K29)</f>
        <v>44133000</v>
      </c>
      <c r="L30" s="823">
        <f t="shared" si="0"/>
        <v>46587000</v>
      </c>
      <c r="M30" s="907"/>
    </row>
    <row r="31" spans="1:16" s="799" customFormat="1" ht="15.75" thickTop="1">
      <c r="A31" s="181"/>
      <c r="B31" s="159"/>
      <c r="C31" s="804"/>
      <c r="D31" s="804"/>
      <c r="E31" s="814"/>
      <c r="F31" s="804"/>
      <c r="G31" s="459"/>
      <c r="H31" s="836">
        <f>E30-H30</f>
        <v>0</v>
      </c>
      <c r="I31" s="834"/>
      <c r="J31" s="817"/>
      <c r="K31" s="883"/>
      <c r="L31" s="880"/>
      <c r="M31" s="831"/>
    </row>
    <row r="32" spans="1:16" s="799" customFormat="1" ht="15">
      <c r="A32" s="181"/>
      <c r="B32" s="159"/>
      <c r="C32" s="804"/>
      <c r="D32" s="804"/>
      <c r="E32" s="814"/>
      <c r="F32" s="804"/>
      <c r="G32" s="813"/>
      <c r="H32" s="837"/>
      <c r="I32" s="817"/>
      <c r="J32" s="437"/>
      <c r="K32" s="880"/>
      <c r="L32" s="839"/>
      <c r="M32" s="908"/>
    </row>
    <row r="33" spans="1:13" s="799" customFormat="1" ht="15">
      <c r="A33" s="803" t="s">
        <v>231</v>
      </c>
      <c r="B33" s="159"/>
      <c r="C33" s="804"/>
      <c r="D33" s="804"/>
      <c r="E33" s="814"/>
      <c r="F33" s="804"/>
      <c r="G33" s="829"/>
      <c r="H33" s="835"/>
      <c r="I33" s="833"/>
      <c r="J33" s="437"/>
      <c r="K33" s="812"/>
      <c r="L33" s="800"/>
      <c r="M33" s="908"/>
    </row>
    <row r="34" spans="1:13" s="799" customFormat="1" ht="15">
      <c r="A34" s="159" t="s">
        <v>341</v>
      </c>
      <c r="B34" s="159" t="s">
        <v>524</v>
      </c>
      <c r="C34" s="804">
        <v>1000000</v>
      </c>
      <c r="D34" s="812">
        <v>1000000</v>
      </c>
      <c r="E34" s="437">
        <v>0</v>
      </c>
      <c r="F34" s="841"/>
      <c r="G34" s="436">
        <f>E34-F34</f>
        <v>0</v>
      </c>
      <c r="H34" s="436">
        <v>0</v>
      </c>
      <c r="I34" s="437">
        <v>0</v>
      </c>
      <c r="J34" s="437">
        <v>0</v>
      </c>
      <c r="K34" s="812">
        <v>0</v>
      </c>
      <c r="L34" s="800">
        <v>0</v>
      </c>
      <c r="M34" s="909"/>
    </row>
    <row r="35" spans="1:13" s="799" customFormat="1" ht="15">
      <c r="A35" s="159"/>
      <c r="B35" s="159" t="s">
        <v>486</v>
      </c>
      <c r="C35" s="804"/>
      <c r="D35" s="812"/>
      <c r="E35" s="437"/>
      <c r="F35" s="841"/>
      <c r="G35" s="436"/>
      <c r="H35" s="436"/>
      <c r="I35" s="437"/>
      <c r="J35" s="437"/>
      <c r="K35" s="880"/>
      <c r="L35" s="839"/>
      <c r="M35" s="909"/>
    </row>
    <row r="36" spans="1:13" s="799" customFormat="1" ht="15">
      <c r="A36" s="159"/>
      <c r="B36" s="159" t="s">
        <v>487</v>
      </c>
      <c r="C36" s="804"/>
      <c r="D36" s="812"/>
      <c r="E36" s="437"/>
      <c r="F36" s="841"/>
      <c r="G36" s="436"/>
      <c r="H36" s="436"/>
      <c r="I36" s="437"/>
      <c r="J36" s="437"/>
      <c r="K36" s="812"/>
      <c r="L36" s="800"/>
      <c r="M36" s="909"/>
    </row>
    <row r="37" spans="1:13" s="799" customFormat="1" ht="15">
      <c r="A37" s="159" t="s">
        <v>342</v>
      </c>
      <c r="B37" s="159" t="s">
        <v>525</v>
      </c>
      <c r="C37" s="804">
        <v>4400000</v>
      </c>
      <c r="D37" s="812">
        <v>4400000</v>
      </c>
      <c r="E37" s="437">
        <v>20935000</v>
      </c>
      <c r="F37" s="841"/>
      <c r="G37" s="436">
        <f>E37-F37</f>
        <v>20935000</v>
      </c>
      <c r="H37" s="436">
        <v>20935000</v>
      </c>
      <c r="I37" s="437">
        <v>0</v>
      </c>
      <c r="J37" s="437">
        <v>0</v>
      </c>
      <c r="K37" s="812">
        <v>0</v>
      </c>
      <c r="L37" s="800">
        <v>0</v>
      </c>
      <c r="M37" s="909"/>
    </row>
    <row r="38" spans="1:13" s="799" customFormat="1" ht="15">
      <c r="A38" s="159"/>
      <c r="B38" s="159" t="s">
        <v>486</v>
      </c>
      <c r="C38" s="804"/>
      <c r="D38" s="812"/>
      <c r="E38" s="437"/>
      <c r="F38" s="841"/>
      <c r="G38" s="436">
        <v>0</v>
      </c>
      <c r="H38" s="436">
        <v>0</v>
      </c>
      <c r="I38" s="437"/>
      <c r="J38" s="437"/>
      <c r="K38" s="812">
        <v>0</v>
      </c>
      <c r="L38" s="800">
        <v>0</v>
      </c>
      <c r="M38" s="909"/>
    </row>
    <row r="39" spans="1:13" s="799" customFormat="1" ht="15">
      <c r="A39" s="159"/>
      <c r="B39" s="159" t="s">
        <v>487</v>
      </c>
      <c r="C39" s="804"/>
      <c r="D39" s="812"/>
      <c r="E39" s="437"/>
      <c r="F39" s="841"/>
      <c r="G39" s="436">
        <v>0</v>
      </c>
      <c r="H39" s="436"/>
      <c r="I39" s="437"/>
      <c r="J39" s="437">
        <v>0</v>
      </c>
      <c r="K39" s="812">
        <v>0</v>
      </c>
      <c r="L39" s="800">
        <v>0</v>
      </c>
      <c r="M39" s="909"/>
    </row>
    <row r="40" spans="1:13" s="799" customFormat="1" ht="30">
      <c r="A40" s="159" t="s">
        <v>343</v>
      </c>
      <c r="B40" s="438" t="s">
        <v>526</v>
      </c>
      <c r="C40" s="804">
        <v>2000000</v>
      </c>
      <c r="D40" s="812">
        <v>2000000</v>
      </c>
      <c r="E40" s="437">
        <v>0</v>
      </c>
      <c r="F40" s="841"/>
      <c r="G40" s="436">
        <f>E40-F40</f>
        <v>0</v>
      </c>
      <c r="H40" s="436">
        <v>0</v>
      </c>
      <c r="I40" s="437">
        <v>0</v>
      </c>
      <c r="J40" s="437">
        <v>0</v>
      </c>
      <c r="K40" s="880"/>
      <c r="L40" s="839"/>
      <c r="M40" s="909"/>
    </row>
    <row r="41" spans="1:13" s="799" customFormat="1" ht="15">
      <c r="A41" s="159"/>
      <c r="B41" s="159" t="s">
        <v>486</v>
      </c>
      <c r="C41" s="804"/>
      <c r="D41" s="812"/>
      <c r="E41" s="437"/>
      <c r="F41" s="841"/>
      <c r="G41" s="436"/>
      <c r="H41" s="436"/>
      <c r="I41" s="437">
        <v>1540000</v>
      </c>
      <c r="J41" s="437">
        <v>1540000</v>
      </c>
      <c r="K41" s="353">
        <v>1120000</v>
      </c>
      <c r="L41" s="800">
        <v>1230000</v>
      </c>
      <c r="M41" s="909"/>
    </row>
    <row r="42" spans="1:13" s="799" customFormat="1" ht="15">
      <c r="A42" s="159"/>
      <c r="B42" s="159" t="s">
        <v>487</v>
      </c>
      <c r="C42" s="804"/>
      <c r="D42" s="812"/>
      <c r="E42" s="437"/>
      <c r="F42" s="841"/>
      <c r="G42" s="436"/>
      <c r="H42" s="436"/>
      <c r="I42" s="437">
        <v>9460000</v>
      </c>
      <c r="J42" s="437">
        <v>9460000</v>
      </c>
      <c r="K42" s="353">
        <v>6880000</v>
      </c>
      <c r="L42" s="800">
        <v>8000000</v>
      </c>
      <c r="M42" s="909"/>
    </row>
    <row r="43" spans="1:13" s="799" customFormat="1" ht="15">
      <c r="A43" s="159" t="s">
        <v>344</v>
      </c>
      <c r="B43" s="159" t="s">
        <v>344</v>
      </c>
      <c r="C43" s="804">
        <v>12000000</v>
      </c>
      <c r="D43" s="812">
        <v>12000000</v>
      </c>
      <c r="E43" s="437">
        <v>3747000</v>
      </c>
      <c r="F43" s="841"/>
      <c r="G43" s="436">
        <f>E43-F43</f>
        <v>3747000</v>
      </c>
      <c r="H43" s="436">
        <v>3747000</v>
      </c>
      <c r="I43" s="437">
        <v>0</v>
      </c>
      <c r="J43" s="437"/>
      <c r="K43" s="903"/>
      <c r="L43" s="800"/>
      <c r="M43" s="909"/>
    </row>
    <row r="44" spans="1:13" s="799" customFormat="1" ht="15">
      <c r="A44" s="159"/>
      <c r="B44" s="159" t="s">
        <v>486</v>
      </c>
      <c r="C44" s="804"/>
      <c r="D44" s="812"/>
      <c r="E44" s="437"/>
      <c r="F44" s="841"/>
      <c r="G44" s="436"/>
      <c r="H44" s="436"/>
      <c r="I44" s="437">
        <v>2380000</v>
      </c>
      <c r="J44" s="437">
        <v>2380000</v>
      </c>
      <c r="K44" s="353">
        <v>3780000</v>
      </c>
      <c r="L44" s="800">
        <v>4000000</v>
      </c>
      <c r="M44" s="909"/>
    </row>
    <row r="45" spans="1:13" s="799" customFormat="1" ht="15">
      <c r="A45" s="159"/>
      <c r="B45" s="159" t="s">
        <v>487</v>
      </c>
      <c r="C45" s="804"/>
      <c r="D45" s="812"/>
      <c r="E45" s="437"/>
      <c r="F45" s="841"/>
      <c r="G45" s="436"/>
      <c r="H45" s="436"/>
      <c r="I45" s="437">
        <v>14620000</v>
      </c>
      <c r="J45" s="437">
        <v>14620000</v>
      </c>
      <c r="K45" s="353">
        <v>23220000</v>
      </c>
      <c r="L45" s="800">
        <v>23500000</v>
      </c>
      <c r="M45" s="909"/>
    </row>
    <row r="46" spans="1:13" s="799" customFormat="1" ht="15" customHeight="1">
      <c r="A46" s="159" t="s">
        <v>345</v>
      </c>
      <c r="B46" s="438" t="s">
        <v>527</v>
      </c>
      <c r="C46" s="804">
        <v>15000000</v>
      </c>
      <c r="D46" s="812">
        <v>15000000</v>
      </c>
      <c r="E46" s="437">
        <v>18418000</v>
      </c>
      <c r="F46" s="841">
        <v>337253.24</v>
      </c>
      <c r="G46" s="436">
        <f>E46-F46</f>
        <v>18080746.760000002</v>
      </c>
      <c r="H46" s="436">
        <v>18418000</v>
      </c>
      <c r="I46" s="437">
        <v>0</v>
      </c>
      <c r="J46" s="437"/>
      <c r="K46" s="353"/>
      <c r="L46" s="800"/>
      <c r="M46" s="910"/>
    </row>
    <row r="47" spans="1:13" s="799" customFormat="1" ht="15" customHeight="1">
      <c r="A47" s="159"/>
      <c r="B47" s="159" t="s">
        <v>486</v>
      </c>
      <c r="C47" s="804"/>
      <c r="D47" s="812"/>
      <c r="E47" s="437"/>
      <c r="F47" s="841"/>
      <c r="G47" s="436"/>
      <c r="H47" s="436"/>
      <c r="I47" s="437">
        <v>2800000</v>
      </c>
      <c r="J47" s="437">
        <v>2800000</v>
      </c>
      <c r="K47" s="353">
        <v>3920000</v>
      </c>
      <c r="L47" s="800"/>
      <c r="M47" s="910"/>
    </row>
    <row r="48" spans="1:13" s="799" customFormat="1" ht="15" customHeight="1">
      <c r="A48" s="159"/>
      <c r="B48" s="159" t="s">
        <v>487</v>
      </c>
      <c r="C48" s="804"/>
      <c r="D48" s="812"/>
      <c r="E48" s="437"/>
      <c r="F48" s="841"/>
      <c r="G48" s="436"/>
      <c r="H48" s="436"/>
      <c r="I48" s="437">
        <v>17200000</v>
      </c>
      <c r="J48" s="437">
        <v>17200000</v>
      </c>
      <c r="K48" s="353">
        <f>24080000-10000000</f>
        <v>14080000</v>
      </c>
      <c r="L48" s="800">
        <v>23390000</v>
      </c>
      <c r="M48" s="910"/>
    </row>
    <row r="49" spans="1:13" s="799" customFormat="1" ht="17.25" customHeight="1">
      <c r="A49" s="181" t="s">
        <v>393</v>
      </c>
      <c r="B49" s="438" t="s">
        <v>393</v>
      </c>
      <c r="C49" s="804">
        <v>4600000</v>
      </c>
      <c r="D49" s="812">
        <v>4600000</v>
      </c>
      <c r="E49" s="437">
        <v>0</v>
      </c>
      <c r="F49" s="804"/>
      <c r="G49" s="436">
        <f>E49-F49</f>
        <v>0</v>
      </c>
      <c r="H49" s="436">
        <v>0</v>
      </c>
      <c r="I49" s="437">
        <v>0</v>
      </c>
      <c r="J49" s="437">
        <v>0</v>
      </c>
      <c r="K49" s="353">
        <v>0</v>
      </c>
      <c r="L49" s="800">
        <v>0</v>
      </c>
      <c r="M49" s="911"/>
    </row>
    <row r="50" spans="1:13" s="799" customFormat="1" ht="17.25" customHeight="1">
      <c r="A50" s="181"/>
      <c r="B50" s="159" t="s">
        <v>486</v>
      </c>
      <c r="C50" s="804"/>
      <c r="D50" s="812"/>
      <c r="E50" s="437"/>
      <c r="F50" s="804"/>
      <c r="G50" s="436"/>
      <c r="H50" s="436"/>
      <c r="I50" s="437"/>
      <c r="J50" s="437"/>
      <c r="K50" s="812"/>
      <c r="L50" s="800"/>
      <c r="M50" s="911"/>
    </row>
    <row r="51" spans="1:13" s="799" customFormat="1" ht="17.25" customHeight="1">
      <c r="A51" s="181"/>
      <c r="B51" s="159" t="s">
        <v>487</v>
      </c>
      <c r="C51" s="804"/>
      <c r="D51" s="812"/>
      <c r="E51" s="437"/>
      <c r="F51" s="804"/>
      <c r="G51" s="436"/>
      <c r="H51" s="436"/>
      <c r="I51" s="437"/>
      <c r="J51" s="437"/>
      <c r="K51" s="812"/>
      <c r="L51" s="800"/>
      <c r="M51" s="911"/>
    </row>
    <row r="52" spans="1:13" s="816" customFormat="1" ht="24.75" customHeight="1">
      <c r="A52" s="159" t="s">
        <v>394</v>
      </c>
      <c r="B52" s="181" t="s">
        <v>394</v>
      </c>
      <c r="C52" s="817">
        <v>5000000</v>
      </c>
      <c r="D52" s="817">
        <v>5000000</v>
      </c>
      <c r="E52" s="437">
        <v>0</v>
      </c>
      <c r="F52" s="804"/>
      <c r="G52" s="436">
        <f>E52-F52</f>
        <v>0</v>
      </c>
      <c r="H52" s="436">
        <v>0</v>
      </c>
      <c r="I52" s="437">
        <v>0</v>
      </c>
      <c r="J52" s="437"/>
      <c r="K52" s="812"/>
      <c r="L52" s="800"/>
      <c r="M52" s="911"/>
    </row>
    <row r="53" spans="1:13" s="816" customFormat="1" ht="24.75" customHeight="1">
      <c r="A53" s="159"/>
      <c r="B53" s="159" t="s">
        <v>486</v>
      </c>
      <c r="C53" s="817"/>
      <c r="D53" s="817"/>
      <c r="E53" s="437"/>
      <c r="F53" s="804"/>
      <c r="G53" s="436"/>
      <c r="H53" s="436"/>
      <c r="I53" s="437">
        <v>500000</v>
      </c>
      <c r="J53" s="437">
        <v>500000</v>
      </c>
      <c r="K53" s="353">
        <v>500000</v>
      </c>
      <c r="L53" s="800"/>
      <c r="M53" s="911"/>
    </row>
    <row r="54" spans="1:13" s="816" customFormat="1" ht="24.75" customHeight="1">
      <c r="A54" s="159"/>
      <c r="B54" s="159" t="s">
        <v>488</v>
      </c>
      <c r="C54" s="817"/>
      <c r="D54" s="817"/>
      <c r="E54" s="437"/>
      <c r="F54" s="804"/>
      <c r="G54" s="436"/>
      <c r="H54" s="436"/>
      <c r="I54" s="437">
        <v>1500000</v>
      </c>
      <c r="J54" s="437">
        <v>1500000</v>
      </c>
      <c r="K54" s="353">
        <v>1500000</v>
      </c>
      <c r="L54" s="800"/>
      <c r="M54" s="911"/>
    </row>
    <row r="55" spans="1:13" s="816" customFormat="1" ht="24.75" customHeight="1">
      <c r="A55" s="181" t="s">
        <v>395</v>
      </c>
      <c r="B55" s="181" t="s">
        <v>395</v>
      </c>
      <c r="C55" s="817">
        <v>2000000</v>
      </c>
      <c r="D55" s="817">
        <v>2000000</v>
      </c>
      <c r="E55" s="437">
        <v>0</v>
      </c>
      <c r="F55" s="804"/>
      <c r="G55" s="436">
        <f>E55-F55</f>
        <v>0</v>
      </c>
      <c r="H55" s="436">
        <v>0</v>
      </c>
      <c r="I55" s="437">
        <v>0</v>
      </c>
      <c r="J55" s="437">
        <v>0</v>
      </c>
      <c r="K55" s="353"/>
      <c r="L55" s="800"/>
      <c r="M55" s="912"/>
    </row>
    <row r="56" spans="1:13" s="816" customFormat="1" ht="24.75" customHeight="1">
      <c r="A56" s="181"/>
      <c r="B56" s="159" t="s">
        <v>426</v>
      </c>
      <c r="C56" s="817">
        <v>0</v>
      </c>
      <c r="D56" s="817">
        <v>0</v>
      </c>
      <c r="E56" s="437">
        <v>2900000</v>
      </c>
      <c r="F56" s="804"/>
      <c r="G56" s="436">
        <f>E56-F56</f>
        <v>2900000</v>
      </c>
      <c r="H56" s="436">
        <v>2900000</v>
      </c>
      <c r="I56" s="437">
        <v>0</v>
      </c>
      <c r="J56" s="437">
        <v>0</v>
      </c>
      <c r="K56" s="812"/>
      <c r="L56" s="800"/>
      <c r="M56" s="913"/>
    </row>
    <row r="57" spans="1:13" s="816" customFormat="1" ht="24.75" customHeight="1">
      <c r="A57" s="181"/>
      <c r="B57" s="159"/>
      <c r="C57" s="817"/>
      <c r="D57" s="817"/>
      <c r="E57" s="840"/>
      <c r="F57" s="804"/>
      <c r="G57" s="436">
        <f>E57-F57</f>
        <v>0</v>
      </c>
      <c r="I57" s="840"/>
      <c r="J57" s="840"/>
      <c r="K57" s="812"/>
      <c r="L57" s="800"/>
      <c r="M57" s="913"/>
    </row>
    <row r="58" spans="1:13" s="799" customFormat="1" ht="15.75" thickBot="1">
      <c r="A58" s="818"/>
      <c r="B58" s="819" t="s">
        <v>199</v>
      </c>
      <c r="C58" s="820">
        <f>SUM(C34:C55)</f>
        <v>46000000</v>
      </c>
      <c r="D58" s="820">
        <f>SUM(D34:D55)</f>
        <v>46000000</v>
      </c>
      <c r="E58" s="820">
        <f>SUM(E34:E57)</f>
        <v>46000000</v>
      </c>
      <c r="F58" s="832">
        <f t="shared" ref="F58:H58" si="1">SUM(F34:F57)</f>
        <v>337253.24</v>
      </c>
      <c r="G58" s="820">
        <f t="shared" si="1"/>
        <v>45662746.760000005</v>
      </c>
      <c r="H58" s="821">
        <f t="shared" si="1"/>
        <v>46000000</v>
      </c>
      <c r="I58" s="820">
        <f>SUM(I34:I57)</f>
        <v>50000000</v>
      </c>
      <c r="J58" s="820">
        <f t="shared" ref="J58" si="2">SUM(J34:J57)</f>
        <v>50000000</v>
      </c>
      <c r="K58" s="219">
        <f t="shared" ref="K58" si="3">SUM(K34:K57)</f>
        <v>55000000</v>
      </c>
      <c r="L58" s="820">
        <f t="shared" ref="L58" si="4">SUM(L34:L57)</f>
        <v>60120000</v>
      </c>
      <c r="M58" s="831"/>
    </row>
    <row r="59" spans="1:13" s="799" customFormat="1" ht="15.75" thickTop="1">
      <c r="A59" s="181"/>
      <c r="B59" s="159"/>
      <c r="C59" s="804"/>
      <c r="D59" s="804"/>
      <c r="E59" s="814"/>
      <c r="F59" s="804"/>
      <c r="G59" s="829"/>
      <c r="H59" s="835"/>
      <c r="I59" s="833"/>
      <c r="J59" s="814"/>
      <c r="K59" s="880"/>
      <c r="L59" s="839"/>
      <c r="M59" s="831"/>
    </row>
    <row r="60" spans="1:13" s="799" customFormat="1" ht="15">
      <c r="A60" s="181"/>
      <c r="B60" s="159"/>
      <c r="C60" s="804"/>
      <c r="D60" s="804"/>
      <c r="E60" s="814"/>
      <c r="F60" s="804"/>
      <c r="G60" s="829"/>
      <c r="H60" s="835"/>
      <c r="I60" s="833"/>
      <c r="J60" s="814"/>
      <c r="K60" s="880"/>
      <c r="L60" s="839"/>
      <c r="M60" s="831"/>
    </row>
    <row r="61" spans="1:13" s="799" customFormat="1" ht="15">
      <c r="A61" s="181"/>
      <c r="B61" s="159"/>
      <c r="C61" s="804"/>
      <c r="D61" s="804"/>
      <c r="E61" s="814"/>
      <c r="F61" s="804"/>
      <c r="G61" s="829"/>
      <c r="H61" s="835"/>
      <c r="I61" s="833"/>
      <c r="J61" s="814"/>
      <c r="K61" s="880"/>
      <c r="L61" s="839"/>
      <c r="M61" s="831"/>
    </row>
    <row r="62" spans="1:13" s="799" customFormat="1" ht="15">
      <c r="A62" s="803" t="s">
        <v>528</v>
      </c>
      <c r="B62" s="159"/>
      <c r="C62" s="804"/>
      <c r="D62" s="804"/>
      <c r="E62" s="814"/>
      <c r="F62" s="804"/>
      <c r="G62" s="829"/>
      <c r="H62" s="835"/>
      <c r="I62" s="833"/>
      <c r="J62" s="814"/>
      <c r="K62" s="880"/>
      <c r="L62" s="839"/>
      <c r="M62" s="831"/>
    </row>
    <row r="63" spans="1:13" s="799" customFormat="1" ht="30">
      <c r="A63" s="181"/>
      <c r="B63" s="438" t="s">
        <v>529</v>
      </c>
      <c r="C63" s="804">
        <v>0</v>
      </c>
      <c r="D63" s="804"/>
      <c r="E63" s="437">
        <v>1210000</v>
      </c>
      <c r="F63" s="804">
        <v>0</v>
      </c>
      <c r="G63" s="829">
        <f>E63-F63</f>
        <v>1210000</v>
      </c>
      <c r="H63" s="815">
        <v>1210000</v>
      </c>
      <c r="I63" s="833"/>
      <c r="J63" s="437"/>
      <c r="K63" s="880"/>
      <c r="L63" s="839"/>
      <c r="M63" s="831"/>
    </row>
    <row r="64" spans="1:13" s="799" customFormat="1" ht="30">
      <c r="A64" s="181"/>
      <c r="B64" s="438" t="s">
        <v>530</v>
      </c>
      <c r="C64" s="804">
        <v>0</v>
      </c>
      <c r="D64" s="804"/>
      <c r="E64" s="437">
        <v>1100000</v>
      </c>
      <c r="F64" s="804">
        <v>0</v>
      </c>
      <c r="G64" s="829">
        <f>E64-F64</f>
        <v>1100000</v>
      </c>
      <c r="H64" s="815">
        <v>1100000</v>
      </c>
      <c r="I64" s="833"/>
      <c r="J64" s="437"/>
      <c r="K64" s="880"/>
      <c r="L64" s="839"/>
      <c r="M64" s="831"/>
    </row>
    <row r="65" spans="1:13" s="799" customFormat="1" ht="15">
      <c r="A65" s="181"/>
      <c r="B65" s="159"/>
      <c r="C65" s="804"/>
      <c r="D65" s="804"/>
      <c r="E65" s="437"/>
      <c r="F65" s="804"/>
      <c r="G65" s="829">
        <f>E65-F65</f>
        <v>0</v>
      </c>
      <c r="H65" s="835"/>
      <c r="I65" s="833"/>
      <c r="J65" s="437"/>
      <c r="K65" s="880"/>
      <c r="L65" s="839"/>
      <c r="M65" s="831"/>
    </row>
    <row r="66" spans="1:13" s="799" customFormat="1" ht="15.75" thickBot="1">
      <c r="A66" s="181"/>
      <c r="B66" s="819" t="s">
        <v>199</v>
      </c>
      <c r="C66" s="820">
        <v>0</v>
      </c>
      <c r="D66" s="820">
        <f>SUM(D63:D65)</f>
        <v>0</v>
      </c>
      <c r="E66" s="820">
        <f>SUM(E63:E65)</f>
        <v>2310000</v>
      </c>
      <c r="F66" s="820">
        <f t="shared" ref="F66:L66" si="5">SUM(F63:F65)</f>
        <v>0</v>
      </c>
      <c r="G66" s="820">
        <f t="shared" si="5"/>
        <v>2310000</v>
      </c>
      <c r="H66" s="821">
        <f t="shared" si="5"/>
        <v>2310000</v>
      </c>
      <c r="I66" s="820">
        <f t="shared" si="5"/>
        <v>0</v>
      </c>
      <c r="J66" s="820">
        <f t="shared" si="5"/>
        <v>0</v>
      </c>
      <c r="K66" s="884">
        <f t="shared" si="5"/>
        <v>0</v>
      </c>
      <c r="L66" s="820">
        <f t="shared" si="5"/>
        <v>0</v>
      </c>
      <c r="M66" s="831"/>
    </row>
    <row r="67" spans="1:13" s="799" customFormat="1" ht="15.75" thickTop="1">
      <c r="A67" s="181"/>
      <c r="B67" s="159"/>
      <c r="C67" s="804"/>
      <c r="D67" s="804"/>
      <c r="E67" s="814"/>
      <c r="F67" s="804"/>
      <c r="G67" s="829"/>
      <c r="H67" s="835"/>
      <c r="I67" s="833"/>
      <c r="J67" s="814"/>
      <c r="K67" s="880"/>
      <c r="L67" s="839"/>
      <c r="M67" s="831"/>
    </row>
    <row r="68" spans="1:13" s="799" customFormat="1" ht="15.75" thickBot="1">
      <c r="A68" s="803" t="s">
        <v>195</v>
      </c>
      <c r="B68" s="822"/>
      <c r="C68" s="823">
        <f>C58+C30</f>
        <v>87039000</v>
      </c>
      <c r="D68" s="823">
        <f>D58+D30+D66</f>
        <v>87039000</v>
      </c>
      <c r="E68" s="823">
        <f>E58+E30+E66</f>
        <v>89349000</v>
      </c>
      <c r="F68" s="823">
        <f t="shared" ref="F68:L68" si="6">F58+F30+F66</f>
        <v>13065793.24</v>
      </c>
      <c r="G68" s="823">
        <f t="shared" si="6"/>
        <v>79252342.760000005</v>
      </c>
      <c r="H68" s="827">
        <f t="shared" si="6"/>
        <v>89349000</v>
      </c>
      <c r="I68" s="823">
        <f t="shared" si="6"/>
        <v>90779000</v>
      </c>
      <c r="J68" s="823">
        <f t="shared" si="6"/>
        <v>90779000</v>
      </c>
      <c r="K68" s="219">
        <f t="shared" si="6"/>
        <v>99133000</v>
      </c>
      <c r="L68" s="823">
        <f t="shared" si="6"/>
        <v>106707000</v>
      </c>
      <c r="M68" s="831"/>
    </row>
    <row r="69" spans="1:13" s="799" customFormat="1" ht="15.75" thickTop="1">
      <c r="A69" s="181"/>
      <c r="B69" s="159"/>
      <c r="C69" s="804"/>
      <c r="D69" s="804"/>
      <c r="E69" s="814"/>
      <c r="F69" s="804"/>
      <c r="G69" s="829"/>
      <c r="H69" s="835"/>
      <c r="I69" s="833"/>
      <c r="J69" s="814"/>
      <c r="K69" s="880"/>
      <c r="L69" s="839"/>
      <c r="M69" s="831"/>
    </row>
    <row r="70" spans="1:13" s="799" customFormat="1" ht="15">
      <c r="A70" s="181"/>
      <c r="B70" s="159"/>
      <c r="C70" s="804"/>
      <c r="D70" s="804"/>
      <c r="E70" s="814"/>
      <c r="F70" s="804"/>
      <c r="G70" s="829"/>
      <c r="H70" s="835"/>
      <c r="I70" s="833"/>
      <c r="J70" s="814"/>
      <c r="K70" s="880"/>
      <c r="L70" s="839"/>
      <c r="M70" s="831"/>
    </row>
    <row r="71" spans="1:13" s="799" customFormat="1" ht="15">
      <c r="A71" s="803" t="s">
        <v>197</v>
      </c>
      <c r="B71" s="159"/>
      <c r="C71" s="804"/>
      <c r="D71" s="804"/>
      <c r="E71" s="814"/>
      <c r="F71" s="804"/>
      <c r="G71" s="829"/>
      <c r="H71" s="835"/>
      <c r="I71" s="833"/>
      <c r="J71" s="814"/>
      <c r="K71" s="880"/>
      <c r="L71" s="839"/>
      <c r="M71" s="831"/>
    </row>
    <row r="72" spans="1:13" s="799" customFormat="1" ht="15">
      <c r="A72" s="262" t="s">
        <v>498</v>
      </c>
      <c r="B72" s="262" t="s">
        <v>498</v>
      </c>
      <c r="C72" s="800">
        <v>200000</v>
      </c>
      <c r="D72" s="800">
        <v>200000</v>
      </c>
      <c r="E72" s="437">
        <v>200000</v>
      </c>
      <c r="F72" s="804">
        <v>17223.88</v>
      </c>
      <c r="G72" s="829">
        <f>E72-F72</f>
        <v>182776.12</v>
      </c>
      <c r="H72" s="815">
        <v>200000</v>
      </c>
      <c r="I72" s="437">
        <v>210800</v>
      </c>
      <c r="J72" s="437">
        <v>210800</v>
      </c>
      <c r="K72" s="437">
        <v>222183</v>
      </c>
      <c r="L72" s="437">
        <v>234403.065</v>
      </c>
      <c r="M72" s="831"/>
    </row>
    <row r="73" spans="1:13" s="799" customFormat="1" ht="15">
      <c r="A73" s="262" t="s">
        <v>489</v>
      </c>
      <c r="B73" s="262" t="s">
        <v>489</v>
      </c>
      <c r="C73" s="800"/>
      <c r="D73" s="800"/>
      <c r="E73" s="437"/>
      <c r="F73" s="804"/>
      <c r="G73" s="829"/>
      <c r="H73" s="815"/>
      <c r="I73" s="437">
        <v>1300000</v>
      </c>
      <c r="J73" s="437">
        <v>1300000</v>
      </c>
      <c r="K73" s="437">
        <v>0</v>
      </c>
      <c r="L73" s="437">
        <v>0</v>
      </c>
      <c r="M73" s="831"/>
    </row>
    <row r="74" spans="1:13" s="799" customFormat="1" ht="15">
      <c r="A74" s="262" t="s">
        <v>451</v>
      </c>
      <c r="B74" s="262" t="s">
        <v>451</v>
      </c>
      <c r="C74" s="800"/>
      <c r="D74" s="800"/>
      <c r="E74" s="437"/>
      <c r="F74" s="804"/>
      <c r="G74" s="829"/>
      <c r="H74" s="815"/>
      <c r="I74" s="437"/>
      <c r="J74" s="437"/>
      <c r="K74" s="437">
        <v>0</v>
      </c>
      <c r="L74" s="437">
        <v>0</v>
      </c>
      <c r="M74" s="831"/>
    </row>
    <row r="75" spans="1:13" s="799" customFormat="1" ht="15">
      <c r="A75" s="262" t="s">
        <v>452</v>
      </c>
      <c r="B75" s="262" t="s">
        <v>452</v>
      </c>
      <c r="C75" s="800"/>
      <c r="D75" s="800"/>
      <c r="E75" s="437"/>
      <c r="F75" s="804"/>
      <c r="G75" s="829"/>
      <c r="H75" s="815"/>
      <c r="I75" s="437"/>
      <c r="J75" s="437"/>
      <c r="K75" s="437">
        <v>0</v>
      </c>
      <c r="L75" s="437">
        <v>0</v>
      </c>
      <c r="M75" s="831"/>
    </row>
    <row r="76" spans="1:13" s="799" customFormat="1" ht="15">
      <c r="A76" s="181" t="s">
        <v>281</v>
      </c>
      <c r="B76" s="159" t="s">
        <v>229</v>
      </c>
      <c r="C76" s="800">
        <v>157800</v>
      </c>
      <c r="D76" s="800">
        <v>157800</v>
      </c>
      <c r="E76" s="437">
        <v>157800</v>
      </c>
      <c r="F76" s="800"/>
      <c r="G76" s="829">
        <f t="shared" ref="G76:G78" si="7">E76-F76</f>
        <v>157800</v>
      </c>
      <c r="H76" s="815">
        <v>157800</v>
      </c>
      <c r="I76" s="437"/>
      <c r="J76" s="437"/>
      <c r="K76" s="880"/>
      <c r="L76" s="839"/>
      <c r="M76" s="831"/>
    </row>
    <row r="77" spans="1:13" s="799" customFormat="1" ht="15">
      <c r="A77" s="181" t="s">
        <v>397</v>
      </c>
      <c r="B77" s="159" t="s">
        <v>396</v>
      </c>
      <c r="C77" s="800">
        <v>60000</v>
      </c>
      <c r="D77" s="800">
        <v>60000</v>
      </c>
      <c r="E77" s="437">
        <v>60000</v>
      </c>
      <c r="F77" s="800"/>
      <c r="G77" s="829">
        <f t="shared" si="7"/>
        <v>60000</v>
      </c>
      <c r="H77" s="815">
        <v>60000</v>
      </c>
      <c r="I77" s="437"/>
      <c r="J77" s="437"/>
      <c r="K77" s="880"/>
      <c r="L77" s="839"/>
      <c r="M77" s="831"/>
    </row>
    <row r="78" spans="1:13" s="799" customFormat="1" ht="15">
      <c r="A78" s="198" t="s">
        <v>499</v>
      </c>
      <c r="B78" s="198" t="s">
        <v>499</v>
      </c>
      <c r="C78" s="800"/>
      <c r="D78" s="800"/>
      <c r="E78" s="437"/>
      <c r="F78" s="800"/>
      <c r="G78" s="829">
        <f t="shared" si="7"/>
        <v>0</v>
      </c>
      <c r="H78" s="815"/>
      <c r="I78" s="437">
        <f>'0200'!J60</f>
        <v>28000</v>
      </c>
      <c r="J78" s="437">
        <f>I78</f>
        <v>28000</v>
      </c>
      <c r="K78" s="880"/>
      <c r="L78" s="839"/>
      <c r="M78" s="831"/>
    </row>
    <row r="79" spans="1:13" s="799" customFormat="1" ht="15.75" thickBot="1">
      <c r="A79" s="803"/>
      <c r="B79" s="822" t="s">
        <v>198</v>
      </c>
      <c r="C79" s="823">
        <f t="shared" ref="C79:L79" si="8">SUM(C72:C78)</f>
        <v>417800</v>
      </c>
      <c r="D79" s="823">
        <f t="shared" si="8"/>
        <v>417800</v>
      </c>
      <c r="E79" s="823">
        <f t="shared" si="8"/>
        <v>417800</v>
      </c>
      <c r="F79" s="823">
        <f t="shared" si="8"/>
        <v>17223.88</v>
      </c>
      <c r="G79" s="823">
        <f t="shared" si="8"/>
        <v>400576.12</v>
      </c>
      <c r="H79" s="827">
        <f t="shared" si="8"/>
        <v>417800</v>
      </c>
      <c r="I79" s="823">
        <f t="shared" si="8"/>
        <v>1538800</v>
      </c>
      <c r="J79" s="823">
        <f t="shared" si="8"/>
        <v>1538800</v>
      </c>
      <c r="K79" s="219">
        <f t="shared" si="8"/>
        <v>222183</v>
      </c>
      <c r="L79" s="823">
        <f t="shared" si="8"/>
        <v>234403.065</v>
      </c>
      <c r="M79" s="831"/>
    </row>
    <row r="80" spans="1:13" s="799" customFormat="1" ht="15.75" thickTop="1">
      <c r="A80" s="181"/>
      <c r="B80" s="159"/>
      <c r="C80" s="804"/>
      <c r="D80" s="804"/>
      <c r="E80" s="814"/>
      <c r="F80" s="804"/>
      <c r="G80" s="829"/>
      <c r="H80" s="835"/>
      <c r="I80" s="833"/>
      <c r="J80" s="814"/>
      <c r="K80" s="880"/>
      <c r="L80" s="839"/>
      <c r="M80" s="831"/>
    </row>
    <row r="81" spans="1:13" s="799" customFormat="1" ht="15">
      <c r="A81" s="181"/>
      <c r="B81" s="159"/>
      <c r="C81" s="804"/>
      <c r="D81" s="804"/>
      <c r="E81" s="814"/>
      <c r="F81" s="804"/>
      <c r="G81" s="829"/>
      <c r="H81" s="835"/>
      <c r="I81" s="833"/>
      <c r="J81" s="814"/>
      <c r="K81" s="880"/>
      <c r="L81" s="839"/>
      <c r="M81" s="831"/>
    </row>
    <row r="82" spans="1:13" s="799" customFormat="1" ht="15.75" thickBot="1">
      <c r="A82" s="803" t="s">
        <v>41</v>
      </c>
      <c r="B82" s="822"/>
      <c r="C82" s="823">
        <f t="shared" ref="C82:L82" si="9">C79+C68</f>
        <v>87456800</v>
      </c>
      <c r="D82" s="823">
        <f t="shared" si="9"/>
        <v>87456800</v>
      </c>
      <c r="E82" s="823">
        <f t="shared" si="9"/>
        <v>89766800</v>
      </c>
      <c r="F82" s="823">
        <f t="shared" si="9"/>
        <v>13083017.120000001</v>
      </c>
      <c r="G82" s="823">
        <f t="shared" si="9"/>
        <v>79652918.88000001</v>
      </c>
      <c r="H82" s="827">
        <f t="shared" si="9"/>
        <v>89766800</v>
      </c>
      <c r="I82" s="823">
        <f t="shared" si="9"/>
        <v>92317800</v>
      </c>
      <c r="J82" s="823">
        <f t="shared" si="9"/>
        <v>92317800</v>
      </c>
      <c r="K82" s="219">
        <f t="shared" si="9"/>
        <v>99355183</v>
      </c>
      <c r="L82" s="823">
        <f t="shared" si="9"/>
        <v>106941403.065</v>
      </c>
      <c r="M82" s="831"/>
    </row>
    <row r="83" spans="1:13" s="799" customFormat="1" ht="15.75" thickTop="1">
      <c r="A83" s="181"/>
      <c r="B83" s="159"/>
      <c r="C83" s="804"/>
      <c r="D83" s="804"/>
      <c r="E83" s="833"/>
      <c r="F83" s="804"/>
      <c r="G83" s="829"/>
      <c r="H83" s="835"/>
      <c r="I83" s="833"/>
      <c r="J83" s="833"/>
      <c r="K83" s="812"/>
      <c r="L83" s="804"/>
      <c r="M83" s="831"/>
    </row>
    <row r="84" spans="1:13" s="799" customFormat="1" ht="15">
      <c r="A84" s="824"/>
      <c r="B84" s="825"/>
      <c r="C84" s="826"/>
      <c r="D84" s="826"/>
      <c r="E84" s="877"/>
      <c r="F84" s="826"/>
      <c r="G84" s="876"/>
      <c r="H84" s="904"/>
      <c r="I84" s="877"/>
      <c r="J84" s="877"/>
      <c r="K84" s="885"/>
      <c r="L84" s="826"/>
      <c r="M84" s="831"/>
    </row>
    <row r="85" spans="1:13" s="799" customFormat="1">
      <c r="G85" s="635"/>
      <c r="H85" s="635"/>
      <c r="I85" s="635"/>
      <c r="K85" s="886"/>
      <c r="M85" s="798"/>
    </row>
    <row r="86" spans="1:13" s="799" customFormat="1">
      <c r="K86" s="886"/>
      <c r="M86" s="798"/>
    </row>
  </sheetData>
  <mergeCells count="10917">
    <mergeCell ref="A3:J3"/>
    <mergeCell ref="A5:B7"/>
    <mergeCell ref="C5:H5"/>
    <mergeCell ref="I5:L5"/>
    <mergeCell ref="A8:B8"/>
    <mergeCell ref="XEB2:XED2"/>
    <mergeCell ref="XEE2:XEG2"/>
    <mergeCell ref="XEH2:XEJ2"/>
    <mergeCell ref="XEK2:XEM2"/>
    <mergeCell ref="XEN2:XEP2"/>
    <mergeCell ref="XEQ2:XES2"/>
    <mergeCell ref="XDJ2:XDL2"/>
    <mergeCell ref="XDM2:XDO2"/>
    <mergeCell ref="XDP2:XDR2"/>
    <mergeCell ref="XDS2:XDU2"/>
    <mergeCell ref="XDV2:XDX2"/>
    <mergeCell ref="XDY2:XEA2"/>
    <mergeCell ref="XCR2:XCT2"/>
    <mergeCell ref="XCU2:XCW2"/>
    <mergeCell ref="XCX2:XCZ2"/>
    <mergeCell ref="XDA2:XDC2"/>
    <mergeCell ref="XDD2:XDF2"/>
    <mergeCell ref="XDG2:XDI2"/>
    <mergeCell ref="XBZ2:XCB2"/>
    <mergeCell ref="XCC2:XCE2"/>
    <mergeCell ref="XCF2:XCH2"/>
    <mergeCell ref="XCI2:XCK2"/>
    <mergeCell ref="XCL2:XCN2"/>
    <mergeCell ref="XCO2:XCQ2"/>
    <mergeCell ref="XBH2:XBJ2"/>
    <mergeCell ref="XBK2:XBM2"/>
    <mergeCell ref="XBN2:XBP2"/>
    <mergeCell ref="XBQ2:XBS2"/>
    <mergeCell ref="XBT2:XBV2"/>
    <mergeCell ref="XBW2:XBY2"/>
    <mergeCell ref="XAP2:XAR2"/>
    <mergeCell ref="XAS2:XAU2"/>
    <mergeCell ref="XAV2:XAX2"/>
    <mergeCell ref="XAY2:XBA2"/>
    <mergeCell ref="XBB2:XBD2"/>
    <mergeCell ref="XBE2:XBG2"/>
    <mergeCell ref="WZX2:WZZ2"/>
    <mergeCell ref="XAA2:XAC2"/>
    <mergeCell ref="XAD2:XAF2"/>
    <mergeCell ref="XAG2:XAI2"/>
    <mergeCell ref="XAJ2:XAL2"/>
    <mergeCell ref="XAM2:XAO2"/>
    <mergeCell ref="WZF2:WZH2"/>
    <mergeCell ref="WZI2:WZK2"/>
    <mergeCell ref="WZL2:WZN2"/>
    <mergeCell ref="WZO2:WZQ2"/>
    <mergeCell ref="WZR2:WZT2"/>
    <mergeCell ref="WZU2:WZW2"/>
    <mergeCell ref="WYN2:WYP2"/>
    <mergeCell ref="WYQ2:WYS2"/>
    <mergeCell ref="WYT2:WYV2"/>
    <mergeCell ref="WYW2:WYY2"/>
    <mergeCell ref="WYZ2:WZB2"/>
    <mergeCell ref="WZC2:WZE2"/>
    <mergeCell ref="WXV2:WXX2"/>
    <mergeCell ref="WXY2:WYA2"/>
    <mergeCell ref="WYB2:WYD2"/>
    <mergeCell ref="WYE2:WYG2"/>
    <mergeCell ref="WYH2:WYJ2"/>
    <mergeCell ref="WYK2:WYM2"/>
    <mergeCell ref="WXD2:WXF2"/>
    <mergeCell ref="WXG2:WXI2"/>
    <mergeCell ref="WXJ2:WXL2"/>
    <mergeCell ref="WXM2:WXO2"/>
    <mergeCell ref="WXP2:WXR2"/>
    <mergeCell ref="WXS2:WXU2"/>
    <mergeCell ref="WWL2:WWN2"/>
    <mergeCell ref="WWO2:WWQ2"/>
    <mergeCell ref="WWR2:WWT2"/>
    <mergeCell ref="WWU2:WWW2"/>
    <mergeCell ref="WWX2:WWZ2"/>
    <mergeCell ref="WXA2:WXC2"/>
    <mergeCell ref="WVT2:WVV2"/>
    <mergeCell ref="WVW2:WVY2"/>
    <mergeCell ref="WVZ2:WWB2"/>
    <mergeCell ref="WWC2:WWE2"/>
    <mergeCell ref="WWF2:WWH2"/>
    <mergeCell ref="WWI2:WWK2"/>
    <mergeCell ref="WVB2:WVD2"/>
    <mergeCell ref="WVE2:WVG2"/>
    <mergeCell ref="WVH2:WVJ2"/>
    <mergeCell ref="WVK2:WVM2"/>
    <mergeCell ref="WVN2:WVP2"/>
    <mergeCell ref="WVQ2:WVS2"/>
    <mergeCell ref="WUJ2:WUL2"/>
    <mergeCell ref="WUM2:WUO2"/>
    <mergeCell ref="WUP2:WUR2"/>
    <mergeCell ref="WUS2:WUU2"/>
    <mergeCell ref="WUV2:WUX2"/>
    <mergeCell ref="WUY2:WVA2"/>
    <mergeCell ref="WTR2:WTT2"/>
    <mergeCell ref="WTU2:WTW2"/>
    <mergeCell ref="WTX2:WTZ2"/>
    <mergeCell ref="WUA2:WUC2"/>
    <mergeCell ref="WUD2:WUF2"/>
    <mergeCell ref="WUG2:WUI2"/>
    <mergeCell ref="WSZ2:WTB2"/>
    <mergeCell ref="WTC2:WTE2"/>
    <mergeCell ref="WTF2:WTH2"/>
    <mergeCell ref="WTI2:WTK2"/>
    <mergeCell ref="WTL2:WTN2"/>
    <mergeCell ref="WTO2:WTQ2"/>
    <mergeCell ref="WSH2:WSJ2"/>
    <mergeCell ref="WSK2:WSM2"/>
    <mergeCell ref="WSN2:WSP2"/>
    <mergeCell ref="WSQ2:WSS2"/>
    <mergeCell ref="WST2:WSV2"/>
    <mergeCell ref="WSW2:WSY2"/>
    <mergeCell ref="WRP2:WRR2"/>
    <mergeCell ref="WRS2:WRU2"/>
    <mergeCell ref="WRV2:WRX2"/>
    <mergeCell ref="WRY2:WSA2"/>
    <mergeCell ref="WSB2:WSD2"/>
    <mergeCell ref="WSE2:WSG2"/>
    <mergeCell ref="WQX2:WQZ2"/>
    <mergeCell ref="WRA2:WRC2"/>
    <mergeCell ref="WRD2:WRF2"/>
    <mergeCell ref="WRG2:WRI2"/>
    <mergeCell ref="WRJ2:WRL2"/>
    <mergeCell ref="WRM2:WRO2"/>
    <mergeCell ref="WQF2:WQH2"/>
    <mergeCell ref="WQI2:WQK2"/>
    <mergeCell ref="WQL2:WQN2"/>
    <mergeCell ref="WQO2:WQQ2"/>
    <mergeCell ref="WQR2:WQT2"/>
    <mergeCell ref="WQU2:WQW2"/>
    <mergeCell ref="WPN2:WPP2"/>
    <mergeCell ref="WPQ2:WPS2"/>
    <mergeCell ref="WPT2:WPV2"/>
    <mergeCell ref="WPW2:WPY2"/>
    <mergeCell ref="WPZ2:WQB2"/>
    <mergeCell ref="WQC2:WQE2"/>
    <mergeCell ref="WOV2:WOX2"/>
    <mergeCell ref="WOY2:WPA2"/>
    <mergeCell ref="WPB2:WPD2"/>
    <mergeCell ref="WPE2:WPG2"/>
    <mergeCell ref="WPH2:WPJ2"/>
    <mergeCell ref="WPK2:WPM2"/>
    <mergeCell ref="WOD2:WOF2"/>
    <mergeCell ref="WOG2:WOI2"/>
    <mergeCell ref="WOJ2:WOL2"/>
    <mergeCell ref="WOM2:WOO2"/>
    <mergeCell ref="WOP2:WOR2"/>
    <mergeCell ref="WOS2:WOU2"/>
    <mergeCell ref="WNL2:WNN2"/>
    <mergeCell ref="WNO2:WNQ2"/>
    <mergeCell ref="WNR2:WNT2"/>
    <mergeCell ref="WNU2:WNW2"/>
    <mergeCell ref="WNX2:WNZ2"/>
    <mergeCell ref="WOA2:WOC2"/>
    <mergeCell ref="WMT2:WMV2"/>
    <mergeCell ref="WMW2:WMY2"/>
    <mergeCell ref="WMZ2:WNB2"/>
    <mergeCell ref="WNC2:WNE2"/>
    <mergeCell ref="WNF2:WNH2"/>
    <mergeCell ref="WNI2:WNK2"/>
    <mergeCell ref="WMB2:WMD2"/>
    <mergeCell ref="WME2:WMG2"/>
    <mergeCell ref="WMH2:WMJ2"/>
    <mergeCell ref="WMK2:WMM2"/>
    <mergeCell ref="WMN2:WMP2"/>
    <mergeCell ref="WMQ2:WMS2"/>
    <mergeCell ref="WLJ2:WLL2"/>
    <mergeCell ref="WLM2:WLO2"/>
    <mergeCell ref="WLP2:WLR2"/>
    <mergeCell ref="WLS2:WLU2"/>
    <mergeCell ref="WLV2:WLX2"/>
    <mergeCell ref="WLY2:WMA2"/>
    <mergeCell ref="WKR2:WKT2"/>
    <mergeCell ref="WKU2:WKW2"/>
    <mergeCell ref="WKX2:WKZ2"/>
    <mergeCell ref="WLA2:WLC2"/>
    <mergeCell ref="WLD2:WLF2"/>
    <mergeCell ref="WLG2:WLI2"/>
    <mergeCell ref="WJZ2:WKB2"/>
    <mergeCell ref="WKC2:WKE2"/>
    <mergeCell ref="WKF2:WKH2"/>
    <mergeCell ref="WKI2:WKK2"/>
    <mergeCell ref="WKL2:WKN2"/>
    <mergeCell ref="WKO2:WKQ2"/>
    <mergeCell ref="WJH2:WJJ2"/>
    <mergeCell ref="WJK2:WJM2"/>
    <mergeCell ref="WJN2:WJP2"/>
    <mergeCell ref="WJQ2:WJS2"/>
    <mergeCell ref="WJT2:WJV2"/>
    <mergeCell ref="WJW2:WJY2"/>
    <mergeCell ref="WIP2:WIR2"/>
    <mergeCell ref="WIS2:WIU2"/>
    <mergeCell ref="WIV2:WIX2"/>
    <mergeCell ref="WIY2:WJA2"/>
    <mergeCell ref="WJB2:WJD2"/>
    <mergeCell ref="WJE2:WJG2"/>
    <mergeCell ref="WHX2:WHZ2"/>
    <mergeCell ref="WIA2:WIC2"/>
    <mergeCell ref="WID2:WIF2"/>
    <mergeCell ref="WIG2:WII2"/>
    <mergeCell ref="WIJ2:WIL2"/>
    <mergeCell ref="WIM2:WIO2"/>
    <mergeCell ref="WHF2:WHH2"/>
    <mergeCell ref="WHI2:WHK2"/>
    <mergeCell ref="WHL2:WHN2"/>
    <mergeCell ref="WHO2:WHQ2"/>
    <mergeCell ref="WHR2:WHT2"/>
    <mergeCell ref="WHU2:WHW2"/>
    <mergeCell ref="WGN2:WGP2"/>
    <mergeCell ref="WGQ2:WGS2"/>
    <mergeCell ref="WGT2:WGV2"/>
    <mergeCell ref="WGW2:WGY2"/>
    <mergeCell ref="WGZ2:WHB2"/>
    <mergeCell ref="WHC2:WHE2"/>
    <mergeCell ref="WFV2:WFX2"/>
    <mergeCell ref="WFY2:WGA2"/>
    <mergeCell ref="WGB2:WGD2"/>
    <mergeCell ref="WGE2:WGG2"/>
    <mergeCell ref="WGH2:WGJ2"/>
    <mergeCell ref="WGK2:WGM2"/>
    <mergeCell ref="WFD2:WFF2"/>
    <mergeCell ref="WFG2:WFI2"/>
    <mergeCell ref="WFJ2:WFL2"/>
    <mergeCell ref="WFM2:WFO2"/>
    <mergeCell ref="WFP2:WFR2"/>
    <mergeCell ref="WFS2:WFU2"/>
    <mergeCell ref="WEL2:WEN2"/>
    <mergeCell ref="WEO2:WEQ2"/>
    <mergeCell ref="WER2:WET2"/>
    <mergeCell ref="WEU2:WEW2"/>
    <mergeCell ref="WEX2:WEZ2"/>
    <mergeCell ref="WFA2:WFC2"/>
    <mergeCell ref="WDT2:WDV2"/>
    <mergeCell ref="WDW2:WDY2"/>
    <mergeCell ref="WDZ2:WEB2"/>
    <mergeCell ref="WEC2:WEE2"/>
    <mergeCell ref="WEF2:WEH2"/>
    <mergeCell ref="WEI2:WEK2"/>
    <mergeCell ref="WDB2:WDD2"/>
    <mergeCell ref="WDE2:WDG2"/>
    <mergeCell ref="WDH2:WDJ2"/>
    <mergeCell ref="WDK2:WDM2"/>
    <mergeCell ref="WDN2:WDP2"/>
    <mergeCell ref="WDQ2:WDS2"/>
    <mergeCell ref="WCJ2:WCL2"/>
    <mergeCell ref="WCM2:WCO2"/>
    <mergeCell ref="WCP2:WCR2"/>
    <mergeCell ref="WCS2:WCU2"/>
    <mergeCell ref="WCV2:WCX2"/>
    <mergeCell ref="WCY2:WDA2"/>
    <mergeCell ref="WBR2:WBT2"/>
    <mergeCell ref="WBU2:WBW2"/>
    <mergeCell ref="WBX2:WBZ2"/>
    <mergeCell ref="WCA2:WCC2"/>
    <mergeCell ref="WCD2:WCF2"/>
    <mergeCell ref="WCG2:WCI2"/>
    <mergeCell ref="WAZ2:WBB2"/>
    <mergeCell ref="WBC2:WBE2"/>
    <mergeCell ref="WBF2:WBH2"/>
    <mergeCell ref="WBI2:WBK2"/>
    <mergeCell ref="WBL2:WBN2"/>
    <mergeCell ref="WBO2:WBQ2"/>
    <mergeCell ref="WAH2:WAJ2"/>
    <mergeCell ref="WAK2:WAM2"/>
    <mergeCell ref="WAN2:WAP2"/>
    <mergeCell ref="WAQ2:WAS2"/>
    <mergeCell ref="WAT2:WAV2"/>
    <mergeCell ref="WAW2:WAY2"/>
    <mergeCell ref="VZP2:VZR2"/>
    <mergeCell ref="VZS2:VZU2"/>
    <mergeCell ref="VZV2:VZX2"/>
    <mergeCell ref="VZY2:WAA2"/>
    <mergeCell ref="WAB2:WAD2"/>
    <mergeCell ref="WAE2:WAG2"/>
    <mergeCell ref="VYX2:VYZ2"/>
    <mergeCell ref="VZA2:VZC2"/>
    <mergeCell ref="VZD2:VZF2"/>
    <mergeCell ref="VZG2:VZI2"/>
    <mergeCell ref="VZJ2:VZL2"/>
    <mergeCell ref="VZM2:VZO2"/>
    <mergeCell ref="VYF2:VYH2"/>
    <mergeCell ref="VYI2:VYK2"/>
    <mergeCell ref="VYL2:VYN2"/>
    <mergeCell ref="VYO2:VYQ2"/>
    <mergeCell ref="VYR2:VYT2"/>
    <mergeCell ref="VYU2:VYW2"/>
    <mergeCell ref="VXN2:VXP2"/>
    <mergeCell ref="VXQ2:VXS2"/>
    <mergeCell ref="VXT2:VXV2"/>
    <mergeCell ref="VXW2:VXY2"/>
    <mergeCell ref="VXZ2:VYB2"/>
    <mergeCell ref="VYC2:VYE2"/>
    <mergeCell ref="VWV2:VWX2"/>
    <mergeCell ref="VWY2:VXA2"/>
    <mergeCell ref="VXB2:VXD2"/>
    <mergeCell ref="VXE2:VXG2"/>
    <mergeCell ref="VXH2:VXJ2"/>
    <mergeCell ref="VXK2:VXM2"/>
    <mergeCell ref="VWD2:VWF2"/>
    <mergeCell ref="VWG2:VWI2"/>
    <mergeCell ref="VWJ2:VWL2"/>
    <mergeCell ref="VWM2:VWO2"/>
    <mergeCell ref="VWP2:VWR2"/>
    <mergeCell ref="VWS2:VWU2"/>
    <mergeCell ref="VVL2:VVN2"/>
    <mergeCell ref="VVO2:VVQ2"/>
    <mergeCell ref="VVR2:VVT2"/>
    <mergeCell ref="VVU2:VVW2"/>
    <mergeCell ref="VVX2:VVZ2"/>
    <mergeCell ref="VWA2:VWC2"/>
    <mergeCell ref="VUT2:VUV2"/>
    <mergeCell ref="VUW2:VUY2"/>
    <mergeCell ref="VUZ2:VVB2"/>
    <mergeCell ref="VVC2:VVE2"/>
    <mergeCell ref="VVF2:VVH2"/>
    <mergeCell ref="VVI2:VVK2"/>
    <mergeCell ref="VUB2:VUD2"/>
    <mergeCell ref="VUE2:VUG2"/>
    <mergeCell ref="VUH2:VUJ2"/>
    <mergeCell ref="VUK2:VUM2"/>
    <mergeCell ref="VUN2:VUP2"/>
    <mergeCell ref="VUQ2:VUS2"/>
    <mergeCell ref="VTJ2:VTL2"/>
    <mergeCell ref="VTM2:VTO2"/>
    <mergeCell ref="VTP2:VTR2"/>
    <mergeCell ref="VTS2:VTU2"/>
    <mergeCell ref="VTV2:VTX2"/>
    <mergeCell ref="VTY2:VUA2"/>
    <mergeCell ref="VSR2:VST2"/>
    <mergeCell ref="VSU2:VSW2"/>
    <mergeCell ref="VSX2:VSZ2"/>
    <mergeCell ref="VTA2:VTC2"/>
    <mergeCell ref="VTD2:VTF2"/>
    <mergeCell ref="VTG2:VTI2"/>
    <mergeCell ref="VRZ2:VSB2"/>
    <mergeCell ref="VSC2:VSE2"/>
    <mergeCell ref="VSF2:VSH2"/>
    <mergeCell ref="VSI2:VSK2"/>
    <mergeCell ref="VSL2:VSN2"/>
    <mergeCell ref="VSO2:VSQ2"/>
    <mergeCell ref="VRH2:VRJ2"/>
    <mergeCell ref="VRK2:VRM2"/>
    <mergeCell ref="VRN2:VRP2"/>
    <mergeCell ref="VRQ2:VRS2"/>
    <mergeCell ref="VRT2:VRV2"/>
    <mergeCell ref="VRW2:VRY2"/>
    <mergeCell ref="VQP2:VQR2"/>
    <mergeCell ref="VQS2:VQU2"/>
    <mergeCell ref="VQV2:VQX2"/>
    <mergeCell ref="VQY2:VRA2"/>
    <mergeCell ref="VRB2:VRD2"/>
    <mergeCell ref="VRE2:VRG2"/>
    <mergeCell ref="VPX2:VPZ2"/>
    <mergeCell ref="VQA2:VQC2"/>
    <mergeCell ref="VQD2:VQF2"/>
    <mergeCell ref="VQG2:VQI2"/>
    <mergeCell ref="VQJ2:VQL2"/>
    <mergeCell ref="VQM2:VQO2"/>
    <mergeCell ref="VPF2:VPH2"/>
    <mergeCell ref="VPI2:VPK2"/>
    <mergeCell ref="VPL2:VPN2"/>
    <mergeCell ref="VPO2:VPQ2"/>
    <mergeCell ref="VPR2:VPT2"/>
    <mergeCell ref="VPU2:VPW2"/>
    <mergeCell ref="VON2:VOP2"/>
    <mergeCell ref="VOQ2:VOS2"/>
    <mergeCell ref="VOT2:VOV2"/>
    <mergeCell ref="VOW2:VOY2"/>
    <mergeCell ref="VOZ2:VPB2"/>
    <mergeCell ref="VPC2:VPE2"/>
    <mergeCell ref="VNV2:VNX2"/>
    <mergeCell ref="VNY2:VOA2"/>
    <mergeCell ref="VOB2:VOD2"/>
    <mergeCell ref="VOE2:VOG2"/>
    <mergeCell ref="VOH2:VOJ2"/>
    <mergeCell ref="VOK2:VOM2"/>
    <mergeCell ref="VND2:VNF2"/>
    <mergeCell ref="VNG2:VNI2"/>
    <mergeCell ref="VNJ2:VNL2"/>
    <mergeCell ref="VNM2:VNO2"/>
    <mergeCell ref="VNP2:VNR2"/>
    <mergeCell ref="VNS2:VNU2"/>
    <mergeCell ref="VML2:VMN2"/>
    <mergeCell ref="VMO2:VMQ2"/>
    <mergeCell ref="VMR2:VMT2"/>
    <mergeCell ref="VMU2:VMW2"/>
    <mergeCell ref="VMX2:VMZ2"/>
    <mergeCell ref="VNA2:VNC2"/>
    <mergeCell ref="VLT2:VLV2"/>
    <mergeCell ref="VLW2:VLY2"/>
    <mergeCell ref="VLZ2:VMB2"/>
    <mergeCell ref="VMC2:VME2"/>
    <mergeCell ref="VMF2:VMH2"/>
    <mergeCell ref="VMI2:VMK2"/>
    <mergeCell ref="VLB2:VLD2"/>
    <mergeCell ref="VLE2:VLG2"/>
    <mergeCell ref="VLH2:VLJ2"/>
    <mergeCell ref="VLK2:VLM2"/>
    <mergeCell ref="VLN2:VLP2"/>
    <mergeCell ref="VLQ2:VLS2"/>
    <mergeCell ref="VKJ2:VKL2"/>
    <mergeCell ref="VKM2:VKO2"/>
    <mergeCell ref="VKP2:VKR2"/>
    <mergeCell ref="VKS2:VKU2"/>
    <mergeCell ref="VKV2:VKX2"/>
    <mergeCell ref="VKY2:VLA2"/>
    <mergeCell ref="VJR2:VJT2"/>
    <mergeCell ref="VJU2:VJW2"/>
    <mergeCell ref="VJX2:VJZ2"/>
    <mergeCell ref="VKA2:VKC2"/>
    <mergeCell ref="VKD2:VKF2"/>
    <mergeCell ref="VKG2:VKI2"/>
    <mergeCell ref="VIZ2:VJB2"/>
    <mergeCell ref="VJC2:VJE2"/>
    <mergeCell ref="VJF2:VJH2"/>
    <mergeCell ref="VJI2:VJK2"/>
    <mergeCell ref="VJL2:VJN2"/>
    <mergeCell ref="VJO2:VJQ2"/>
    <mergeCell ref="VIH2:VIJ2"/>
    <mergeCell ref="VIK2:VIM2"/>
    <mergeCell ref="VIN2:VIP2"/>
    <mergeCell ref="VIQ2:VIS2"/>
    <mergeCell ref="VIT2:VIV2"/>
    <mergeCell ref="VIW2:VIY2"/>
    <mergeCell ref="VHP2:VHR2"/>
    <mergeCell ref="VHS2:VHU2"/>
    <mergeCell ref="VHV2:VHX2"/>
    <mergeCell ref="VHY2:VIA2"/>
    <mergeCell ref="VIB2:VID2"/>
    <mergeCell ref="VIE2:VIG2"/>
    <mergeCell ref="VGX2:VGZ2"/>
    <mergeCell ref="VHA2:VHC2"/>
    <mergeCell ref="VHD2:VHF2"/>
    <mergeCell ref="VHG2:VHI2"/>
    <mergeCell ref="VHJ2:VHL2"/>
    <mergeCell ref="VHM2:VHO2"/>
    <mergeCell ref="VGF2:VGH2"/>
    <mergeCell ref="VGI2:VGK2"/>
    <mergeCell ref="VGL2:VGN2"/>
    <mergeCell ref="VGO2:VGQ2"/>
    <mergeCell ref="VGR2:VGT2"/>
    <mergeCell ref="VGU2:VGW2"/>
    <mergeCell ref="VFN2:VFP2"/>
    <mergeCell ref="VFQ2:VFS2"/>
    <mergeCell ref="VFT2:VFV2"/>
    <mergeCell ref="VFW2:VFY2"/>
    <mergeCell ref="VFZ2:VGB2"/>
    <mergeCell ref="VGC2:VGE2"/>
    <mergeCell ref="VEV2:VEX2"/>
    <mergeCell ref="VEY2:VFA2"/>
    <mergeCell ref="VFB2:VFD2"/>
    <mergeCell ref="VFE2:VFG2"/>
    <mergeCell ref="VFH2:VFJ2"/>
    <mergeCell ref="VFK2:VFM2"/>
    <mergeCell ref="VED2:VEF2"/>
    <mergeCell ref="VEG2:VEI2"/>
    <mergeCell ref="VEJ2:VEL2"/>
    <mergeCell ref="VEM2:VEO2"/>
    <mergeCell ref="VEP2:VER2"/>
    <mergeCell ref="VES2:VEU2"/>
    <mergeCell ref="VDL2:VDN2"/>
    <mergeCell ref="VDO2:VDQ2"/>
    <mergeCell ref="VDR2:VDT2"/>
    <mergeCell ref="VDU2:VDW2"/>
    <mergeCell ref="VDX2:VDZ2"/>
    <mergeCell ref="VEA2:VEC2"/>
    <mergeCell ref="VCT2:VCV2"/>
    <mergeCell ref="VCW2:VCY2"/>
    <mergeCell ref="VCZ2:VDB2"/>
    <mergeCell ref="VDC2:VDE2"/>
    <mergeCell ref="VDF2:VDH2"/>
    <mergeCell ref="VDI2:VDK2"/>
    <mergeCell ref="VCB2:VCD2"/>
    <mergeCell ref="VCE2:VCG2"/>
    <mergeCell ref="VCH2:VCJ2"/>
    <mergeCell ref="VCK2:VCM2"/>
    <mergeCell ref="VCN2:VCP2"/>
    <mergeCell ref="VCQ2:VCS2"/>
    <mergeCell ref="VBJ2:VBL2"/>
    <mergeCell ref="VBM2:VBO2"/>
    <mergeCell ref="VBP2:VBR2"/>
    <mergeCell ref="VBS2:VBU2"/>
    <mergeCell ref="VBV2:VBX2"/>
    <mergeCell ref="VBY2:VCA2"/>
    <mergeCell ref="VAR2:VAT2"/>
    <mergeCell ref="VAU2:VAW2"/>
    <mergeCell ref="VAX2:VAZ2"/>
    <mergeCell ref="VBA2:VBC2"/>
    <mergeCell ref="VBD2:VBF2"/>
    <mergeCell ref="VBG2:VBI2"/>
    <mergeCell ref="UZZ2:VAB2"/>
    <mergeCell ref="VAC2:VAE2"/>
    <mergeCell ref="VAF2:VAH2"/>
    <mergeCell ref="VAI2:VAK2"/>
    <mergeCell ref="VAL2:VAN2"/>
    <mergeCell ref="VAO2:VAQ2"/>
    <mergeCell ref="UZH2:UZJ2"/>
    <mergeCell ref="UZK2:UZM2"/>
    <mergeCell ref="UZN2:UZP2"/>
    <mergeCell ref="UZQ2:UZS2"/>
    <mergeCell ref="UZT2:UZV2"/>
    <mergeCell ref="UZW2:UZY2"/>
    <mergeCell ref="UYP2:UYR2"/>
    <mergeCell ref="UYS2:UYU2"/>
    <mergeCell ref="UYV2:UYX2"/>
    <mergeCell ref="UYY2:UZA2"/>
    <mergeCell ref="UZB2:UZD2"/>
    <mergeCell ref="UZE2:UZG2"/>
    <mergeCell ref="UXX2:UXZ2"/>
    <mergeCell ref="UYA2:UYC2"/>
    <mergeCell ref="UYD2:UYF2"/>
    <mergeCell ref="UYG2:UYI2"/>
    <mergeCell ref="UYJ2:UYL2"/>
    <mergeCell ref="UYM2:UYO2"/>
    <mergeCell ref="UXF2:UXH2"/>
    <mergeCell ref="UXI2:UXK2"/>
    <mergeCell ref="UXL2:UXN2"/>
    <mergeCell ref="UXO2:UXQ2"/>
    <mergeCell ref="UXR2:UXT2"/>
    <mergeCell ref="UXU2:UXW2"/>
    <mergeCell ref="UWN2:UWP2"/>
    <mergeCell ref="UWQ2:UWS2"/>
    <mergeCell ref="UWT2:UWV2"/>
    <mergeCell ref="UWW2:UWY2"/>
    <mergeCell ref="UWZ2:UXB2"/>
    <mergeCell ref="UXC2:UXE2"/>
    <mergeCell ref="UVV2:UVX2"/>
    <mergeCell ref="UVY2:UWA2"/>
    <mergeCell ref="UWB2:UWD2"/>
    <mergeCell ref="UWE2:UWG2"/>
    <mergeCell ref="UWH2:UWJ2"/>
    <mergeCell ref="UWK2:UWM2"/>
    <mergeCell ref="UVD2:UVF2"/>
    <mergeCell ref="UVG2:UVI2"/>
    <mergeCell ref="UVJ2:UVL2"/>
    <mergeCell ref="UVM2:UVO2"/>
    <mergeCell ref="UVP2:UVR2"/>
    <mergeCell ref="UVS2:UVU2"/>
    <mergeCell ref="UUL2:UUN2"/>
    <mergeCell ref="UUO2:UUQ2"/>
    <mergeCell ref="UUR2:UUT2"/>
    <mergeCell ref="UUU2:UUW2"/>
    <mergeCell ref="UUX2:UUZ2"/>
    <mergeCell ref="UVA2:UVC2"/>
    <mergeCell ref="UTT2:UTV2"/>
    <mergeCell ref="UTW2:UTY2"/>
    <mergeCell ref="UTZ2:UUB2"/>
    <mergeCell ref="UUC2:UUE2"/>
    <mergeCell ref="UUF2:UUH2"/>
    <mergeCell ref="UUI2:UUK2"/>
    <mergeCell ref="UTB2:UTD2"/>
    <mergeCell ref="UTE2:UTG2"/>
    <mergeCell ref="UTH2:UTJ2"/>
    <mergeCell ref="UTK2:UTM2"/>
    <mergeCell ref="UTN2:UTP2"/>
    <mergeCell ref="UTQ2:UTS2"/>
    <mergeCell ref="USJ2:USL2"/>
    <mergeCell ref="USM2:USO2"/>
    <mergeCell ref="USP2:USR2"/>
    <mergeCell ref="USS2:USU2"/>
    <mergeCell ref="USV2:USX2"/>
    <mergeCell ref="USY2:UTA2"/>
    <mergeCell ref="URR2:URT2"/>
    <mergeCell ref="URU2:URW2"/>
    <mergeCell ref="URX2:URZ2"/>
    <mergeCell ref="USA2:USC2"/>
    <mergeCell ref="USD2:USF2"/>
    <mergeCell ref="USG2:USI2"/>
    <mergeCell ref="UQZ2:URB2"/>
    <mergeCell ref="URC2:URE2"/>
    <mergeCell ref="URF2:URH2"/>
    <mergeCell ref="URI2:URK2"/>
    <mergeCell ref="URL2:URN2"/>
    <mergeCell ref="URO2:URQ2"/>
    <mergeCell ref="UQH2:UQJ2"/>
    <mergeCell ref="UQK2:UQM2"/>
    <mergeCell ref="UQN2:UQP2"/>
    <mergeCell ref="UQQ2:UQS2"/>
    <mergeCell ref="UQT2:UQV2"/>
    <mergeCell ref="UQW2:UQY2"/>
    <mergeCell ref="UPP2:UPR2"/>
    <mergeCell ref="UPS2:UPU2"/>
    <mergeCell ref="UPV2:UPX2"/>
    <mergeCell ref="UPY2:UQA2"/>
    <mergeCell ref="UQB2:UQD2"/>
    <mergeCell ref="UQE2:UQG2"/>
    <mergeCell ref="UOX2:UOZ2"/>
    <mergeCell ref="UPA2:UPC2"/>
    <mergeCell ref="UPD2:UPF2"/>
    <mergeCell ref="UPG2:UPI2"/>
    <mergeCell ref="UPJ2:UPL2"/>
    <mergeCell ref="UPM2:UPO2"/>
    <mergeCell ref="UOF2:UOH2"/>
    <mergeCell ref="UOI2:UOK2"/>
    <mergeCell ref="UOL2:UON2"/>
    <mergeCell ref="UOO2:UOQ2"/>
    <mergeCell ref="UOR2:UOT2"/>
    <mergeCell ref="UOU2:UOW2"/>
    <mergeCell ref="UNN2:UNP2"/>
    <mergeCell ref="UNQ2:UNS2"/>
    <mergeCell ref="UNT2:UNV2"/>
    <mergeCell ref="UNW2:UNY2"/>
    <mergeCell ref="UNZ2:UOB2"/>
    <mergeCell ref="UOC2:UOE2"/>
    <mergeCell ref="UMV2:UMX2"/>
    <mergeCell ref="UMY2:UNA2"/>
    <mergeCell ref="UNB2:UND2"/>
    <mergeCell ref="UNE2:UNG2"/>
    <mergeCell ref="UNH2:UNJ2"/>
    <mergeCell ref="UNK2:UNM2"/>
    <mergeCell ref="UMD2:UMF2"/>
    <mergeCell ref="UMG2:UMI2"/>
    <mergeCell ref="UMJ2:UML2"/>
    <mergeCell ref="UMM2:UMO2"/>
    <mergeCell ref="UMP2:UMR2"/>
    <mergeCell ref="UMS2:UMU2"/>
    <mergeCell ref="ULL2:ULN2"/>
    <mergeCell ref="ULO2:ULQ2"/>
    <mergeCell ref="ULR2:ULT2"/>
    <mergeCell ref="ULU2:ULW2"/>
    <mergeCell ref="ULX2:ULZ2"/>
    <mergeCell ref="UMA2:UMC2"/>
    <mergeCell ref="UKT2:UKV2"/>
    <mergeCell ref="UKW2:UKY2"/>
    <mergeCell ref="UKZ2:ULB2"/>
    <mergeCell ref="ULC2:ULE2"/>
    <mergeCell ref="ULF2:ULH2"/>
    <mergeCell ref="ULI2:ULK2"/>
    <mergeCell ref="UKB2:UKD2"/>
    <mergeCell ref="UKE2:UKG2"/>
    <mergeCell ref="UKH2:UKJ2"/>
    <mergeCell ref="UKK2:UKM2"/>
    <mergeCell ref="UKN2:UKP2"/>
    <mergeCell ref="UKQ2:UKS2"/>
    <mergeCell ref="UJJ2:UJL2"/>
    <mergeCell ref="UJM2:UJO2"/>
    <mergeCell ref="UJP2:UJR2"/>
    <mergeCell ref="UJS2:UJU2"/>
    <mergeCell ref="UJV2:UJX2"/>
    <mergeCell ref="UJY2:UKA2"/>
    <mergeCell ref="UIR2:UIT2"/>
    <mergeCell ref="UIU2:UIW2"/>
    <mergeCell ref="UIX2:UIZ2"/>
    <mergeCell ref="UJA2:UJC2"/>
    <mergeCell ref="UJD2:UJF2"/>
    <mergeCell ref="UJG2:UJI2"/>
    <mergeCell ref="UHZ2:UIB2"/>
    <mergeCell ref="UIC2:UIE2"/>
    <mergeCell ref="UIF2:UIH2"/>
    <mergeCell ref="UII2:UIK2"/>
    <mergeCell ref="UIL2:UIN2"/>
    <mergeCell ref="UIO2:UIQ2"/>
    <mergeCell ref="UHH2:UHJ2"/>
    <mergeCell ref="UHK2:UHM2"/>
    <mergeCell ref="UHN2:UHP2"/>
    <mergeCell ref="UHQ2:UHS2"/>
    <mergeCell ref="UHT2:UHV2"/>
    <mergeCell ref="UHW2:UHY2"/>
    <mergeCell ref="UGP2:UGR2"/>
    <mergeCell ref="UGS2:UGU2"/>
    <mergeCell ref="UGV2:UGX2"/>
    <mergeCell ref="UGY2:UHA2"/>
    <mergeCell ref="UHB2:UHD2"/>
    <mergeCell ref="UHE2:UHG2"/>
    <mergeCell ref="UFX2:UFZ2"/>
    <mergeCell ref="UGA2:UGC2"/>
    <mergeCell ref="UGD2:UGF2"/>
    <mergeCell ref="UGG2:UGI2"/>
    <mergeCell ref="UGJ2:UGL2"/>
    <mergeCell ref="UGM2:UGO2"/>
    <mergeCell ref="UFF2:UFH2"/>
    <mergeCell ref="UFI2:UFK2"/>
    <mergeCell ref="UFL2:UFN2"/>
    <mergeCell ref="UFO2:UFQ2"/>
    <mergeCell ref="UFR2:UFT2"/>
    <mergeCell ref="UFU2:UFW2"/>
    <mergeCell ref="UEN2:UEP2"/>
    <mergeCell ref="UEQ2:UES2"/>
    <mergeCell ref="UET2:UEV2"/>
    <mergeCell ref="UEW2:UEY2"/>
    <mergeCell ref="UEZ2:UFB2"/>
    <mergeCell ref="UFC2:UFE2"/>
    <mergeCell ref="UDV2:UDX2"/>
    <mergeCell ref="UDY2:UEA2"/>
    <mergeCell ref="UEB2:UED2"/>
    <mergeCell ref="UEE2:UEG2"/>
    <mergeCell ref="UEH2:UEJ2"/>
    <mergeCell ref="UEK2:UEM2"/>
    <mergeCell ref="UDD2:UDF2"/>
    <mergeCell ref="UDG2:UDI2"/>
    <mergeCell ref="UDJ2:UDL2"/>
    <mergeCell ref="UDM2:UDO2"/>
    <mergeCell ref="UDP2:UDR2"/>
    <mergeCell ref="UDS2:UDU2"/>
    <mergeCell ref="UCL2:UCN2"/>
    <mergeCell ref="UCO2:UCQ2"/>
    <mergeCell ref="UCR2:UCT2"/>
    <mergeCell ref="UCU2:UCW2"/>
    <mergeCell ref="UCX2:UCZ2"/>
    <mergeCell ref="UDA2:UDC2"/>
    <mergeCell ref="UBT2:UBV2"/>
    <mergeCell ref="UBW2:UBY2"/>
    <mergeCell ref="UBZ2:UCB2"/>
    <mergeCell ref="UCC2:UCE2"/>
    <mergeCell ref="UCF2:UCH2"/>
    <mergeCell ref="UCI2:UCK2"/>
    <mergeCell ref="UBB2:UBD2"/>
    <mergeCell ref="UBE2:UBG2"/>
    <mergeCell ref="UBH2:UBJ2"/>
    <mergeCell ref="UBK2:UBM2"/>
    <mergeCell ref="UBN2:UBP2"/>
    <mergeCell ref="UBQ2:UBS2"/>
    <mergeCell ref="UAJ2:UAL2"/>
    <mergeCell ref="UAM2:UAO2"/>
    <mergeCell ref="UAP2:UAR2"/>
    <mergeCell ref="UAS2:UAU2"/>
    <mergeCell ref="UAV2:UAX2"/>
    <mergeCell ref="UAY2:UBA2"/>
    <mergeCell ref="TZR2:TZT2"/>
    <mergeCell ref="TZU2:TZW2"/>
    <mergeCell ref="TZX2:TZZ2"/>
    <mergeCell ref="UAA2:UAC2"/>
    <mergeCell ref="UAD2:UAF2"/>
    <mergeCell ref="UAG2:UAI2"/>
    <mergeCell ref="TYZ2:TZB2"/>
    <mergeCell ref="TZC2:TZE2"/>
    <mergeCell ref="TZF2:TZH2"/>
    <mergeCell ref="TZI2:TZK2"/>
    <mergeCell ref="TZL2:TZN2"/>
    <mergeCell ref="TZO2:TZQ2"/>
    <mergeCell ref="TYH2:TYJ2"/>
    <mergeCell ref="TYK2:TYM2"/>
    <mergeCell ref="TYN2:TYP2"/>
    <mergeCell ref="TYQ2:TYS2"/>
    <mergeCell ref="TYT2:TYV2"/>
    <mergeCell ref="TYW2:TYY2"/>
    <mergeCell ref="TXP2:TXR2"/>
    <mergeCell ref="TXS2:TXU2"/>
    <mergeCell ref="TXV2:TXX2"/>
    <mergeCell ref="TXY2:TYA2"/>
    <mergeCell ref="TYB2:TYD2"/>
    <mergeCell ref="TYE2:TYG2"/>
    <mergeCell ref="TWX2:TWZ2"/>
    <mergeCell ref="TXA2:TXC2"/>
    <mergeCell ref="TXD2:TXF2"/>
    <mergeCell ref="TXG2:TXI2"/>
    <mergeCell ref="TXJ2:TXL2"/>
    <mergeCell ref="TXM2:TXO2"/>
    <mergeCell ref="TWF2:TWH2"/>
    <mergeCell ref="TWI2:TWK2"/>
    <mergeCell ref="TWL2:TWN2"/>
    <mergeCell ref="TWO2:TWQ2"/>
    <mergeCell ref="TWR2:TWT2"/>
    <mergeCell ref="TWU2:TWW2"/>
    <mergeCell ref="TVN2:TVP2"/>
    <mergeCell ref="TVQ2:TVS2"/>
    <mergeCell ref="TVT2:TVV2"/>
    <mergeCell ref="TVW2:TVY2"/>
    <mergeCell ref="TVZ2:TWB2"/>
    <mergeCell ref="TWC2:TWE2"/>
    <mergeCell ref="TUV2:TUX2"/>
    <mergeCell ref="TUY2:TVA2"/>
    <mergeCell ref="TVB2:TVD2"/>
    <mergeCell ref="TVE2:TVG2"/>
    <mergeCell ref="TVH2:TVJ2"/>
    <mergeCell ref="TVK2:TVM2"/>
    <mergeCell ref="TUD2:TUF2"/>
    <mergeCell ref="TUG2:TUI2"/>
    <mergeCell ref="TUJ2:TUL2"/>
    <mergeCell ref="TUM2:TUO2"/>
    <mergeCell ref="TUP2:TUR2"/>
    <mergeCell ref="TUS2:TUU2"/>
    <mergeCell ref="TTL2:TTN2"/>
    <mergeCell ref="TTO2:TTQ2"/>
    <mergeCell ref="TTR2:TTT2"/>
    <mergeCell ref="TTU2:TTW2"/>
    <mergeCell ref="TTX2:TTZ2"/>
    <mergeCell ref="TUA2:TUC2"/>
    <mergeCell ref="TST2:TSV2"/>
    <mergeCell ref="TSW2:TSY2"/>
    <mergeCell ref="TSZ2:TTB2"/>
    <mergeCell ref="TTC2:TTE2"/>
    <mergeCell ref="TTF2:TTH2"/>
    <mergeCell ref="TTI2:TTK2"/>
    <mergeCell ref="TSB2:TSD2"/>
    <mergeCell ref="TSE2:TSG2"/>
    <mergeCell ref="TSH2:TSJ2"/>
    <mergeCell ref="TSK2:TSM2"/>
    <mergeCell ref="TSN2:TSP2"/>
    <mergeCell ref="TSQ2:TSS2"/>
    <mergeCell ref="TRJ2:TRL2"/>
    <mergeCell ref="TRM2:TRO2"/>
    <mergeCell ref="TRP2:TRR2"/>
    <mergeCell ref="TRS2:TRU2"/>
    <mergeCell ref="TRV2:TRX2"/>
    <mergeCell ref="TRY2:TSA2"/>
    <mergeCell ref="TQR2:TQT2"/>
    <mergeCell ref="TQU2:TQW2"/>
    <mergeCell ref="TQX2:TQZ2"/>
    <mergeCell ref="TRA2:TRC2"/>
    <mergeCell ref="TRD2:TRF2"/>
    <mergeCell ref="TRG2:TRI2"/>
    <mergeCell ref="TPZ2:TQB2"/>
    <mergeCell ref="TQC2:TQE2"/>
    <mergeCell ref="TQF2:TQH2"/>
    <mergeCell ref="TQI2:TQK2"/>
    <mergeCell ref="TQL2:TQN2"/>
    <mergeCell ref="TQO2:TQQ2"/>
    <mergeCell ref="TPH2:TPJ2"/>
    <mergeCell ref="TPK2:TPM2"/>
    <mergeCell ref="TPN2:TPP2"/>
    <mergeCell ref="TPQ2:TPS2"/>
    <mergeCell ref="TPT2:TPV2"/>
    <mergeCell ref="TPW2:TPY2"/>
    <mergeCell ref="TOP2:TOR2"/>
    <mergeCell ref="TOS2:TOU2"/>
    <mergeCell ref="TOV2:TOX2"/>
    <mergeCell ref="TOY2:TPA2"/>
    <mergeCell ref="TPB2:TPD2"/>
    <mergeCell ref="TPE2:TPG2"/>
    <mergeCell ref="TNX2:TNZ2"/>
    <mergeCell ref="TOA2:TOC2"/>
    <mergeCell ref="TOD2:TOF2"/>
    <mergeCell ref="TOG2:TOI2"/>
    <mergeCell ref="TOJ2:TOL2"/>
    <mergeCell ref="TOM2:TOO2"/>
    <mergeCell ref="TNF2:TNH2"/>
    <mergeCell ref="TNI2:TNK2"/>
    <mergeCell ref="TNL2:TNN2"/>
    <mergeCell ref="TNO2:TNQ2"/>
    <mergeCell ref="TNR2:TNT2"/>
    <mergeCell ref="TNU2:TNW2"/>
    <mergeCell ref="TMN2:TMP2"/>
    <mergeCell ref="TMQ2:TMS2"/>
    <mergeCell ref="TMT2:TMV2"/>
    <mergeCell ref="TMW2:TMY2"/>
    <mergeCell ref="TMZ2:TNB2"/>
    <mergeCell ref="TNC2:TNE2"/>
    <mergeCell ref="TLV2:TLX2"/>
    <mergeCell ref="TLY2:TMA2"/>
    <mergeCell ref="TMB2:TMD2"/>
    <mergeCell ref="TME2:TMG2"/>
    <mergeCell ref="TMH2:TMJ2"/>
    <mergeCell ref="TMK2:TMM2"/>
    <mergeCell ref="TLD2:TLF2"/>
    <mergeCell ref="TLG2:TLI2"/>
    <mergeCell ref="TLJ2:TLL2"/>
    <mergeCell ref="TLM2:TLO2"/>
    <mergeCell ref="TLP2:TLR2"/>
    <mergeCell ref="TLS2:TLU2"/>
    <mergeCell ref="TKL2:TKN2"/>
    <mergeCell ref="TKO2:TKQ2"/>
    <mergeCell ref="TKR2:TKT2"/>
    <mergeCell ref="TKU2:TKW2"/>
    <mergeCell ref="TKX2:TKZ2"/>
    <mergeCell ref="TLA2:TLC2"/>
    <mergeCell ref="TJT2:TJV2"/>
    <mergeCell ref="TJW2:TJY2"/>
    <mergeCell ref="TJZ2:TKB2"/>
    <mergeCell ref="TKC2:TKE2"/>
    <mergeCell ref="TKF2:TKH2"/>
    <mergeCell ref="TKI2:TKK2"/>
    <mergeCell ref="TJB2:TJD2"/>
    <mergeCell ref="TJE2:TJG2"/>
    <mergeCell ref="TJH2:TJJ2"/>
    <mergeCell ref="TJK2:TJM2"/>
    <mergeCell ref="TJN2:TJP2"/>
    <mergeCell ref="TJQ2:TJS2"/>
    <mergeCell ref="TIJ2:TIL2"/>
    <mergeCell ref="TIM2:TIO2"/>
    <mergeCell ref="TIP2:TIR2"/>
    <mergeCell ref="TIS2:TIU2"/>
    <mergeCell ref="TIV2:TIX2"/>
    <mergeCell ref="TIY2:TJA2"/>
    <mergeCell ref="THR2:THT2"/>
    <mergeCell ref="THU2:THW2"/>
    <mergeCell ref="THX2:THZ2"/>
    <mergeCell ref="TIA2:TIC2"/>
    <mergeCell ref="TID2:TIF2"/>
    <mergeCell ref="TIG2:TII2"/>
    <mergeCell ref="TGZ2:THB2"/>
    <mergeCell ref="THC2:THE2"/>
    <mergeCell ref="THF2:THH2"/>
    <mergeCell ref="THI2:THK2"/>
    <mergeCell ref="THL2:THN2"/>
    <mergeCell ref="THO2:THQ2"/>
    <mergeCell ref="TGH2:TGJ2"/>
    <mergeCell ref="TGK2:TGM2"/>
    <mergeCell ref="TGN2:TGP2"/>
    <mergeCell ref="TGQ2:TGS2"/>
    <mergeCell ref="TGT2:TGV2"/>
    <mergeCell ref="TGW2:TGY2"/>
    <mergeCell ref="TFP2:TFR2"/>
    <mergeCell ref="TFS2:TFU2"/>
    <mergeCell ref="TFV2:TFX2"/>
    <mergeCell ref="TFY2:TGA2"/>
    <mergeCell ref="TGB2:TGD2"/>
    <mergeCell ref="TGE2:TGG2"/>
    <mergeCell ref="TEX2:TEZ2"/>
    <mergeCell ref="TFA2:TFC2"/>
    <mergeCell ref="TFD2:TFF2"/>
    <mergeCell ref="TFG2:TFI2"/>
    <mergeCell ref="TFJ2:TFL2"/>
    <mergeCell ref="TFM2:TFO2"/>
    <mergeCell ref="TEF2:TEH2"/>
    <mergeCell ref="TEI2:TEK2"/>
    <mergeCell ref="TEL2:TEN2"/>
    <mergeCell ref="TEO2:TEQ2"/>
    <mergeCell ref="TER2:TET2"/>
    <mergeCell ref="TEU2:TEW2"/>
    <mergeCell ref="TDN2:TDP2"/>
    <mergeCell ref="TDQ2:TDS2"/>
    <mergeCell ref="TDT2:TDV2"/>
    <mergeCell ref="TDW2:TDY2"/>
    <mergeCell ref="TDZ2:TEB2"/>
    <mergeCell ref="TEC2:TEE2"/>
    <mergeCell ref="TCV2:TCX2"/>
    <mergeCell ref="TCY2:TDA2"/>
    <mergeCell ref="TDB2:TDD2"/>
    <mergeCell ref="TDE2:TDG2"/>
    <mergeCell ref="TDH2:TDJ2"/>
    <mergeCell ref="TDK2:TDM2"/>
    <mergeCell ref="TCD2:TCF2"/>
    <mergeCell ref="TCG2:TCI2"/>
    <mergeCell ref="TCJ2:TCL2"/>
    <mergeCell ref="TCM2:TCO2"/>
    <mergeCell ref="TCP2:TCR2"/>
    <mergeCell ref="TCS2:TCU2"/>
    <mergeCell ref="TBL2:TBN2"/>
    <mergeCell ref="TBO2:TBQ2"/>
    <mergeCell ref="TBR2:TBT2"/>
    <mergeCell ref="TBU2:TBW2"/>
    <mergeCell ref="TBX2:TBZ2"/>
    <mergeCell ref="TCA2:TCC2"/>
    <mergeCell ref="TAT2:TAV2"/>
    <mergeCell ref="TAW2:TAY2"/>
    <mergeCell ref="TAZ2:TBB2"/>
    <mergeCell ref="TBC2:TBE2"/>
    <mergeCell ref="TBF2:TBH2"/>
    <mergeCell ref="TBI2:TBK2"/>
    <mergeCell ref="TAB2:TAD2"/>
    <mergeCell ref="TAE2:TAG2"/>
    <mergeCell ref="TAH2:TAJ2"/>
    <mergeCell ref="TAK2:TAM2"/>
    <mergeCell ref="TAN2:TAP2"/>
    <mergeCell ref="TAQ2:TAS2"/>
    <mergeCell ref="SZJ2:SZL2"/>
    <mergeCell ref="SZM2:SZO2"/>
    <mergeCell ref="SZP2:SZR2"/>
    <mergeCell ref="SZS2:SZU2"/>
    <mergeCell ref="SZV2:SZX2"/>
    <mergeCell ref="SZY2:TAA2"/>
    <mergeCell ref="SYR2:SYT2"/>
    <mergeCell ref="SYU2:SYW2"/>
    <mergeCell ref="SYX2:SYZ2"/>
    <mergeCell ref="SZA2:SZC2"/>
    <mergeCell ref="SZD2:SZF2"/>
    <mergeCell ref="SZG2:SZI2"/>
    <mergeCell ref="SXZ2:SYB2"/>
    <mergeCell ref="SYC2:SYE2"/>
    <mergeCell ref="SYF2:SYH2"/>
    <mergeCell ref="SYI2:SYK2"/>
    <mergeCell ref="SYL2:SYN2"/>
    <mergeCell ref="SYO2:SYQ2"/>
    <mergeCell ref="SXH2:SXJ2"/>
    <mergeCell ref="SXK2:SXM2"/>
    <mergeCell ref="SXN2:SXP2"/>
    <mergeCell ref="SXQ2:SXS2"/>
    <mergeCell ref="SXT2:SXV2"/>
    <mergeCell ref="SXW2:SXY2"/>
    <mergeCell ref="SWP2:SWR2"/>
    <mergeCell ref="SWS2:SWU2"/>
    <mergeCell ref="SWV2:SWX2"/>
    <mergeCell ref="SWY2:SXA2"/>
    <mergeCell ref="SXB2:SXD2"/>
    <mergeCell ref="SXE2:SXG2"/>
    <mergeCell ref="SVX2:SVZ2"/>
    <mergeCell ref="SWA2:SWC2"/>
    <mergeCell ref="SWD2:SWF2"/>
    <mergeCell ref="SWG2:SWI2"/>
    <mergeCell ref="SWJ2:SWL2"/>
    <mergeCell ref="SWM2:SWO2"/>
    <mergeCell ref="SVF2:SVH2"/>
    <mergeCell ref="SVI2:SVK2"/>
    <mergeCell ref="SVL2:SVN2"/>
    <mergeCell ref="SVO2:SVQ2"/>
    <mergeCell ref="SVR2:SVT2"/>
    <mergeCell ref="SVU2:SVW2"/>
    <mergeCell ref="SUN2:SUP2"/>
    <mergeCell ref="SUQ2:SUS2"/>
    <mergeCell ref="SUT2:SUV2"/>
    <mergeCell ref="SUW2:SUY2"/>
    <mergeCell ref="SUZ2:SVB2"/>
    <mergeCell ref="SVC2:SVE2"/>
    <mergeCell ref="STV2:STX2"/>
    <mergeCell ref="STY2:SUA2"/>
    <mergeCell ref="SUB2:SUD2"/>
    <mergeCell ref="SUE2:SUG2"/>
    <mergeCell ref="SUH2:SUJ2"/>
    <mergeCell ref="SUK2:SUM2"/>
    <mergeCell ref="STD2:STF2"/>
    <mergeCell ref="STG2:STI2"/>
    <mergeCell ref="STJ2:STL2"/>
    <mergeCell ref="STM2:STO2"/>
    <mergeCell ref="STP2:STR2"/>
    <mergeCell ref="STS2:STU2"/>
    <mergeCell ref="SSL2:SSN2"/>
    <mergeCell ref="SSO2:SSQ2"/>
    <mergeCell ref="SSR2:SST2"/>
    <mergeCell ref="SSU2:SSW2"/>
    <mergeCell ref="SSX2:SSZ2"/>
    <mergeCell ref="STA2:STC2"/>
    <mergeCell ref="SRT2:SRV2"/>
    <mergeCell ref="SRW2:SRY2"/>
    <mergeCell ref="SRZ2:SSB2"/>
    <mergeCell ref="SSC2:SSE2"/>
    <mergeCell ref="SSF2:SSH2"/>
    <mergeCell ref="SSI2:SSK2"/>
    <mergeCell ref="SRB2:SRD2"/>
    <mergeCell ref="SRE2:SRG2"/>
    <mergeCell ref="SRH2:SRJ2"/>
    <mergeCell ref="SRK2:SRM2"/>
    <mergeCell ref="SRN2:SRP2"/>
    <mergeCell ref="SRQ2:SRS2"/>
    <mergeCell ref="SQJ2:SQL2"/>
    <mergeCell ref="SQM2:SQO2"/>
    <mergeCell ref="SQP2:SQR2"/>
    <mergeCell ref="SQS2:SQU2"/>
    <mergeCell ref="SQV2:SQX2"/>
    <mergeCell ref="SQY2:SRA2"/>
    <mergeCell ref="SPR2:SPT2"/>
    <mergeCell ref="SPU2:SPW2"/>
    <mergeCell ref="SPX2:SPZ2"/>
    <mergeCell ref="SQA2:SQC2"/>
    <mergeCell ref="SQD2:SQF2"/>
    <mergeCell ref="SQG2:SQI2"/>
    <mergeCell ref="SOZ2:SPB2"/>
    <mergeCell ref="SPC2:SPE2"/>
    <mergeCell ref="SPF2:SPH2"/>
    <mergeCell ref="SPI2:SPK2"/>
    <mergeCell ref="SPL2:SPN2"/>
    <mergeCell ref="SPO2:SPQ2"/>
    <mergeCell ref="SOH2:SOJ2"/>
    <mergeCell ref="SOK2:SOM2"/>
    <mergeCell ref="SON2:SOP2"/>
    <mergeCell ref="SOQ2:SOS2"/>
    <mergeCell ref="SOT2:SOV2"/>
    <mergeCell ref="SOW2:SOY2"/>
    <mergeCell ref="SNP2:SNR2"/>
    <mergeCell ref="SNS2:SNU2"/>
    <mergeCell ref="SNV2:SNX2"/>
    <mergeCell ref="SNY2:SOA2"/>
    <mergeCell ref="SOB2:SOD2"/>
    <mergeCell ref="SOE2:SOG2"/>
    <mergeCell ref="SMX2:SMZ2"/>
    <mergeCell ref="SNA2:SNC2"/>
    <mergeCell ref="SND2:SNF2"/>
    <mergeCell ref="SNG2:SNI2"/>
    <mergeCell ref="SNJ2:SNL2"/>
    <mergeCell ref="SNM2:SNO2"/>
    <mergeCell ref="SMF2:SMH2"/>
    <mergeCell ref="SMI2:SMK2"/>
    <mergeCell ref="SML2:SMN2"/>
    <mergeCell ref="SMO2:SMQ2"/>
    <mergeCell ref="SMR2:SMT2"/>
    <mergeCell ref="SMU2:SMW2"/>
    <mergeCell ref="SLN2:SLP2"/>
    <mergeCell ref="SLQ2:SLS2"/>
    <mergeCell ref="SLT2:SLV2"/>
    <mergeCell ref="SLW2:SLY2"/>
    <mergeCell ref="SLZ2:SMB2"/>
    <mergeCell ref="SMC2:SME2"/>
    <mergeCell ref="SKV2:SKX2"/>
    <mergeCell ref="SKY2:SLA2"/>
    <mergeCell ref="SLB2:SLD2"/>
    <mergeCell ref="SLE2:SLG2"/>
    <mergeCell ref="SLH2:SLJ2"/>
    <mergeCell ref="SLK2:SLM2"/>
    <mergeCell ref="SKD2:SKF2"/>
    <mergeCell ref="SKG2:SKI2"/>
    <mergeCell ref="SKJ2:SKL2"/>
    <mergeCell ref="SKM2:SKO2"/>
    <mergeCell ref="SKP2:SKR2"/>
    <mergeCell ref="SKS2:SKU2"/>
    <mergeCell ref="SJL2:SJN2"/>
    <mergeCell ref="SJO2:SJQ2"/>
    <mergeCell ref="SJR2:SJT2"/>
    <mergeCell ref="SJU2:SJW2"/>
    <mergeCell ref="SJX2:SJZ2"/>
    <mergeCell ref="SKA2:SKC2"/>
    <mergeCell ref="SIT2:SIV2"/>
    <mergeCell ref="SIW2:SIY2"/>
    <mergeCell ref="SIZ2:SJB2"/>
    <mergeCell ref="SJC2:SJE2"/>
    <mergeCell ref="SJF2:SJH2"/>
    <mergeCell ref="SJI2:SJK2"/>
    <mergeCell ref="SIB2:SID2"/>
    <mergeCell ref="SIE2:SIG2"/>
    <mergeCell ref="SIH2:SIJ2"/>
    <mergeCell ref="SIK2:SIM2"/>
    <mergeCell ref="SIN2:SIP2"/>
    <mergeCell ref="SIQ2:SIS2"/>
    <mergeCell ref="SHJ2:SHL2"/>
    <mergeCell ref="SHM2:SHO2"/>
    <mergeCell ref="SHP2:SHR2"/>
    <mergeCell ref="SHS2:SHU2"/>
    <mergeCell ref="SHV2:SHX2"/>
    <mergeCell ref="SHY2:SIA2"/>
    <mergeCell ref="SGR2:SGT2"/>
    <mergeCell ref="SGU2:SGW2"/>
    <mergeCell ref="SGX2:SGZ2"/>
    <mergeCell ref="SHA2:SHC2"/>
    <mergeCell ref="SHD2:SHF2"/>
    <mergeCell ref="SHG2:SHI2"/>
    <mergeCell ref="SFZ2:SGB2"/>
    <mergeCell ref="SGC2:SGE2"/>
    <mergeCell ref="SGF2:SGH2"/>
    <mergeCell ref="SGI2:SGK2"/>
    <mergeCell ref="SGL2:SGN2"/>
    <mergeCell ref="SGO2:SGQ2"/>
    <mergeCell ref="SFH2:SFJ2"/>
    <mergeCell ref="SFK2:SFM2"/>
    <mergeCell ref="SFN2:SFP2"/>
    <mergeCell ref="SFQ2:SFS2"/>
    <mergeCell ref="SFT2:SFV2"/>
    <mergeCell ref="SFW2:SFY2"/>
    <mergeCell ref="SEP2:SER2"/>
    <mergeCell ref="SES2:SEU2"/>
    <mergeCell ref="SEV2:SEX2"/>
    <mergeCell ref="SEY2:SFA2"/>
    <mergeCell ref="SFB2:SFD2"/>
    <mergeCell ref="SFE2:SFG2"/>
    <mergeCell ref="SDX2:SDZ2"/>
    <mergeCell ref="SEA2:SEC2"/>
    <mergeCell ref="SED2:SEF2"/>
    <mergeCell ref="SEG2:SEI2"/>
    <mergeCell ref="SEJ2:SEL2"/>
    <mergeCell ref="SEM2:SEO2"/>
    <mergeCell ref="SDF2:SDH2"/>
    <mergeCell ref="SDI2:SDK2"/>
    <mergeCell ref="SDL2:SDN2"/>
    <mergeCell ref="SDO2:SDQ2"/>
    <mergeCell ref="SDR2:SDT2"/>
    <mergeCell ref="SDU2:SDW2"/>
    <mergeCell ref="SCN2:SCP2"/>
    <mergeCell ref="SCQ2:SCS2"/>
    <mergeCell ref="SCT2:SCV2"/>
    <mergeCell ref="SCW2:SCY2"/>
    <mergeCell ref="SCZ2:SDB2"/>
    <mergeCell ref="SDC2:SDE2"/>
    <mergeCell ref="SBV2:SBX2"/>
    <mergeCell ref="SBY2:SCA2"/>
    <mergeCell ref="SCB2:SCD2"/>
    <mergeCell ref="SCE2:SCG2"/>
    <mergeCell ref="SCH2:SCJ2"/>
    <mergeCell ref="SCK2:SCM2"/>
    <mergeCell ref="SBD2:SBF2"/>
    <mergeCell ref="SBG2:SBI2"/>
    <mergeCell ref="SBJ2:SBL2"/>
    <mergeCell ref="SBM2:SBO2"/>
    <mergeCell ref="SBP2:SBR2"/>
    <mergeCell ref="SBS2:SBU2"/>
    <mergeCell ref="SAL2:SAN2"/>
    <mergeCell ref="SAO2:SAQ2"/>
    <mergeCell ref="SAR2:SAT2"/>
    <mergeCell ref="SAU2:SAW2"/>
    <mergeCell ref="SAX2:SAZ2"/>
    <mergeCell ref="SBA2:SBC2"/>
    <mergeCell ref="RZT2:RZV2"/>
    <mergeCell ref="RZW2:RZY2"/>
    <mergeCell ref="RZZ2:SAB2"/>
    <mergeCell ref="SAC2:SAE2"/>
    <mergeCell ref="SAF2:SAH2"/>
    <mergeCell ref="SAI2:SAK2"/>
    <mergeCell ref="RZB2:RZD2"/>
    <mergeCell ref="RZE2:RZG2"/>
    <mergeCell ref="RZH2:RZJ2"/>
    <mergeCell ref="RZK2:RZM2"/>
    <mergeCell ref="RZN2:RZP2"/>
    <mergeCell ref="RZQ2:RZS2"/>
    <mergeCell ref="RYJ2:RYL2"/>
    <mergeCell ref="RYM2:RYO2"/>
    <mergeCell ref="RYP2:RYR2"/>
    <mergeCell ref="RYS2:RYU2"/>
    <mergeCell ref="RYV2:RYX2"/>
    <mergeCell ref="RYY2:RZA2"/>
    <mergeCell ref="RXR2:RXT2"/>
    <mergeCell ref="RXU2:RXW2"/>
    <mergeCell ref="RXX2:RXZ2"/>
    <mergeCell ref="RYA2:RYC2"/>
    <mergeCell ref="RYD2:RYF2"/>
    <mergeCell ref="RYG2:RYI2"/>
    <mergeCell ref="RWZ2:RXB2"/>
    <mergeCell ref="RXC2:RXE2"/>
    <mergeCell ref="RXF2:RXH2"/>
    <mergeCell ref="RXI2:RXK2"/>
    <mergeCell ref="RXL2:RXN2"/>
    <mergeCell ref="RXO2:RXQ2"/>
    <mergeCell ref="RWH2:RWJ2"/>
    <mergeCell ref="RWK2:RWM2"/>
    <mergeCell ref="RWN2:RWP2"/>
    <mergeCell ref="RWQ2:RWS2"/>
    <mergeCell ref="RWT2:RWV2"/>
    <mergeCell ref="RWW2:RWY2"/>
    <mergeCell ref="RVP2:RVR2"/>
    <mergeCell ref="RVS2:RVU2"/>
    <mergeCell ref="RVV2:RVX2"/>
    <mergeCell ref="RVY2:RWA2"/>
    <mergeCell ref="RWB2:RWD2"/>
    <mergeCell ref="RWE2:RWG2"/>
    <mergeCell ref="RUX2:RUZ2"/>
    <mergeCell ref="RVA2:RVC2"/>
    <mergeCell ref="RVD2:RVF2"/>
    <mergeCell ref="RVG2:RVI2"/>
    <mergeCell ref="RVJ2:RVL2"/>
    <mergeCell ref="RVM2:RVO2"/>
    <mergeCell ref="RUF2:RUH2"/>
    <mergeCell ref="RUI2:RUK2"/>
    <mergeCell ref="RUL2:RUN2"/>
    <mergeCell ref="RUO2:RUQ2"/>
    <mergeCell ref="RUR2:RUT2"/>
    <mergeCell ref="RUU2:RUW2"/>
    <mergeCell ref="RTN2:RTP2"/>
    <mergeCell ref="RTQ2:RTS2"/>
    <mergeCell ref="RTT2:RTV2"/>
    <mergeCell ref="RTW2:RTY2"/>
    <mergeCell ref="RTZ2:RUB2"/>
    <mergeCell ref="RUC2:RUE2"/>
    <mergeCell ref="RSV2:RSX2"/>
    <mergeCell ref="RSY2:RTA2"/>
    <mergeCell ref="RTB2:RTD2"/>
    <mergeCell ref="RTE2:RTG2"/>
    <mergeCell ref="RTH2:RTJ2"/>
    <mergeCell ref="RTK2:RTM2"/>
    <mergeCell ref="RSD2:RSF2"/>
    <mergeCell ref="RSG2:RSI2"/>
    <mergeCell ref="RSJ2:RSL2"/>
    <mergeCell ref="RSM2:RSO2"/>
    <mergeCell ref="RSP2:RSR2"/>
    <mergeCell ref="RSS2:RSU2"/>
    <mergeCell ref="RRL2:RRN2"/>
    <mergeCell ref="RRO2:RRQ2"/>
    <mergeCell ref="RRR2:RRT2"/>
    <mergeCell ref="RRU2:RRW2"/>
    <mergeCell ref="RRX2:RRZ2"/>
    <mergeCell ref="RSA2:RSC2"/>
    <mergeCell ref="RQT2:RQV2"/>
    <mergeCell ref="RQW2:RQY2"/>
    <mergeCell ref="RQZ2:RRB2"/>
    <mergeCell ref="RRC2:RRE2"/>
    <mergeCell ref="RRF2:RRH2"/>
    <mergeCell ref="RRI2:RRK2"/>
    <mergeCell ref="RQB2:RQD2"/>
    <mergeCell ref="RQE2:RQG2"/>
    <mergeCell ref="RQH2:RQJ2"/>
    <mergeCell ref="RQK2:RQM2"/>
    <mergeCell ref="RQN2:RQP2"/>
    <mergeCell ref="RQQ2:RQS2"/>
    <mergeCell ref="RPJ2:RPL2"/>
    <mergeCell ref="RPM2:RPO2"/>
    <mergeCell ref="RPP2:RPR2"/>
    <mergeCell ref="RPS2:RPU2"/>
    <mergeCell ref="RPV2:RPX2"/>
    <mergeCell ref="RPY2:RQA2"/>
    <mergeCell ref="ROR2:ROT2"/>
    <mergeCell ref="ROU2:ROW2"/>
    <mergeCell ref="ROX2:ROZ2"/>
    <mergeCell ref="RPA2:RPC2"/>
    <mergeCell ref="RPD2:RPF2"/>
    <mergeCell ref="RPG2:RPI2"/>
    <mergeCell ref="RNZ2:ROB2"/>
    <mergeCell ref="ROC2:ROE2"/>
    <mergeCell ref="ROF2:ROH2"/>
    <mergeCell ref="ROI2:ROK2"/>
    <mergeCell ref="ROL2:RON2"/>
    <mergeCell ref="ROO2:ROQ2"/>
    <mergeCell ref="RNH2:RNJ2"/>
    <mergeCell ref="RNK2:RNM2"/>
    <mergeCell ref="RNN2:RNP2"/>
    <mergeCell ref="RNQ2:RNS2"/>
    <mergeCell ref="RNT2:RNV2"/>
    <mergeCell ref="RNW2:RNY2"/>
    <mergeCell ref="RMP2:RMR2"/>
    <mergeCell ref="RMS2:RMU2"/>
    <mergeCell ref="RMV2:RMX2"/>
    <mergeCell ref="RMY2:RNA2"/>
    <mergeCell ref="RNB2:RND2"/>
    <mergeCell ref="RNE2:RNG2"/>
    <mergeCell ref="RLX2:RLZ2"/>
    <mergeCell ref="RMA2:RMC2"/>
    <mergeCell ref="RMD2:RMF2"/>
    <mergeCell ref="RMG2:RMI2"/>
    <mergeCell ref="RMJ2:RML2"/>
    <mergeCell ref="RMM2:RMO2"/>
    <mergeCell ref="RLF2:RLH2"/>
    <mergeCell ref="RLI2:RLK2"/>
    <mergeCell ref="RLL2:RLN2"/>
    <mergeCell ref="RLO2:RLQ2"/>
    <mergeCell ref="RLR2:RLT2"/>
    <mergeCell ref="RLU2:RLW2"/>
    <mergeCell ref="RKN2:RKP2"/>
    <mergeCell ref="RKQ2:RKS2"/>
    <mergeCell ref="RKT2:RKV2"/>
    <mergeCell ref="RKW2:RKY2"/>
    <mergeCell ref="RKZ2:RLB2"/>
    <mergeCell ref="RLC2:RLE2"/>
    <mergeCell ref="RJV2:RJX2"/>
    <mergeCell ref="RJY2:RKA2"/>
    <mergeCell ref="RKB2:RKD2"/>
    <mergeCell ref="RKE2:RKG2"/>
    <mergeCell ref="RKH2:RKJ2"/>
    <mergeCell ref="RKK2:RKM2"/>
    <mergeCell ref="RJD2:RJF2"/>
    <mergeCell ref="RJG2:RJI2"/>
    <mergeCell ref="RJJ2:RJL2"/>
    <mergeCell ref="RJM2:RJO2"/>
    <mergeCell ref="RJP2:RJR2"/>
    <mergeCell ref="RJS2:RJU2"/>
    <mergeCell ref="RIL2:RIN2"/>
    <mergeCell ref="RIO2:RIQ2"/>
    <mergeCell ref="RIR2:RIT2"/>
    <mergeCell ref="RIU2:RIW2"/>
    <mergeCell ref="RIX2:RIZ2"/>
    <mergeCell ref="RJA2:RJC2"/>
    <mergeCell ref="RHT2:RHV2"/>
    <mergeCell ref="RHW2:RHY2"/>
    <mergeCell ref="RHZ2:RIB2"/>
    <mergeCell ref="RIC2:RIE2"/>
    <mergeCell ref="RIF2:RIH2"/>
    <mergeCell ref="RII2:RIK2"/>
    <mergeCell ref="RHB2:RHD2"/>
    <mergeCell ref="RHE2:RHG2"/>
    <mergeCell ref="RHH2:RHJ2"/>
    <mergeCell ref="RHK2:RHM2"/>
    <mergeCell ref="RHN2:RHP2"/>
    <mergeCell ref="RHQ2:RHS2"/>
    <mergeCell ref="RGJ2:RGL2"/>
    <mergeCell ref="RGM2:RGO2"/>
    <mergeCell ref="RGP2:RGR2"/>
    <mergeCell ref="RGS2:RGU2"/>
    <mergeCell ref="RGV2:RGX2"/>
    <mergeCell ref="RGY2:RHA2"/>
    <mergeCell ref="RFR2:RFT2"/>
    <mergeCell ref="RFU2:RFW2"/>
    <mergeCell ref="RFX2:RFZ2"/>
    <mergeCell ref="RGA2:RGC2"/>
    <mergeCell ref="RGD2:RGF2"/>
    <mergeCell ref="RGG2:RGI2"/>
    <mergeCell ref="REZ2:RFB2"/>
    <mergeCell ref="RFC2:RFE2"/>
    <mergeCell ref="RFF2:RFH2"/>
    <mergeCell ref="RFI2:RFK2"/>
    <mergeCell ref="RFL2:RFN2"/>
    <mergeCell ref="RFO2:RFQ2"/>
    <mergeCell ref="REH2:REJ2"/>
    <mergeCell ref="REK2:REM2"/>
    <mergeCell ref="REN2:REP2"/>
    <mergeCell ref="REQ2:RES2"/>
    <mergeCell ref="RET2:REV2"/>
    <mergeCell ref="REW2:REY2"/>
    <mergeCell ref="RDP2:RDR2"/>
    <mergeCell ref="RDS2:RDU2"/>
    <mergeCell ref="RDV2:RDX2"/>
    <mergeCell ref="RDY2:REA2"/>
    <mergeCell ref="REB2:RED2"/>
    <mergeCell ref="REE2:REG2"/>
    <mergeCell ref="RCX2:RCZ2"/>
    <mergeCell ref="RDA2:RDC2"/>
    <mergeCell ref="RDD2:RDF2"/>
    <mergeCell ref="RDG2:RDI2"/>
    <mergeCell ref="RDJ2:RDL2"/>
    <mergeCell ref="RDM2:RDO2"/>
    <mergeCell ref="RCF2:RCH2"/>
    <mergeCell ref="RCI2:RCK2"/>
    <mergeCell ref="RCL2:RCN2"/>
    <mergeCell ref="RCO2:RCQ2"/>
    <mergeCell ref="RCR2:RCT2"/>
    <mergeCell ref="RCU2:RCW2"/>
    <mergeCell ref="RBN2:RBP2"/>
    <mergeCell ref="RBQ2:RBS2"/>
    <mergeCell ref="RBT2:RBV2"/>
    <mergeCell ref="RBW2:RBY2"/>
    <mergeCell ref="RBZ2:RCB2"/>
    <mergeCell ref="RCC2:RCE2"/>
    <mergeCell ref="RAV2:RAX2"/>
    <mergeCell ref="RAY2:RBA2"/>
    <mergeCell ref="RBB2:RBD2"/>
    <mergeCell ref="RBE2:RBG2"/>
    <mergeCell ref="RBH2:RBJ2"/>
    <mergeCell ref="RBK2:RBM2"/>
    <mergeCell ref="RAD2:RAF2"/>
    <mergeCell ref="RAG2:RAI2"/>
    <mergeCell ref="RAJ2:RAL2"/>
    <mergeCell ref="RAM2:RAO2"/>
    <mergeCell ref="RAP2:RAR2"/>
    <mergeCell ref="RAS2:RAU2"/>
    <mergeCell ref="QZL2:QZN2"/>
    <mergeCell ref="QZO2:QZQ2"/>
    <mergeCell ref="QZR2:QZT2"/>
    <mergeCell ref="QZU2:QZW2"/>
    <mergeCell ref="QZX2:QZZ2"/>
    <mergeCell ref="RAA2:RAC2"/>
    <mergeCell ref="QYT2:QYV2"/>
    <mergeCell ref="QYW2:QYY2"/>
    <mergeCell ref="QYZ2:QZB2"/>
    <mergeCell ref="QZC2:QZE2"/>
    <mergeCell ref="QZF2:QZH2"/>
    <mergeCell ref="QZI2:QZK2"/>
    <mergeCell ref="QYB2:QYD2"/>
    <mergeCell ref="QYE2:QYG2"/>
    <mergeCell ref="QYH2:QYJ2"/>
    <mergeCell ref="QYK2:QYM2"/>
    <mergeCell ref="QYN2:QYP2"/>
    <mergeCell ref="QYQ2:QYS2"/>
    <mergeCell ref="QXJ2:QXL2"/>
    <mergeCell ref="QXM2:QXO2"/>
    <mergeCell ref="QXP2:QXR2"/>
    <mergeCell ref="QXS2:QXU2"/>
    <mergeCell ref="QXV2:QXX2"/>
    <mergeCell ref="QXY2:QYA2"/>
    <mergeCell ref="QWR2:QWT2"/>
    <mergeCell ref="QWU2:QWW2"/>
    <mergeCell ref="QWX2:QWZ2"/>
    <mergeCell ref="QXA2:QXC2"/>
    <mergeCell ref="QXD2:QXF2"/>
    <mergeCell ref="QXG2:QXI2"/>
    <mergeCell ref="QVZ2:QWB2"/>
    <mergeCell ref="QWC2:QWE2"/>
    <mergeCell ref="QWF2:QWH2"/>
    <mergeCell ref="QWI2:QWK2"/>
    <mergeCell ref="QWL2:QWN2"/>
    <mergeCell ref="QWO2:QWQ2"/>
    <mergeCell ref="QVH2:QVJ2"/>
    <mergeCell ref="QVK2:QVM2"/>
    <mergeCell ref="QVN2:QVP2"/>
    <mergeCell ref="QVQ2:QVS2"/>
    <mergeCell ref="QVT2:QVV2"/>
    <mergeCell ref="QVW2:QVY2"/>
    <mergeCell ref="QUP2:QUR2"/>
    <mergeCell ref="QUS2:QUU2"/>
    <mergeCell ref="QUV2:QUX2"/>
    <mergeCell ref="QUY2:QVA2"/>
    <mergeCell ref="QVB2:QVD2"/>
    <mergeCell ref="QVE2:QVG2"/>
    <mergeCell ref="QTX2:QTZ2"/>
    <mergeCell ref="QUA2:QUC2"/>
    <mergeCell ref="QUD2:QUF2"/>
    <mergeCell ref="QUG2:QUI2"/>
    <mergeCell ref="QUJ2:QUL2"/>
    <mergeCell ref="QUM2:QUO2"/>
    <mergeCell ref="QTF2:QTH2"/>
    <mergeCell ref="QTI2:QTK2"/>
    <mergeCell ref="QTL2:QTN2"/>
    <mergeCell ref="QTO2:QTQ2"/>
    <mergeCell ref="QTR2:QTT2"/>
    <mergeCell ref="QTU2:QTW2"/>
    <mergeCell ref="QSN2:QSP2"/>
    <mergeCell ref="QSQ2:QSS2"/>
    <mergeCell ref="QST2:QSV2"/>
    <mergeCell ref="QSW2:QSY2"/>
    <mergeCell ref="QSZ2:QTB2"/>
    <mergeCell ref="QTC2:QTE2"/>
    <mergeCell ref="QRV2:QRX2"/>
    <mergeCell ref="QRY2:QSA2"/>
    <mergeCell ref="QSB2:QSD2"/>
    <mergeCell ref="QSE2:QSG2"/>
    <mergeCell ref="QSH2:QSJ2"/>
    <mergeCell ref="QSK2:QSM2"/>
    <mergeCell ref="QRD2:QRF2"/>
    <mergeCell ref="QRG2:QRI2"/>
    <mergeCell ref="QRJ2:QRL2"/>
    <mergeCell ref="QRM2:QRO2"/>
    <mergeCell ref="QRP2:QRR2"/>
    <mergeCell ref="QRS2:QRU2"/>
    <mergeCell ref="QQL2:QQN2"/>
    <mergeCell ref="QQO2:QQQ2"/>
    <mergeCell ref="QQR2:QQT2"/>
    <mergeCell ref="QQU2:QQW2"/>
    <mergeCell ref="QQX2:QQZ2"/>
    <mergeCell ref="QRA2:QRC2"/>
    <mergeCell ref="QPT2:QPV2"/>
    <mergeCell ref="QPW2:QPY2"/>
    <mergeCell ref="QPZ2:QQB2"/>
    <mergeCell ref="QQC2:QQE2"/>
    <mergeCell ref="QQF2:QQH2"/>
    <mergeCell ref="QQI2:QQK2"/>
    <mergeCell ref="QPB2:QPD2"/>
    <mergeCell ref="QPE2:QPG2"/>
    <mergeCell ref="QPH2:QPJ2"/>
    <mergeCell ref="QPK2:QPM2"/>
    <mergeCell ref="QPN2:QPP2"/>
    <mergeCell ref="QPQ2:QPS2"/>
    <mergeCell ref="QOJ2:QOL2"/>
    <mergeCell ref="QOM2:QOO2"/>
    <mergeCell ref="QOP2:QOR2"/>
    <mergeCell ref="QOS2:QOU2"/>
    <mergeCell ref="QOV2:QOX2"/>
    <mergeCell ref="QOY2:QPA2"/>
    <mergeCell ref="QNR2:QNT2"/>
    <mergeCell ref="QNU2:QNW2"/>
    <mergeCell ref="QNX2:QNZ2"/>
    <mergeCell ref="QOA2:QOC2"/>
    <mergeCell ref="QOD2:QOF2"/>
    <mergeCell ref="QOG2:QOI2"/>
    <mergeCell ref="QMZ2:QNB2"/>
    <mergeCell ref="QNC2:QNE2"/>
    <mergeCell ref="QNF2:QNH2"/>
    <mergeCell ref="QNI2:QNK2"/>
    <mergeCell ref="QNL2:QNN2"/>
    <mergeCell ref="QNO2:QNQ2"/>
    <mergeCell ref="QMH2:QMJ2"/>
    <mergeCell ref="QMK2:QMM2"/>
    <mergeCell ref="QMN2:QMP2"/>
    <mergeCell ref="QMQ2:QMS2"/>
    <mergeCell ref="QMT2:QMV2"/>
    <mergeCell ref="QMW2:QMY2"/>
    <mergeCell ref="QLP2:QLR2"/>
    <mergeCell ref="QLS2:QLU2"/>
    <mergeCell ref="QLV2:QLX2"/>
    <mergeCell ref="QLY2:QMA2"/>
    <mergeCell ref="QMB2:QMD2"/>
    <mergeCell ref="QME2:QMG2"/>
    <mergeCell ref="QKX2:QKZ2"/>
    <mergeCell ref="QLA2:QLC2"/>
    <mergeCell ref="QLD2:QLF2"/>
    <mergeCell ref="QLG2:QLI2"/>
    <mergeCell ref="QLJ2:QLL2"/>
    <mergeCell ref="QLM2:QLO2"/>
    <mergeCell ref="QKF2:QKH2"/>
    <mergeCell ref="QKI2:QKK2"/>
    <mergeCell ref="QKL2:QKN2"/>
    <mergeCell ref="QKO2:QKQ2"/>
    <mergeCell ref="QKR2:QKT2"/>
    <mergeCell ref="QKU2:QKW2"/>
    <mergeCell ref="QJN2:QJP2"/>
    <mergeCell ref="QJQ2:QJS2"/>
    <mergeCell ref="QJT2:QJV2"/>
    <mergeCell ref="QJW2:QJY2"/>
    <mergeCell ref="QJZ2:QKB2"/>
    <mergeCell ref="QKC2:QKE2"/>
    <mergeCell ref="QIV2:QIX2"/>
    <mergeCell ref="QIY2:QJA2"/>
    <mergeCell ref="QJB2:QJD2"/>
    <mergeCell ref="QJE2:QJG2"/>
    <mergeCell ref="QJH2:QJJ2"/>
    <mergeCell ref="QJK2:QJM2"/>
    <mergeCell ref="QID2:QIF2"/>
    <mergeCell ref="QIG2:QII2"/>
    <mergeCell ref="QIJ2:QIL2"/>
    <mergeCell ref="QIM2:QIO2"/>
    <mergeCell ref="QIP2:QIR2"/>
    <mergeCell ref="QIS2:QIU2"/>
    <mergeCell ref="QHL2:QHN2"/>
    <mergeCell ref="QHO2:QHQ2"/>
    <mergeCell ref="QHR2:QHT2"/>
    <mergeCell ref="QHU2:QHW2"/>
    <mergeCell ref="QHX2:QHZ2"/>
    <mergeCell ref="QIA2:QIC2"/>
    <mergeCell ref="QGT2:QGV2"/>
    <mergeCell ref="QGW2:QGY2"/>
    <mergeCell ref="QGZ2:QHB2"/>
    <mergeCell ref="QHC2:QHE2"/>
    <mergeCell ref="QHF2:QHH2"/>
    <mergeCell ref="QHI2:QHK2"/>
    <mergeCell ref="QGB2:QGD2"/>
    <mergeCell ref="QGE2:QGG2"/>
    <mergeCell ref="QGH2:QGJ2"/>
    <mergeCell ref="QGK2:QGM2"/>
    <mergeCell ref="QGN2:QGP2"/>
    <mergeCell ref="QGQ2:QGS2"/>
    <mergeCell ref="QFJ2:QFL2"/>
    <mergeCell ref="QFM2:QFO2"/>
    <mergeCell ref="QFP2:QFR2"/>
    <mergeCell ref="QFS2:QFU2"/>
    <mergeCell ref="QFV2:QFX2"/>
    <mergeCell ref="QFY2:QGA2"/>
    <mergeCell ref="QER2:QET2"/>
    <mergeCell ref="QEU2:QEW2"/>
    <mergeCell ref="QEX2:QEZ2"/>
    <mergeCell ref="QFA2:QFC2"/>
    <mergeCell ref="QFD2:QFF2"/>
    <mergeCell ref="QFG2:QFI2"/>
    <mergeCell ref="QDZ2:QEB2"/>
    <mergeCell ref="QEC2:QEE2"/>
    <mergeCell ref="QEF2:QEH2"/>
    <mergeCell ref="QEI2:QEK2"/>
    <mergeCell ref="QEL2:QEN2"/>
    <mergeCell ref="QEO2:QEQ2"/>
    <mergeCell ref="QDH2:QDJ2"/>
    <mergeCell ref="QDK2:QDM2"/>
    <mergeCell ref="QDN2:QDP2"/>
    <mergeCell ref="QDQ2:QDS2"/>
    <mergeCell ref="QDT2:QDV2"/>
    <mergeCell ref="QDW2:QDY2"/>
    <mergeCell ref="QCP2:QCR2"/>
    <mergeCell ref="QCS2:QCU2"/>
    <mergeCell ref="QCV2:QCX2"/>
    <mergeCell ref="QCY2:QDA2"/>
    <mergeCell ref="QDB2:QDD2"/>
    <mergeCell ref="QDE2:QDG2"/>
    <mergeCell ref="QBX2:QBZ2"/>
    <mergeCell ref="QCA2:QCC2"/>
    <mergeCell ref="QCD2:QCF2"/>
    <mergeCell ref="QCG2:QCI2"/>
    <mergeCell ref="QCJ2:QCL2"/>
    <mergeCell ref="QCM2:QCO2"/>
    <mergeCell ref="QBF2:QBH2"/>
    <mergeCell ref="QBI2:QBK2"/>
    <mergeCell ref="QBL2:QBN2"/>
    <mergeCell ref="QBO2:QBQ2"/>
    <mergeCell ref="QBR2:QBT2"/>
    <mergeCell ref="QBU2:QBW2"/>
    <mergeCell ref="QAN2:QAP2"/>
    <mergeCell ref="QAQ2:QAS2"/>
    <mergeCell ref="QAT2:QAV2"/>
    <mergeCell ref="QAW2:QAY2"/>
    <mergeCell ref="QAZ2:QBB2"/>
    <mergeCell ref="QBC2:QBE2"/>
    <mergeCell ref="PZV2:PZX2"/>
    <mergeCell ref="PZY2:QAA2"/>
    <mergeCell ref="QAB2:QAD2"/>
    <mergeCell ref="QAE2:QAG2"/>
    <mergeCell ref="QAH2:QAJ2"/>
    <mergeCell ref="QAK2:QAM2"/>
    <mergeCell ref="PZD2:PZF2"/>
    <mergeCell ref="PZG2:PZI2"/>
    <mergeCell ref="PZJ2:PZL2"/>
    <mergeCell ref="PZM2:PZO2"/>
    <mergeCell ref="PZP2:PZR2"/>
    <mergeCell ref="PZS2:PZU2"/>
    <mergeCell ref="PYL2:PYN2"/>
    <mergeCell ref="PYO2:PYQ2"/>
    <mergeCell ref="PYR2:PYT2"/>
    <mergeCell ref="PYU2:PYW2"/>
    <mergeCell ref="PYX2:PYZ2"/>
    <mergeCell ref="PZA2:PZC2"/>
    <mergeCell ref="PXT2:PXV2"/>
    <mergeCell ref="PXW2:PXY2"/>
    <mergeCell ref="PXZ2:PYB2"/>
    <mergeCell ref="PYC2:PYE2"/>
    <mergeCell ref="PYF2:PYH2"/>
    <mergeCell ref="PYI2:PYK2"/>
    <mergeCell ref="PXB2:PXD2"/>
    <mergeCell ref="PXE2:PXG2"/>
    <mergeCell ref="PXH2:PXJ2"/>
    <mergeCell ref="PXK2:PXM2"/>
    <mergeCell ref="PXN2:PXP2"/>
    <mergeCell ref="PXQ2:PXS2"/>
    <mergeCell ref="PWJ2:PWL2"/>
    <mergeCell ref="PWM2:PWO2"/>
    <mergeCell ref="PWP2:PWR2"/>
    <mergeCell ref="PWS2:PWU2"/>
    <mergeCell ref="PWV2:PWX2"/>
    <mergeCell ref="PWY2:PXA2"/>
    <mergeCell ref="PVR2:PVT2"/>
    <mergeCell ref="PVU2:PVW2"/>
    <mergeCell ref="PVX2:PVZ2"/>
    <mergeCell ref="PWA2:PWC2"/>
    <mergeCell ref="PWD2:PWF2"/>
    <mergeCell ref="PWG2:PWI2"/>
    <mergeCell ref="PUZ2:PVB2"/>
    <mergeCell ref="PVC2:PVE2"/>
    <mergeCell ref="PVF2:PVH2"/>
    <mergeCell ref="PVI2:PVK2"/>
    <mergeCell ref="PVL2:PVN2"/>
    <mergeCell ref="PVO2:PVQ2"/>
    <mergeCell ref="PUH2:PUJ2"/>
    <mergeCell ref="PUK2:PUM2"/>
    <mergeCell ref="PUN2:PUP2"/>
    <mergeCell ref="PUQ2:PUS2"/>
    <mergeCell ref="PUT2:PUV2"/>
    <mergeCell ref="PUW2:PUY2"/>
    <mergeCell ref="PTP2:PTR2"/>
    <mergeCell ref="PTS2:PTU2"/>
    <mergeCell ref="PTV2:PTX2"/>
    <mergeCell ref="PTY2:PUA2"/>
    <mergeCell ref="PUB2:PUD2"/>
    <mergeCell ref="PUE2:PUG2"/>
    <mergeCell ref="PSX2:PSZ2"/>
    <mergeCell ref="PTA2:PTC2"/>
    <mergeCell ref="PTD2:PTF2"/>
    <mergeCell ref="PTG2:PTI2"/>
    <mergeCell ref="PTJ2:PTL2"/>
    <mergeCell ref="PTM2:PTO2"/>
    <mergeCell ref="PSF2:PSH2"/>
    <mergeCell ref="PSI2:PSK2"/>
    <mergeCell ref="PSL2:PSN2"/>
    <mergeCell ref="PSO2:PSQ2"/>
    <mergeCell ref="PSR2:PST2"/>
    <mergeCell ref="PSU2:PSW2"/>
    <mergeCell ref="PRN2:PRP2"/>
    <mergeCell ref="PRQ2:PRS2"/>
    <mergeCell ref="PRT2:PRV2"/>
    <mergeCell ref="PRW2:PRY2"/>
    <mergeCell ref="PRZ2:PSB2"/>
    <mergeCell ref="PSC2:PSE2"/>
    <mergeCell ref="PQV2:PQX2"/>
    <mergeCell ref="PQY2:PRA2"/>
    <mergeCell ref="PRB2:PRD2"/>
    <mergeCell ref="PRE2:PRG2"/>
    <mergeCell ref="PRH2:PRJ2"/>
    <mergeCell ref="PRK2:PRM2"/>
    <mergeCell ref="PQD2:PQF2"/>
    <mergeCell ref="PQG2:PQI2"/>
    <mergeCell ref="PQJ2:PQL2"/>
    <mergeCell ref="PQM2:PQO2"/>
    <mergeCell ref="PQP2:PQR2"/>
    <mergeCell ref="PQS2:PQU2"/>
    <mergeCell ref="PPL2:PPN2"/>
    <mergeCell ref="PPO2:PPQ2"/>
    <mergeCell ref="PPR2:PPT2"/>
    <mergeCell ref="PPU2:PPW2"/>
    <mergeCell ref="PPX2:PPZ2"/>
    <mergeCell ref="PQA2:PQC2"/>
    <mergeCell ref="POT2:POV2"/>
    <mergeCell ref="POW2:POY2"/>
    <mergeCell ref="POZ2:PPB2"/>
    <mergeCell ref="PPC2:PPE2"/>
    <mergeCell ref="PPF2:PPH2"/>
    <mergeCell ref="PPI2:PPK2"/>
    <mergeCell ref="POB2:POD2"/>
    <mergeCell ref="POE2:POG2"/>
    <mergeCell ref="POH2:POJ2"/>
    <mergeCell ref="POK2:POM2"/>
    <mergeCell ref="PON2:POP2"/>
    <mergeCell ref="POQ2:POS2"/>
    <mergeCell ref="PNJ2:PNL2"/>
    <mergeCell ref="PNM2:PNO2"/>
    <mergeCell ref="PNP2:PNR2"/>
    <mergeCell ref="PNS2:PNU2"/>
    <mergeCell ref="PNV2:PNX2"/>
    <mergeCell ref="PNY2:POA2"/>
    <mergeCell ref="PMR2:PMT2"/>
    <mergeCell ref="PMU2:PMW2"/>
    <mergeCell ref="PMX2:PMZ2"/>
    <mergeCell ref="PNA2:PNC2"/>
    <mergeCell ref="PND2:PNF2"/>
    <mergeCell ref="PNG2:PNI2"/>
    <mergeCell ref="PLZ2:PMB2"/>
    <mergeCell ref="PMC2:PME2"/>
    <mergeCell ref="PMF2:PMH2"/>
    <mergeCell ref="PMI2:PMK2"/>
    <mergeCell ref="PML2:PMN2"/>
    <mergeCell ref="PMO2:PMQ2"/>
    <mergeCell ref="PLH2:PLJ2"/>
    <mergeCell ref="PLK2:PLM2"/>
    <mergeCell ref="PLN2:PLP2"/>
    <mergeCell ref="PLQ2:PLS2"/>
    <mergeCell ref="PLT2:PLV2"/>
    <mergeCell ref="PLW2:PLY2"/>
    <mergeCell ref="PKP2:PKR2"/>
    <mergeCell ref="PKS2:PKU2"/>
    <mergeCell ref="PKV2:PKX2"/>
    <mergeCell ref="PKY2:PLA2"/>
    <mergeCell ref="PLB2:PLD2"/>
    <mergeCell ref="PLE2:PLG2"/>
    <mergeCell ref="PJX2:PJZ2"/>
    <mergeCell ref="PKA2:PKC2"/>
    <mergeCell ref="PKD2:PKF2"/>
    <mergeCell ref="PKG2:PKI2"/>
    <mergeCell ref="PKJ2:PKL2"/>
    <mergeCell ref="PKM2:PKO2"/>
    <mergeCell ref="PJF2:PJH2"/>
    <mergeCell ref="PJI2:PJK2"/>
    <mergeCell ref="PJL2:PJN2"/>
    <mergeCell ref="PJO2:PJQ2"/>
    <mergeCell ref="PJR2:PJT2"/>
    <mergeCell ref="PJU2:PJW2"/>
    <mergeCell ref="PIN2:PIP2"/>
    <mergeCell ref="PIQ2:PIS2"/>
    <mergeCell ref="PIT2:PIV2"/>
    <mergeCell ref="PIW2:PIY2"/>
    <mergeCell ref="PIZ2:PJB2"/>
    <mergeCell ref="PJC2:PJE2"/>
    <mergeCell ref="PHV2:PHX2"/>
    <mergeCell ref="PHY2:PIA2"/>
    <mergeCell ref="PIB2:PID2"/>
    <mergeCell ref="PIE2:PIG2"/>
    <mergeCell ref="PIH2:PIJ2"/>
    <mergeCell ref="PIK2:PIM2"/>
    <mergeCell ref="PHD2:PHF2"/>
    <mergeCell ref="PHG2:PHI2"/>
    <mergeCell ref="PHJ2:PHL2"/>
    <mergeCell ref="PHM2:PHO2"/>
    <mergeCell ref="PHP2:PHR2"/>
    <mergeCell ref="PHS2:PHU2"/>
    <mergeCell ref="PGL2:PGN2"/>
    <mergeCell ref="PGO2:PGQ2"/>
    <mergeCell ref="PGR2:PGT2"/>
    <mergeCell ref="PGU2:PGW2"/>
    <mergeCell ref="PGX2:PGZ2"/>
    <mergeCell ref="PHA2:PHC2"/>
    <mergeCell ref="PFT2:PFV2"/>
    <mergeCell ref="PFW2:PFY2"/>
    <mergeCell ref="PFZ2:PGB2"/>
    <mergeCell ref="PGC2:PGE2"/>
    <mergeCell ref="PGF2:PGH2"/>
    <mergeCell ref="PGI2:PGK2"/>
    <mergeCell ref="PFB2:PFD2"/>
    <mergeCell ref="PFE2:PFG2"/>
    <mergeCell ref="PFH2:PFJ2"/>
    <mergeCell ref="PFK2:PFM2"/>
    <mergeCell ref="PFN2:PFP2"/>
    <mergeCell ref="PFQ2:PFS2"/>
    <mergeCell ref="PEJ2:PEL2"/>
    <mergeCell ref="PEM2:PEO2"/>
    <mergeCell ref="PEP2:PER2"/>
    <mergeCell ref="PES2:PEU2"/>
    <mergeCell ref="PEV2:PEX2"/>
    <mergeCell ref="PEY2:PFA2"/>
    <mergeCell ref="PDR2:PDT2"/>
    <mergeCell ref="PDU2:PDW2"/>
    <mergeCell ref="PDX2:PDZ2"/>
    <mergeCell ref="PEA2:PEC2"/>
    <mergeCell ref="PED2:PEF2"/>
    <mergeCell ref="PEG2:PEI2"/>
    <mergeCell ref="PCZ2:PDB2"/>
    <mergeCell ref="PDC2:PDE2"/>
    <mergeCell ref="PDF2:PDH2"/>
    <mergeCell ref="PDI2:PDK2"/>
    <mergeCell ref="PDL2:PDN2"/>
    <mergeCell ref="PDO2:PDQ2"/>
    <mergeCell ref="PCH2:PCJ2"/>
    <mergeCell ref="PCK2:PCM2"/>
    <mergeCell ref="PCN2:PCP2"/>
    <mergeCell ref="PCQ2:PCS2"/>
    <mergeCell ref="PCT2:PCV2"/>
    <mergeCell ref="PCW2:PCY2"/>
    <mergeCell ref="PBP2:PBR2"/>
    <mergeCell ref="PBS2:PBU2"/>
    <mergeCell ref="PBV2:PBX2"/>
    <mergeCell ref="PBY2:PCA2"/>
    <mergeCell ref="PCB2:PCD2"/>
    <mergeCell ref="PCE2:PCG2"/>
    <mergeCell ref="PAX2:PAZ2"/>
    <mergeCell ref="PBA2:PBC2"/>
    <mergeCell ref="PBD2:PBF2"/>
    <mergeCell ref="PBG2:PBI2"/>
    <mergeCell ref="PBJ2:PBL2"/>
    <mergeCell ref="PBM2:PBO2"/>
    <mergeCell ref="PAF2:PAH2"/>
    <mergeCell ref="PAI2:PAK2"/>
    <mergeCell ref="PAL2:PAN2"/>
    <mergeCell ref="PAO2:PAQ2"/>
    <mergeCell ref="PAR2:PAT2"/>
    <mergeCell ref="PAU2:PAW2"/>
    <mergeCell ref="OZN2:OZP2"/>
    <mergeCell ref="OZQ2:OZS2"/>
    <mergeCell ref="OZT2:OZV2"/>
    <mergeCell ref="OZW2:OZY2"/>
    <mergeCell ref="OZZ2:PAB2"/>
    <mergeCell ref="PAC2:PAE2"/>
    <mergeCell ref="OYV2:OYX2"/>
    <mergeCell ref="OYY2:OZA2"/>
    <mergeCell ref="OZB2:OZD2"/>
    <mergeCell ref="OZE2:OZG2"/>
    <mergeCell ref="OZH2:OZJ2"/>
    <mergeCell ref="OZK2:OZM2"/>
    <mergeCell ref="OYD2:OYF2"/>
    <mergeCell ref="OYG2:OYI2"/>
    <mergeCell ref="OYJ2:OYL2"/>
    <mergeCell ref="OYM2:OYO2"/>
    <mergeCell ref="OYP2:OYR2"/>
    <mergeCell ref="OYS2:OYU2"/>
    <mergeCell ref="OXL2:OXN2"/>
    <mergeCell ref="OXO2:OXQ2"/>
    <mergeCell ref="OXR2:OXT2"/>
    <mergeCell ref="OXU2:OXW2"/>
    <mergeCell ref="OXX2:OXZ2"/>
    <mergeCell ref="OYA2:OYC2"/>
    <mergeCell ref="OWT2:OWV2"/>
    <mergeCell ref="OWW2:OWY2"/>
    <mergeCell ref="OWZ2:OXB2"/>
    <mergeCell ref="OXC2:OXE2"/>
    <mergeCell ref="OXF2:OXH2"/>
    <mergeCell ref="OXI2:OXK2"/>
    <mergeCell ref="OWB2:OWD2"/>
    <mergeCell ref="OWE2:OWG2"/>
    <mergeCell ref="OWH2:OWJ2"/>
    <mergeCell ref="OWK2:OWM2"/>
    <mergeCell ref="OWN2:OWP2"/>
    <mergeCell ref="OWQ2:OWS2"/>
    <mergeCell ref="OVJ2:OVL2"/>
    <mergeCell ref="OVM2:OVO2"/>
    <mergeCell ref="OVP2:OVR2"/>
    <mergeCell ref="OVS2:OVU2"/>
    <mergeCell ref="OVV2:OVX2"/>
    <mergeCell ref="OVY2:OWA2"/>
    <mergeCell ref="OUR2:OUT2"/>
    <mergeCell ref="OUU2:OUW2"/>
    <mergeCell ref="OUX2:OUZ2"/>
    <mergeCell ref="OVA2:OVC2"/>
    <mergeCell ref="OVD2:OVF2"/>
    <mergeCell ref="OVG2:OVI2"/>
    <mergeCell ref="OTZ2:OUB2"/>
    <mergeCell ref="OUC2:OUE2"/>
    <mergeCell ref="OUF2:OUH2"/>
    <mergeCell ref="OUI2:OUK2"/>
    <mergeCell ref="OUL2:OUN2"/>
    <mergeCell ref="OUO2:OUQ2"/>
    <mergeCell ref="OTH2:OTJ2"/>
    <mergeCell ref="OTK2:OTM2"/>
    <mergeCell ref="OTN2:OTP2"/>
    <mergeCell ref="OTQ2:OTS2"/>
    <mergeCell ref="OTT2:OTV2"/>
    <mergeCell ref="OTW2:OTY2"/>
    <mergeCell ref="OSP2:OSR2"/>
    <mergeCell ref="OSS2:OSU2"/>
    <mergeCell ref="OSV2:OSX2"/>
    <mergeCell ref="OSY2:OTA2"/>
    <mergeCell ref="OTB2:OTD2"/>
    <mergeCell ref="OTE2:OTG2"/>
    <mergeCell ref="ORX2:ORZ2"/>
    <mergeCell ref="OSA2:OSC2"/>
    <mergeCell ref="OSD2:OSF2"/>
    <mergeCell ref="OSG2:OSI2"/>
    <mergeCell ref="OSJ2:OSL2"/>
    <mergeCell ref="OSM2:OSO2"/>
    <mergeCell ref="ORF2:ORH2"/>
    <mergeCell ref="ORI2:ORK2"/>
    <mergeCell ref="ORL2:ORN2"/>
    <mergeCell ref="ORO2:ORQ2"/>
    <mergeCell ref="ORR2:ORT2"/>
    <mergeCell ref="ORU2:ORW2"/>
    <mergeCell ref="OQN2:OQP2"/>
    <mergeCell ref="OQQ2:OQS2"/>
    <mergeCell ref="OQT2:OQV2"/>
    <mergeCell ref="OQW2:OQY2"/>
    <mergeCell ref="OQZ2:ORB2"/>
    <mergeCell ref="ORC2:ORE2"/>
    <mergeCell ref="OPV2:OPX2"/>
    <mergeCell ref="OPY2:OQA2"/>
    <mergeCell ref="OQB2:OQD2"/>
    <mergeCell ref="OQE2:OQG2"/>
    <mergeCell ref="OQH2:OQJ2"/>
    <mergeCell ref="OQK2:OQM2"/>
    <mergeCell ref="OPD2:OPF2"/>
    <mergeCell ref="OPG2:OPI2"/>
    <mergeCell ref="OPJ2:OPL2"/>
    <mergeCell ref="OPM2:OPO2"/>
    <mergeCell ref="OPP2:OPR2"/>
    <mergeCell ref="OPS2:OPU2"/>
    <mergeCell ref="OOL2:OON2"/>
    <mergeCell ref="OOO2:OOQ2"/>
    <mergeCell ref="OOR2:OOT2"/>
    <mergeCell ref="OOU2:OOW2"/>
    <mergeCell ref="OOX2:OOZ2"/>
    <mergeCell ref="OPA2:OPC2"/>
    <mergeCell ref="ONT2:ONV2"/>
    <mergeCell ref="ONW2:ONY2"/>
    <mergeCell ref="ONZ2:OOB2"/>
    <mergeCell ref="OOC2:OOE2"/>
    <mergeCell ref="OOF2:OOH2"/>
    <mergeCell ref="OOI2:OOK2"/>
    <mergeCell ref="ONB2:OND2"/>
    <mergeCell ref="ONE2:ONG2"/>
    <mergeCell ref="ONH2:ONJ2"/>
    <mergeCell ref="ONK2:ONM2"/>
    <mergeCell ref="ONN2:ONP2"/>
    <mergeCell ref="ONQ2:ONS2"/>
    <mergeCell ref="OMJ2:OML2"/>
    <mergeCell ref="OMM2:OMO2"/>
    <mergeCell ref="OMP2:OMR2"/>
    <mergeCell ref="OMS2:OMU2"/>
    <mergeCell ref="OMV2:OMX2"/>
    <mergeCell ref="OMY2:ONA2"/>
    <mergeCell ref="OLR2:OLT2"/>
    <mergeCell ref="OLU2:OLW2"/>
    <mergeCell ref="OLX2:OLZ2"/>
    <mergeCell ref="OMA2:OMC2"/>
    <mergeCell ref="OMD2:OMF2"/>
    <mergeCell ref="OMG2:OMI2"/>
    <mergeCell ref="OKZ2:OLB2"/>
    <mergeCell ref="OLC2:OLE2"/>
    <mergeCell ref="OLF2:OLH2"/>
    <mergeCell ref="OLI2:OLK2"/>
    <mergeCell ref="OLL2:OLN2"/>
    <mergeCell ref="OLO2:OLQ2"/>
    <mergeCell ref="OKH2:OKJ2"/>
    <mergeCell ref="OKK2:OKM2"/>
    <mergeCell ref="OKN2:OKP2"/>
    <mergeCell ref="OKQ2:OKS2"/>
    <mergeCell ref="OKT2:OKV2"/>
    <mergeCell ref="OKW2:OKY2"/>
    <mergeCell ref="OJP2:OJR2"/>
    <mergeCell ref="OJS2:OJU2"/>
    <mergeCell ref="OJV2:OJX2"/>
    <mergeCell ref="OJY2:OKA2"/>
    <mergeCell ref="OKB2:OKD2"/>
    <mergeCell ref="OKE2:OKG2"/>
    <mergeCell ref="OIX2:OIZ2"/>
    <mergeCell ref="OJA2:OJC2"/>
    <mergeCell ref="OJD2:OJF2"/>
    <mergeCell ref="OJG2:OJI2"/>
    <mergeCell ref="OJJ2:OJL2"/>
    <mergeCell ref="OJM2:OJO2"/>
    <mergeCell ref="OIF2:OIH2"/>
    <mergeCell ref="OII2:OIK2"/>
    <mergeCell ref="OIL2:OIN2"/>
    <mergeCell ref="OIO2:OIQ2"/>
    <mergeCell ref="OIR2:OIT2"/>
    <mergeCell ref="OIU2:OIW2"/>
    <mergeCell ref="OHN2:OHP2"/>
    <mergeCell ref="OHQ2:OHS2"/>
    <mergeCell ref="OHT2:OHV2"/>
    <mergeCell ref="OHW2:OHY2"/>
    <mergeCell ref="OHZ2:OIB2"/>
    <mergeCell ref="OIC2:OIE2"/>
    <mergeCell ref="OGV2:OGX2"/>
    <mergeCell ref="OGY2:OHA2"/>
    <mergeCell ref="OHB2:OHD2"/>
    <mergeCell ref="OHE2:OHG2"/>
    <mergeCell ref="OHH2:OHJ2"/>
    <mergeCell ref="OHK2:OHM2"/>
    <mergeCell ref="OGD2:OGF2"/>
    <mergeCell ref="OGG2:OGI2"/>
    <mergeCell ref="OGJ2:OGL2"/>
    <mergeCell ref="OGM2:OGO2"/>
    <mergeCell ref="OGP2:OGR2"/>
    <mergeCell ref="OGS2:OGU2"/>
    <mergeCell ref="OFL2:OFN2"/>
    <mergeCell ref="OFO2:OFQ2"/>
    <mergeCell ref="OFR2:OFT2"/>
    <mergeCell ref="OFU2:OFW2"/>
    <mergeCell ref="OFX2:OFZ2"/>
    <mergeCell ref="OGA2:OGC2"/>
    <mergeCell ref="OET2:OEV2"/>
    <mergeCell ref="OEW2:OEY2"/>
    <mergeCell ref="OEZ2:OFB2"/>
    <mergeCell ref="OFC2:OFE2"/>
    <mergeCell ref="OFF2:OFH2"/>
    <mergeCell ref="OFI2:OFK2"/>
    <mergeCell ref="OEB2:OED2"/>
    <mergeCell ref="OEE2:OEG2"/>
    <mergeCell ref="OEH2:OEJ2"/>
    <mergeCell ref="OEK2:OEM2"/>
    <mergeCell ref="OEN2:OEP2"/>
    <mergeCell ref="OEQ2:OES2"/>
    <mergeCell ref="ODJ2:ODL2"/>
    <mergeCell ref="ODM2:ODO2"/>
    <mergeCell ref="ODP2:ODR2"/>
    <mergeCell ref="ODS2:ODU2"/>
    <mergeCell ref="ODV2:ODX2"/>
    <mergeCell ref="ODY2:OEA2"/>
    <mergeCell ref="OCR2:OCT2"/>
    <mergeCell ref="OCU2:OCW2"/>
    <mergeCell ref="OCX2:OCZ2"/>
    <mergeCell ref="ODA2:ODC2"/>
    <mergeCell ref="ODD2:ODF2"/>
    <mergeCell ref="ODG2:ODI2"/>
    <mergeCell ref="OBZ2:OCB2"/>
    <mergeCell ref="OCC2:OCE2"/>
    <mergeCell ref="OCF2:OCH2"/>
    <mergeCell ref="OCI2:OCK2"/>
    <mergeCell ref="OCL2:OCN2"/>
    <mergeCell ref="OCO2:OCQ2"/>
    <mergeCell ref="OBH2:OBJ2"/>
    <mergeCell ref="OBK2:OBM2"/>
    <mergeCell ref="OBN2:OBP2"/>
    <mergeCell ref="OBQ2:OBS2"/>
    <mergeCell ref="OBT2:OBV2"/>
    <mergeCell ref="OBW2:OBY2"/>
    <mergeCell ref="OAP2:OAR2"/>
    <mergeCell ref="OAS2:OAU2"/>
    <mergeCell ref="OAV2:OAX2"/>
    <mergeCell ref="OAY2:OBA2"/>
    <mergeCell ref="OBB2:OBD2"/>
    <mergeCell ref="OBE2:OBG2"/>
    <mergeCell ref="NZX2:NZZ2"/>
    <mergeCell ref="OAA2:OAC2"/>
    <mergeCell ref="OAD2:OAF2"/>
    <mergeCell ref="OAG2:OAI2"/>
    <mergeCell ref="OAJ2:OAL2"/>
    <mergeCell ref="OAM2:OAO2"/>
    <mergeCell ref="NZF2:NZH2"/>
    <mergeCell ref="NZI2:NZK2"/>
    <mergeCell ref="NZL2:NZN2"/>
    <mergeCell ref="NZO2:NZQ2"/>
    <mergeCell ref="NZR2:NZT2"/>
    <mergeCell ref="NZU2:NZW2"/>
    <mergeCell ref="NYN2:NYP2"/>
    <mergeCell ref="NYQ2:NYS2"/>
    <mergeCell ref="NYT2:NYV2"/>
    <mergeCell ref="NYW2:NYY2"/>
    <mergeCell ref="NYZ2:NZB2"/>
    <mergeCell ref="NZC2:NZE2"/>
    <mergeCell ref="NXV2:NXX2"/>
    <mergeCell ref="NXY2:NYA2"/>
    <mergeCell ref="NYB2:NYD2"/>
    <mergeCell ref="NYE2:NYG2"/>
    <mergeCell ref="NYH2:NYJ2"/>
    <mergeCell ref="NYK2:NYM2"/>
    <mergeCell ref="NXD2:NXF2"/>
    <mergeCell ref="NXG2:NXI2"/>
    <mergeCell ref="NXJ2:NXL2"/>
    <mergeCell ref="NXM2:NXO2"/>
    <mergeCell ref="NXP2:NXR2"/>
    <mergeCell ref="NXS2:NXU2"/>
    <mergeCell ref="NWL2:NWN2"/>
    <mergeCell ref="NWO2:NWQ2"/>
    <mergeCell ref="NWR2:NWT2"/>
    <mergeCell ref="NWU2:NWW2"/>
    <mergeCell ref="NWX2:NWZ2"/>
    <mergeCell ref="NXA2:NXC2"/>
    <mergeCell ref="NVT2:NVV2"/>
    <mergeCell ref="NVW2:NVY2"/>
    <mergeCell ref="NVZ2:NWB2"/>
    <mergeCell ref="NWC2:NWE2"/>
    <mergeCell ref="NWF2:NWH2"/>
    <mergeCell ref="NWI2:NWK2"/>
    <mergeCell ref="NVB2:NVD2"/>
    <mergeCell ref="NVE2:NVG2"/>
    <mergeCell ref="NVH2:NVJ2"/>
    <mergeCell ref="NVK2:NVM2"/>
    <mergeCell ref="NVN2:NVP2"/>
    <mergeCell ref="NVQ2:NVS2"/>
    <mergeCell ref="NUJ2:NUL2"/>
    <mergeCell ref="NUM2:NUO2"/>
    <mergeCell ref="NUP2:NUR2"/>
    <mergeCell ref="NUS2:NUU2"/>
    <mergeCell ref="NUV2:NUX2"/>
    <mergeCell ref="NUY2:NVA2"/>
    <mergeCell ref="NTR2:NTT2"/>
    <mergeCell ref="NTU2:NTW2"/>
    <mergeCell ref="NTX2:NTZ2"/>
    <mergeCell ref="NUA2:NUC2"/>
    <mergeCell ref="NUD2:NUF2"/>
    <mergeCell ref="NUG2:NUI2"/>
    <mergeCell ref="NSZ2:NTB2"/>
    <mergeCell ref="NTC2:NTE2"/>
    <mergeCell ref="NTF2:NTH2"/>
    <mergeCell ref="NTI2:NTK2"/>
    <mergeCell ref="NTL2:NTN2"/>
    <mergeCell ref="NTO2:NTQ2"/>
    <mergeCell ref="NSH2:NSJ2"/>
    <mergeCell ref="NSK2:NSM2"/>
    <mergeCell ref="NSN2:NSP2"/>
    <mergeCell ref="NSQ2:NSS2"/>
    <mergeCell ref="NST2:NSV2"/>
    <mergeCell ref="NSW2:NSY2"/>
    <mergeCell ref="NRP2:NRR2"/>
    <mergeCell ref="NRS2:NRU2"/>
    <mergeCell ref="NRV2:NRX2"/>
    <mergeCell ref="NRY2:NSA2"/>
    <mergeCell ref="NSB2:NSD2"/>
    <mergeCell ref="NSE2:NSG2"/>
    <mergeCell ref="NQX2:NQZ2"/>
    <mergeCell ref="NRA2:NRC2"/>
    <mergeCell ref="NRD2:NRF2"/>
    <mergeCell ref="NRG2:NRI2"/>
    <mergeCell ref="NRJ2:NRL2"/>
    <mergeCell ref="NRM2:NRO2"/>
    <mergeCell ref="NQF2:NQH2"/>
    <mergeCell ref="NQI2:NQK2"/>
    <mergeCell ref="NQL2:NQN2"/>
    <mergeCell ref="NQO2:NQQ2"/>
    <mergeCell ref="NQR2:NQT2"/>
    <mergeCell ref="NQU2:NQW2"/>
    <mergeCell ref="NPN2:NPP2"/>
    <mergeCell ref="NPQ2:NPS2"/>
    <mergeCell ref="NPT2:NPV2"/>
    <mergeCell ref="NPW2:NPY2"/>
    <mergeCell ref="NPZ2:NQB2"/>
    <mergeCell ref="NQC2:NQE2"/>
    <mergeCell ref="NOV2:NOX2"/>
    <mergeCell ref="NOY2:NPA2"/>
    <mergeCell ref="NPB2:NPD2"/>
    <mergeCell ref="NPE2:NPG2"/>
    <mergeCell ref="NPH2:NPJ2"/>
    <mergeCell ref="NPK2:NPM2"/>
    <mergeCell ref="NOD2:NOF2"/>
    <mergeCell ref="NOG2:NOI2"/>
    <mergeCell ref="NOJ2:NOL2"/>
    <mergeCell ref="NOM2:NOO2"/>
    <mergeCell ref="NOP2:NOR2"/>
    <mergeCell ref="NOS2:NOU2"/>
    <mergeCell ref="NNL2:NNN2"/>
    <mergeCell ref="NNO2:NNQ2"/>
    <mergeCell ref="NNR2:NNT2"/>
    <mergeCell ref="NNU2:NNW2"/>
    <mergeCell ref="NNX2:NNZ2"/>
    <mergeCell ref="NOA2:NOC2"/>
    <mergeCell ref="NMT2:NMV2"/>
    <mergeCell ref="NMW2:NMY2"/>
    <mergeCell ref="NMZ2:NNB2"/>
    <mergeCell ref="NNC2:NNE2"/>
    <mergeCell ref="NNF2:NNH2"/>
    <mergeCell ref="NNI2:NNK2"/>
    <mergeCell ref="NMB2:NMD2"/>
    <mergeCell ref="NME2:NMG2"/>
    <mergeCell ref="NMH2:NMJ2"/>
    <mergeCell ref="NMK2:NMM2"/>
    <mergeCell ref="NMN2:NMP2"/>
    <mergeCell ref="NMQ2:NMS2"/>
    <mergeCell ref="NLJ2:NLL2"/>
    <mergeCell ref="NLM2:NLO2"/>
    <mergeCell ref="NLP2:NLR2"/>
    <mergeCell ref="NLS2:NLU2"/>
    <mergeCell ref="NLV2:NLX2"/>
    <mergeCell ref="NLY2:NMA2"/>
    <mergeCell ref="NKR2:NKT2"/>
    <mergeCell ref="NKU2:NKW2"/>
    <mergeCell ref="NKX2:NKZ2"/>
    <mergeCell ref="NLA2:NLC2"/>
    <mergeCell ref="NLD2:NLF2"/>
    <mergeCell ref="NLG2:NLI2"/>
    <mergeCell ref="NJZ2:NKB2"/>
    <mergeCell ref="NKC2:NKE2"/>
    <mergeCell ref="NKF2:NKH2"/>
    <mergeCell ref="NKI2:NKK2"/>
    <mergeCell ref="NKL2:NKN2"/>
    <mergeCell ref="NKO2:NKQ2"/>
    <mergeCell ref="NJH2:NJJ2"/>
    <mergeCell ref="NJK2:NJM2"/>
    <mergeCell ref="NJN2:NJP2"/>
    <mergeCell ref="NJQ2:NJS2"/>
    <mergeCell ref="NJT2:NJV2"/>
    <mergeCell ref="NJW2:NJY2"/>
    <mergeCell ref="NIP2:NIR2"/>
    <mergeCell ref="NIS2:NIU2"/>
    <mergeCell ref="NIV2:NIX2"/>
    <mergeCell ref="NIY2:NJA2"/>
    <mergeCell ref="NJB2:NJD2"/>
    <mergeCell ref="NJE2:NJG2"/>
    <mergeCell ref="NHX2:NHZ2"/>
    <mergeCell ref="NIA2:NIC2"/>
    <mergeCell ref="NID2:NIF2"/>
    <mergeCell ref="NIG2:NII2"/>
    <mergeCell ref="NIJ2:NIL2"/>
    <mergeCell ref="NIM2:NIO2"/>
    <mergeCell ref="NHF2:NHH2"/>
    <mergeCell ref="NHI2:NHK2"/>
    <mergeCell ref="NHL2:NHN2"/>
    <mergeCell ref="NHO2:NHQ2"/>
    <mergeCell ref="NHR2:NHT2"/>
    <mergeCell ref="NHU2:NHW2"/>
    <mergeCell ref="NGN2:NGP2"/>
    <mergeCell ref="NGQ2:NGS2"/>
    <mergeCell ref="NGT2:NGV2"/>
    <mergeCell ref="NGW2:NGY2"/>
    <mergeCell ref="NGZ2:NHB2"/>
    <mergeCell ref="NHC2:NHE2"/>
    <mergeCell ref="NFV2:NFX2"/>
    <mergeCell ref="NFY2:NGA2"/>
    <mergeCell ref="NGB2:NGD2"/>
    <mergeCell ref="NGE2:NGG2"/>
    <mergeCell ref="NGH2:NGJ2"/>
    <mergeCell ref="NGK2:NGM2"/>
    <mergeCell ref="NFD2:NFF2"/>
    <mergeCell ref="NFG2:NFI2"/>
    <mergeCell ref="NFJ2:NFL2"/>
    <mergeCell ref="NFM2:NFO2"/>
    <mergeCell ref="NFP2:NFR2"/>
    <mergeCell ref="NFS2:NFU2"/>
    <mergeCell ref="NEL2:NEN2"/>
    <mergeCell ref="NEO2:NEQ2"/>
    <mergeCell ref="NER2:NET2"/>
    <mergeCell ref="NEU2:NEW2"/>
    <mergeCell ref="NEX2:NEZ2"/>
    <mergeCell ref="NFA2:NFC2"/>
    <mergeCell ref="NDT2:NDV2"/>
    <mergeCell ref="NDW2:NDY2"/>
    <mergeCell ref="NDZ2:NEB2"/>
    <mergeCell ref="NEC2:NEE2"/>
    <mergeCell ref="NEF2:NEH2"/>
    <mergeCell ref="NEI2:NEK2"/>
    <mergeCell ref="NDB2:NDD2"/>
    <mergeCell ref="NDE2:NDG2"/>
    <mergeCell ref="NDH2:NDJ2"/>
    <mergeCell ref="NDK2:NDM2"/>
    <mergeCell ref="NDN2:NDP2"/>
    <mergeCell ref="NDQ2:NDS2"/>
    <mergeCell ref="NCJ2:NCL2"/>
    <mergeCell ref="NCM2:NCO2"/>
    <mergeCell ref="NCP2:NCR2"/>
    <mergeCell ref="NCS2:NCU2"/>
    <mergeCell ref="NCV2:NCX2"/>
    <mergeCell ref="NCY2:NDA2"/>
    <mergeCell ref="NBR2:NBT2"/>
    <mergeCell ref="NBU2:NBW2"/>
    <mergeCell ref="NBX2:NBZ2"/>
    <mergeCell ref="NCA2:NCC2"/>
    <mergeCell ref="NCD2:NCF2"/>
    <mergeCell ref="NCG2:NCI2"/>
    <mergeCell ref="NAZ2:NBB2"/>
    <mergeCell ref="NBC2:NBE2"/>
    <mergeCell ref="NBF2:NBH2"/>
    <mergeCell ref="NBI2:NBK2"/>
    <mergeCell ref="NBL2:NBN2"/>
    <mergeCell ref="NBO2:NBQ2"/>
    <mergeCell ref="NAH2:NAJ2"/>
    <mergeCell ref="NAK2:NAM2"/>
    <mergeCell ref="NAN2:NAP2"/>
    <mergeCell ref="NAQ2:NAS2"/>
    <mergeCell ref="NAT2:NAV2"/>
    <mergeCell ref="NAW2:NAY2"/>
    <mergeCell ref="MZP2:MZR2"/>
    <mergeCell ref="MZS2:MZU2"/>
    <mergeCell ref="MZV2:MZX2"/>
    <mergeCell ref="MZY2:NAA2"/>
    <mergeCell ref="NAB2:NAD2"/>
    <mergeCell ref="NAE2:NAG2"/>
    <mergeCell ref="MYX2:MYZ2"/>
    <mergeCell ref="MZA2:MZC2"/>
    <mergeCell ref="MZD2:MZF2"/>
    <mergeCell ref="MZG2:MZI2"/>
    <mergeCell ref="MZJ2:MZL2"/>
    <mergeCell ref="MZM2:MZO2"/>
    <mergeCell ref="MYF2:MYH2"/>
    <mergeCell ref="MYI2:MYK2"/>
    <mergeCell ref="MYL2:MYN2"/>
    <mergeCell ref="MYO2:MYQ2"/>
    <mergeCell ref="MYR2:MYT2"/>
    <mergeCell ref="MYU2:MYW2"/>
    <mergeCell ref="MXN2:MXP2"/>
    <mergeCell ref="MXQ2:MXS2"/>
    <mergeCell ref="MXT2:MXV2"/>
    <mergeCell ref="MXW2:MXY2"/>
    <mergeCell ref="MXZ2:MYB2"/>
    <mergeCell ref="MYC2:MYE2"/>
    <mergeCell ref="MWV2:MWX2"/>
    <mergeCell ref="MWY2:MXA2"/>
    <mergeCell ref="MXB2:MXD2"/>
    <mergeCell ref="MXE2:MXG2"/>
    <mergeCell ref="MXH2:MXJ2"/>
    <mergeCell ref="MXK2:MXM2"/>
    <mergeCell ref="MWD2:MWF2"/>
    <mergeCell ref="MWG2:MWI2"/>
    <mergeCell ref="MWJ2:MWL2"/>
    <mergeCell ref="MWM2:MWO2"/>
    <mergeCell ref="MWP2:MWR2"/>
    <mergeCell ref="MWS2:MWU2"/>
    <mergeCell ref="MVL2:MVN2"/>
    <mergeCell ref="MVO2:MVQ2"/>
    <mergeCell ref="MVR2:MVT2"/>
    <mergeCell ref="MVU2:MVW2"/>
    <mergeCell ref="MVX2:MVZ2"/>
    <mergeCell ref="MWA2:MWC2"/>
    <mergeCell ref="MUT2:MUV2"/>
    <mergeCell ref="MUW2:MUY2"/>
    <mergeCell ref="MUZ2:MVB2"/>
    <mergeCell ref="MVC2:MVE2"/>
    <mergeCell ref="MVF2:MVH2"/>
    <mergeCell ref="MVI2:MVK2"/>
    <mergeCell ref="MUB2:MUD2"/>
    <mergeCell ref="MUE2:MUG2"/>
    <mergeCell ref="MUH2:MUJ2"/>
    <mergeCell ref="MUK2:MUM2"/>
    <mergeCell ref="MUN2:MUP2"/>
    <mergeCell ref="MUQ2:MUS2"/>
    <mergeCell ref="MTJ2:MTL2"/>
    <mergeCell ref="MTM2:MTO2"/>
    <mergeCell ref="MTP2:MTR2"/>
    <mergeCell ref="MTS2:MTU2"/>
    <mergeCell ref="MTV2:MTX2"/>
    <mergeCell ref="MTY2:MUA2"/>
    <mergeCell ref="MSR2:MST2"/>
    <mergeCell ref="MSU2:MSW2"/>
    <mergeCell ref="MSX2:MSZ2"/>
    <mergeCell ref="MTA2:MTC2"/>
    <mergeCell ref="MTD2:MTF2"/>
    <mergeCell ref="MTG2:MTI2"/>
    <mergeCell ref="MRZ2:MSB2"/>
    <mergeCell ref="MSC2:MSE2"/>
    <mergeCell ref="MSF2:MSH2"/>
    <mergeCell ref="MSI2:MSK2"/>
    <mergeCell ref="MSL2:MSN2"/>
    <mergeCell ref="MSO2:MSQ2"/>
    <mergeCell ref="MRH2:MRJ2"/>
    <mergeCell ref="MRK2:MRM2"/>
    <mergeCell ref="MRN2:MRP2"/>
    <mergeCell ref="MRQ2:MRS2"/>
    <mergeCell ref="MRT2:MRV2"/>
    <mergeCell ref="MRW2:MRY2"/>
    <mergeCell ref="MQP2:MQR2"/>
    <mergeCell ref="MQS2:MQU2"/>
    <mergeCell ref="MQV2:MQX2"/>
    <mergeCell ref="MQY2:MRA2"/>
    <mergeCell ref="MRB2:MRD2"/>
    <mergeCell ref="MRE2:MRG2"/>
    <mergeCell ref="MPX2:MPZ2"/>
    <mergeCell ref="MQA2:MQC2"/>
    <mergeCell ref="MQD2:MQF2"/>
    <mergeCell ref="MQG2:MQI2"/>
    <mergeCell ref="MQJ2:MQL2"/>
    <mergeCell ref="MQM2:MQO2"/>
    <mergeCell ref="MPF2:MPH2"/>
    <mergeCell ref="MPI2:MPK2"/>
    <mergeCell ref="MPL2:MPN2"/>
    <mergeCell ref="MPO2:MPQ2"/>
    <mergeCell ref="MPR2:MPT2"/>
    <mergeCell ref="MPU2:MPW2"/>
    <mergeCell ref="MON2:MOP2"/>
    <mergeCell ref="MOQ2:MOS2"/>
    <mergeCell ref="MOT2:MOV2"/>
    <mergeCell ref="MOW2:MOY2"/>
    <mergeCell ref="MOZ2:MPB2"/>
    <mergeCell ref="MPC2:MPE2"/>
    <mergeCell ref="MNV2:MNX2"/>
    <mergeCell ref="MNY2:MOA2"/>
    <mergeCell ref="MOB2:MOD2"/>
    <mergeCell ref="MOE2:MOG2"/>
    <mergeCell ref="MOH2:MOJ2"/>
    <mergeCell ref="MOK2:MOM2"/>
    <mergeCell ref="MND2:MNF2"/>
    <mergeCell ref="MNG2:MNI2"/>
    <mergeCell ref="MNJ2:MNL2"/>
    <mergeCell ref="MNM2:MNO2"/>
    <mergeCell ref="MNP2:MNR2"/>
    <mergeCell ref="MNS2:MNU2"/>
    <mergeCell ref="MML2:MMN2"/>
    <mergeCell ref="MMO2:MMQ2"/>
    <mergeCell ref="MMR2:MMT2"/>
    <mergeCell ref="MMU2:MMW2"/>
    <mergeCell ref="MMX2:MMZ2"/>
    <mergeCell ref="MNA2:MNC2"/>
    <mergeCell ref="MLT2:MLV2"/>
    <mergeCell ref="MLW2:MLY2"/>
    <mergeCell ref="MLZ2:MMB2"/>
    <mergeCell ref="MMC2:MME2"/>
    <mergeCell ref="MMF2:MMH2"/>
    <mergeCell ref="MMI2:MMK2"/>
    <mergeCell ref="MLB2:MLD2"/>
    <mergeCell ref="MLE2:MLG2"/>
    <mergeCell ref="MLH2:MLJ2"/>
    <mergeCell ref="MLK2:MLM2"/>
    <mergeCell ref="MLN2:MLP2"/>
    <mergeCell ref="MLQ2:MLS2"/>
    <mergeCell ref="MKJ2:MKL2"/>
    <mergeCell ref="MKM2:MKO2"/>
    <mergeCell ref="MKP2:MKR2"/>
    <mergeCell ref="MKS2:MKU2"/>
    <mergeCell ref="MKV2:MKX2"/>
    <mergeCell ref="MKY2:MLA2"/>
    <mergeCell ref="MJR2:MJT2"/>
    <mergeCell ref="MJU2:MJW2"/>
    <mergeCell ref="MJX2:MJZ2"/>
    <mergeCell ref="MKA2:MKC2"/>
    <mergeCell ref="MKD2:MKF2"/>
    <mergeCell ref="MKG2:MKI2"/>
    <mergeCell ref="MIZ2:MJB2"/>
    <mergeCell ref="MJC2:MJE2"/>
    <mergeCell ref="MJF2:MJH2"/>
    <mergeCell ref="MJI2:MJK2"/>
    <mergeCell ref="MJL2:MJN2"/>
    <mergeCell ref="MJO2:MJQ2"/>
    <mergeCell ref="MIH2:MIJ2"/>
    <mergeCell ref="MIK2:MIM2"/>
    <mergeCell ref="MIN2:MIP2"/>
    <mergeCell ref="MIQ2:MIS2"/>
    <mergeCell ref="MIT2:MIV2"/>
    <mergeCell ref="MIW2:MIY2"/>
    <mergeCell ref="MHP2:MHR2"/>
    <mergeCell ref="MHS2:MHU2"/>
    <mergeCell ref="MHV2:MHX2"/>
    <mergeCell ref="MHY2:MIA2"/>
    <mergeCell ref="MIB2:MID2"/>
    <mergeCell ref="MIE2:MIG2"/>
    <mergeCell ref="MGX2:MGZ2"/>
    <mergeCell ref="MHA2:MHC2"/>
    <mergeCell ref="MHD2:MHF2"/>
    <mergeCell ref="MHG2:MHI2"/>
    <mergeCell ref="MHJ2:MHL2"/>
    <mergeCell ref="MHM2:MHO2"/>
    <mergeCell ref="MGF2:MGH2"/>
    <mergeCell ref="MGI2:MGK2"/>
    <mergeCell ref="MGL2:MGN2"/>
    <mergeCell ref="MGO2:MGQ2"/>
    <mergeCell ref="MGR2:MGT2"/>
    <mergeCell ref="MGU2:MGW2"/>
    <mergeCell ref="MFN2:MFP2"/>
    <mergeCell ref="MFQ2:MFS2"/>
    <mergeCell ref="MFT2:MFV2"/>
    <mergeCell ref="MFW2:MFY2"/>
    <mergeCell ref="MFZ2:MGB2"/>
    <mergeCell ref="MGC2:MGE2"/>
    <mergeCell ref="MEV2:MEX2"/>
    <mergeCell ref="MEY2:MFA2"/>
    <mergeCell ref="MFB2:MFD2"/>
    <mergeCell ref="MFE2:MFG2"/>
    <mergeCell ref="MFH2:MFJ2"/>
    <mergeCell ref="MFK2:MFM2"/>
    <mergeCell ref="MED2:MEF2"/>
    <mergeCell ref="MEG2:MEI2"/>
    <mergeCell ref="MEJ2:MEL2"/>
    <mergeCell ref="MEM2:MEO2"/>
    <mergeCell ref="MEP2:MER2"/>
    <mergeCell ref="MES2:MEU2"/>
    <mergeCell ref="MDL2:MDN2"/>
    <mergeCell ref="MDO2:MDQ2"/>
    <mergeCell ref="MDR2:MDT2"/>
    <mergeCell ref="MDU2:MDW2"/>
    <mergeCell ref="MDX2:MDZ2"/>
    <mergeCell ref="MEA2:MEC2"/>
    <mergeCell ref="MCT2:MCV2"/>
    <mergeCell ref="MCW2:MCY2"/>
    <mergeCell ref="MCZ2:MDB2"/>
    <mergeCell ref="MDC2:MDE2"/>
    <mergeCell ref="MDF2:MDH2"/>
    <mergeCell ref="MDI2:MDK2"/>
    <mergeCell ref="MCB2:MCD2"/>
    <mergeCell ref="MCE2:MCG2"/>
    <mergeCell ref="MCH2:MCJ2"/>
    <mergeCell ref="MCK2:MCM2"/>
    <mergeCell ref="MCN2:MCP2"/>
    <mergeCell ref="MCQ2:MCS2"/>
    <mergeCell ref="MBJ2:MBL2"/>
    <mergeCell ref="MBM2:MBO2"/>
    <mergeCell ref="MBP2:MBR2"/>
    <mergeCell ref="MBS2:MBU2"/>
    <mergeCell ref="MBV2:MBX2"/>
    <mergeCell ref="MBY2:MCA2"/>
    <mergeCell ref="MAR2:MAT2"/>
    <mergeCell ref="MAU2:MAW2"/>
    <mergeCell ref="MAX2:MAZ2"/>
    <mergeCell ref="MBA2:MBC2"/>
    <mergeCell ref="MBD2:MBF2"/>
    <mergeCell ref="MBG2:MBI2"/>
    <mergeCell ref="LZZ2:MAB2"/>
    <mergeCell ref="MAC2:MAE2"/>
    <mergeCell ref="MAF2:MAH2"/>
    <mergeCell ref="MAI2:MAK2"/>
    <mergeCell ref="MAL2:MAN2"/>
    <mergeCell ref="MAO2:MAQ2"/>
    <mergeCell ref="LZH2:LZJ2"/>
    <mergeCell ref="LZK2:LZM2"/>
    <mergeCell ref="LZN2:LZP2"/>
    <mergeCell ref="LZQ2:LZS2"/>
    <mergeCell ref="LZT2:LZV2"/>
    <mergeCell ref="LZW2:LZY2"/>
    <mergeCell ref="LYP2:LYR2"/>
    <mergeCell ref="LYS2:LYU2"/>
    <mergeCell ref="LYV2:LYX2"/>
    <mergeCell ref="LYY2:LZA2"/>
    <mergeCell ref="LZB2:LZD2"/>
    <mergeCell ref="LZE2:LZG2"/>
    <mergeCell ref="LXX2:LXZ2"/>
    <mergeCell ref="LYA2:LYC2"/>
    <mergeCell ref="LYD2:LYF2"/>
    <mergeCell ref="LYG2:LYI2"/>
    <mergeCell ref="LYJ2:LYL2"/>
    <mergeCell ref="LYM2:LYO2"/>
    <mergeCell ref="LXF2:LXH2"/>
    <mergeCell ref="LXI2:LXK2"/>
    <mergeCell ref="LXL2:LXN2"/>
    <mergeCell ref="LXO2:LXQ2"/>
    <mergeCell ref="LXR2:LXT2"/>
    <mergeCell ref="LXU2:LXW2"/>
    <mergeCell ref="LWN2:LWP2"/>
    <mergeCell ref="LWQ2:LWS2"/>
    <mergeCell ref="LWT2:LWV2"/>
    <mergeCell ref="LWW2:LWY2"/>
    <mergeCell ref="LWZ2:LXB2"/>
    <mergeCell ref="LXC2:LXE2"/>
    <mergeCell ref="LVV2:LVX2"/>
    <mergeCell ref="LVY2:LWA2"/>
    <mergeCell ref="LWB2:LWD2"/>
    <mergeCell ref="LWE2:LWG2"/>
    <mergeCell ref="LWH2:LWJ2"/>
    <mergeCell ref="LWK2:LWM2"/>
    <mergeCell ref="LVD2:LVF2"/>
    <mergeCell ref="LVG2:LVI2"/>
    <mergeCell ref="LVJ2:LVL2"/>
    <mergeCell ref="LVM2:LVO2"/>
    <mergeCell ref="LVP2:LVR2"/>
    <mergeCell ref="LVS2:LVU2"/>
    <mergeCell ref="LUL2:LUN2"/>
    <mergeCell ref="LUO2:LUQ2"/>
    <mergeCell ref="LUR2:LUT2"/>
    <mergeCell ref="LUU2:LUW2"/>
    <mergeCell ref="LUX2:LUZ2"/>
    <mergeCell ref="LVA2:LVC2"/>
    <mergeCell ref="LTT2:LTV2"/>
    <mergeCell ref="LTW2:LTY2"/>
    <mergeCell ref="LTZ2:LUB2"/>
    <mergeCell ref="LUC2:LUE2"/>
    <mergeCell ref="LUF2:LUH2"/>
    <mergeCell ref="LUI2:LUK2"/>
    <mergeCell ref="LTB2:LTD2"/>
    <mergeCell ref="LTE2:LTG2"/>
    <mergeCell ref="LTH2:LTJ2"/>
    <mergeCell ref="LTK2:LTM2"/>
    <mergeCell ref="LTN2:LTP2"/>
    <mergeCell ref="LTQ2:LTS2"/>
    <mergeCell ref="LSJ2:LSL2"/>
    <mergeCell ref="LSM2:LSO2"/>
    <mergeCell ref="LSP2:LSR2"/>
    <mergeCell ref="LSS2:LSU2"/>
    <mergeCell ref="LSV2:LSX2"/>
    <mergeCell ref="LSY2:LTA2"/>
    <mergeCell ref="LRR2:LRT2"/>
    <mergeCell ref="LRU2:LRW2"/>
    <mergeCell ref="LRX2:LRZ2"/>
    <mergeCell ref="LSA2:LSC2"/>
    <mergeCell ref="LSD2:LSF2"/>
    <mergeCell ref="LSG2:LSI2"/>
    <mergeCell ref="LQZ2:LRB2"/>
    <mergeCell ref="LRC2:LRE2"/>
    <mergeCell ref="LRF2:LRH2"/>
    <mergeCell ref="LRI2:LRK2"/>
    <mergeCell ref="LRL2:LRN2"/>
    <mergeCell ref="LRO2:LRQ2"/>
    <mergeCell ref="LQH2:LQJ2"/>
    <mergeCell ref="LQK2:LQM2"/>
    <mergeCell ref="LQN2:LQP2"/>
    <mergeCell ref="LQQ2:LQS2"/>
    <mergeCell ref="LQT2:LQV2"/>
    <mergeCell ref="LQW2:LQY2"/>
    <mergeCell ref="LPP2:LPR2"/>
    <mergeCell ref="LPS2:LPU2"/>
    <mergeCell ref="LPV2:LPX2"/>
    <mergeCell ref="LPY2:LQA2"/>
    <mergeCell ref="LQB2:LQD2"/>
    <mergeCell ref="LQE2:LQG2"/>
    <mergeCell ref="LOX2:LOZ2"/>
    <mergeCell ref="LPA2:LPC2"/>
    <mergeCell ref="LPD2:LPF2"/>
    <mergeCell ref="LPG2:LPI2"/>
    <mergeCell ref="LPJ2:LPL2"/>
    <mergeCell ref="LPM2:LPO2"/>
    <mergeCell ref="LOF2:LOH2"/>
    <mergeCell ref="LOI2:LOK2"/>
    <mergeCell ref="LOL2:LON2"/>
    <mergeCell ref="LOO2:LOQ2"/>
    <mergeCell ref="LOR2:LOT2"/>
    <mergeCell ref="LOU2:LOW2"/>
    <mergeCell ref="LNN2:LNP2"/>
    <mergeCell ref="LNQ2:LNS2"/>
    <mergeCell ref="LNT2:LNV2"/>
    <mergeCell ref="LNW2:LNY2"/>
    <mergeCell ref="LNZ2:LOB2"/>
    <mergeCell ref="LOC2:LOE2"/>
    <mergeCell ref="LMV2:LMX2"/>
    <mergeCell ref="LMY2:LNA2"/>
    <mergeCell ref="LNB2:LND2"/>
    <mergeCell ref="LNE2:LNG2"/>
    <mergeCell ref="LNH2:LNJ2"/>
    <mergeCell ref="LNK2:LNM2"/>
    <mergeCell ref="LMD2:LMF2"/>
    <mergeCell ref="LMG2:LMI2"/>
    <mergeCell ref="LMJ2:LML2"/>
    <mergeCell ref="LMM2:LMO2"/>
    <mergeCell ref="LMP2:LMR2"/>
    <mergeCell ref="LMS2:LMU2"/>
    <mergeCell ref="LLL2:LLN2"/>
    <mergeCell ref="LLO2:LLQ2"/>
    <mergeCell ref="LLR2:LLT2"/>
    <mergeCell ref="LLU2:LLW2"/>
    <mergeCell ref="LLX2:LLZ2"/>
    <mergeCell ref="LMA2:LMC2"/>
    <mergeCell ref="LKT2:LKV2"/>
    <mergeCell ref="LKW2:LKY2"/>
    <mergeCell ref="LKZ2:LLB2"/>
    <mergeCell ref="LLC2:LLE2"/>
    <mergeCell ref="LLF2:LLH2"/>
    <mergeCell ref="LLI2:LLK2"/>
    <mergeCell ref="LKB2:LKD2"/>
    <mergeCell ref="LKE2:LKG2"/>
    <mergeCell ref="LKH2:LKJ2"/>
    <mergeCell ref="LKK2:LKM2"/>
    <mergeCell ref="LKN2:LKP2"/>
    <mergeCell ref="LKQ2:LKS2"/>
    <mergeCell ref="LJJ2:LJL2"/>
    <mergeCell ref="LJM2:LJO2"/>
    <mergeCell ref="LJP2:LJR2"/>
    <mergeCell ref="LJS2:LJU2"/>
    <mergeCell ref="LJV2:LJX2"/>
    <mergeCell ref="LJY2:LKA2"/>
    <mergeCell ref="LIR2:LIT2"/>
    <mergeCell ref="LIU2:LIW2"/>
    <mergeCell ref="LIX2:LIZ2"/>
    <mergeCell ref="LJA2:LJC2"/>
    <mergeCell ref="LJD2:LJF2"/>
    <mergeCell ref="LJG2:LJI2"/>
    <mergeCell ref="LHZ2:LIB2"/>
    <mergeCell ref="LIC2:LIE2"/>
    <mergeCell ref="LIF2:LIH2"/>
    <mergeCell ref="LII2:LIK2"/>
    <mergeCell ref="LIL2:LIN2"/>
    <mergeCell ref="LIO2:LIQ2"/>
    <mergeCell ref="LHH2:LHJ2"/>
    <mergeCell ref="LHK2:LHM2"/>
    <mergeCell ref="LHN2:LHP2"/>
    <mergeCell ref="LHQ2:LHS2"/>
    <mergeCell ref="LHT2:LHV2"/>
    <mergeCell ref="LHW2:LHY2"/>
    <mergeCell ref="LGP2:LGR2"/>
    <mergeCell ref="LGS2:LGU2"/>
    <mergeCell ref="LGV2:LGX2"/>
    <mergeCell ref="LGY2:LHA2"/>
    <mergeCell ref="LHB2:LHD2"/>
    <mergeCell ref="LHE2:LHG2"/>
    <mergeCell ref="LFX2:LFZ2"/>
    <mergeCell ref="LGA2:LGC2"/>
    <mergeCell ref="LGD2:LGF2"/>
    <mergeCell ref="LGG2:LGI2"/>
    <mergeCell ref="LGJ2:LGL2"/>
    <mergeCell ref="LGM2:LGO2"/>
    <mergeCell ref="LFF2:LFH2"/>
    <mergeCell ref="LFI2:LFK2"/>
    <mergeCell ref="LFL2:LFN2"/>
    <mergeCell ref="LFO2:LFQ2"/>
    <mergeCell ref="LFR2:LFT2"/>
    <mergeCell ref="LFU2:LFW2"/>
    <mergeCell ref="LEN2:LEP2"/>
    <mergeCell ref="LEQ2:LES2"/>
    <mergeCell ref="LET2:LEV2"/>
    <mergeCell ref="LEW2:LEY2"/>
    <mergeCell ref="LEZ2:LFB2"/>
    <mergeCell ref="LFC2:LFE2"/>
    <mergeCell ref="LDV2:LDX2"/>
    <mergeCell ref="LDY2:LEA2"/>
    <mergeCell ref="LEB2:LED2"/>
    <mergeCell ref="LEE2:LEG2"/>
    <mergeCell ref="LEH2:LEJ2"/>
    <mergeCell ref="LEK2:LEM2"/>
    <mergeCell ref="LDD2:LDF2"/>
    <mergeCell ref="LDG2:LDI2"/>
    <mergeCell ref="LDJ2:LDL2"/>
    <mergeCell ref="LDM2:LDO2"/>
    <mergeCell ref="LDP2:LDR2"/>
    <mergeCell ref="LDS2:LDU2"/>
    <mergeCell ref="LCL2:LCN2"/>
    <mergeCell ref="LCO2:LCQ2"/>
    <mergeCell ref="LCR2:LCT2"/>
    <mergeCell ref="LCU2:LCW2"/>
    <mergeCell ref="LCX2:LCZ2"/>
    <mergeCell ref="LDA2:LDC2"/>
    <mergeCell ref="LBT2:LBV2"/>
    <mergeCell ref="LBW2:LBY2"/>
    <mergeCell ref="LBZ2:LCB2"/>
    <mergeCell ref="LCC2:LCE2"/>
    <mergeCell ref="LCF2:LCH2"/>
    <mergeCell ref="LCI2:LCK2"/>
    <mergeCell ref="LBB2:LBD2"/>
    <mergeCell ref="LBE2:LBG2"/>
    <mergeCell ref="LBH2:LBJ2"/>
    <mergeCell ref="LBK2:LBM2"/>
    <mergeCell ref="LBN2:LBP2"/>
    <mergeCell ref="LBQ2:LBS2"/>
    <mergeCell ref="LAJ2:LAL2"/>
    <mergeCell ref="LAM2:LAO2"/>
    <mergeCell ref="LAP2:LAR2"/>
    <mergeCell ref="LAS2:LAU2"/>
    <mergeCell ref="LAV2:LAX2"/>
    <mergeCell ref="LAY2:LBA2"/>
    <mergeCell ref="KZR2:KZT2"/>
    <mergeCell ref="KZU2:KZW2"/>
    <mergeCell ref="KZX2:KZZ2"/>
    <mergeCell ref="LAA2:LAC2"/>
    <mergeCell ref="LAD2:LAF2"/>
    <mergeCell ref="LAG2:LAI2"/>
    <mergeCell ref="KYZ2:KZB2"/>
    <mergeCell ref="KZC2:KZE2"/>
    <mergeCell ref="KZF2:KZH2"/>
    <mergeCell ref="KZI2:KZK2"/>
    <mergeCell ref="KZL2:KZN2"/>
    <mergeCell ref="KZO2:KZQ2"/>
    <mergeCell ref="KYH2:KYJ2"/>
    <mergeCell ref="KYK2:KYM2"/>
    <mergeCell ref="KYN2:KYP2"/>
    <mergeCell ref="KYQ2:KYS2"/>
    <mergeCell ref="KYT2:KYV2"/>
    <mergeCell ref="KYW2:KYY2"/>
    <mergeCell ref="KXP2:KXR2"/>
    <mergeCell ref="KXS2:KXU2"/>
    <mergeCell ref="KXV2:KXX2"/>
    <mergeCell ref="KXY2:KYA2"/>
    <mergeCell ref="KYB2:KYD2"/>
    <mergeCell ref="KYE2:KYG2"/>
    <mergeCell ref="KWX2:KWZ2"/>
    <mergeCell ref="KXA2:KXC2"/>
    <mergeCell ref="KXD2:KXF2"/>
    <mergeCell ref="KXG2:KXI2"/>
    <mergeCell ref="KXJ2:KXL2"/>
    <mergeCell ref="KXM2:KXO2"/>
    <mergeCell ref="KWF2:KWH2"/>
    <mergeCell ref="KWI2:KWK2"/>
    <mergeCell ref="KWL2:KWN2"/>
    <mergeCell ref="KWO2:KWQ2"/>
    <mergeCell ref="KWR2:KWT2"/>
    <mergeCell ref="KWU2:KWW2"/>
    <mergeCell ref="KVN2:KVP2"/>
    <mergeCell ref="KVQ2:KVS2"/>
    <mergeCell ref="KVT2:KVV2"/>
    <mergeCell ref="KVW2:KVY2"/>
    <mergeCell ref="KVZ2:KWB2"/>
    <mergeCell ref="KWC2:KWE2"/>
    <mergeCell ref="KUV2:KUX2"/>
    <mergeCell ref="KUY2:KVA2"/>
    <mergeCell ref="KVB2:KVD2"/>
    <mergeCell ref="KVE2:KVG2"/>
    <mergeCell ref="KVH2:KVJ2"/>
    <mergeCell ref="KVK2:KVM2"/>
    <mergeCell ref="KUD2:KUF2"/>
    <mergeCell ref="KUG2:KUI2"/>
    <mergeCell ref="KUJ2:KUL2"/>
    <mergeCell ref="KUM2:KUO2"/>
    <mergeCell ref="KUP2:KUR2"/>
    <mergeCell ref="KUS2:KUU2"/>
    <mergeCell ref="KTL2:KTN2"/>
    <mergeCell ref="KTO2:KTQ2"/>
    <mergeCell ref="KTR2:KTT2"/>
    <mergeCell ref="KTU2:KTW2"/>
    <mergeCell ref="KTX2:KTZ2"/>
    <mergeCell ref="KUA2:KUC2"/>
    <mergeCell ref="KST2:KSV2"/>
    <mergeCell ref="KSW2:KSY2"/>
    <mergeCell ref="KSZ2:KTB2"/>
    <mergeCell ref="KTC2:KTE2"/>
    <mergeCell ref="KTF2:KTH2"/>
    <mergeCell ref="KTI2:KTK2"/>
    <mergeCell ref="KSB2:KSD2"/>
    <mergeCell ref="KSE2:KSG2"/>
    <mergeCell ref="KSH2:KSJ2"/>
    <mergeCell ref="KSK2:KSM2"/>
    <mergeCell ref="KSN2:KSP2"/>
    <mergeCell ref="KSQ2:KSS2"/>
    <mergeCell ref="KRJ2:KRL2"/>
    <mergeCell ref="KRM2:KRO2"/>
    <mergeCell ref="KRP2:KRR2"/>
    <mergeCell ref="KRS2:KRU2"/>
    <mergeCell ref="KRV2:KRX2"/>
    <mergeCell ref="KRY2:KSA2"/>
    <mergeCell ref="KQR2:KQT2"/>
    <mergeCell ref="KQU2:KQW2"/>
    <mergeCell ref="KQX2:KQZ2"/>
    <mergeCell ref="KRA2:KRC2"/>
    <mergeCell ref="KRD2:KRF2"/>
    <mergeCell ref="KRG2:KRI2"/>
    <mergeCell ref="KPZ2:KQB2"/>
    <mergeCell ref="KQC2:KQE2"/>
    <mergeCell ref="KQF2:KQH2"/>
    <mergeCell ref="KQI2:KQK2"/>
    <mergeCell ref="KQL2:KQN2"/>
    <mergeCell ref="KQO2:KQQ2"/>
    <mergeCell ref="KPH2:KPJ2"/>
    <mergeCell ref="KPK2:KPM2"/>
    <mergeCell ref="KPN2:KPP2"/>
    <mergeCell ref="KPQ2:KPS2"/>
    <mergeCell ref="KPT2:KPV2"/>
    <mergeCell ref="KPW2:KPY2"/>
    <mergeCell ref="KOP2:KOR2"/>
    <mergeCell ref="KOS2:KOU2"/>
    <mergeCell ref="KOV2:KOX2"/>
    <mergeCell ref="KOY2:KPA2"/>
    <mergeCell ref="KPB2:KPD2"/>
    <mergeCell ref="KPE2:KPG2"/>
    <mergeCell ref="KNX2:KNZ2"/>
    <mergeCell ref="KOA2:KOC2"/>
    <mergeCell ref="KOD2:KOF2"/>
    <mergeCell ref="KOG2:KOI2"/>
    <mergeCell ref="KOJ2:KOL2"/>
    <mergeCell ref="KOM2:KOO2"/>
    <mergeCell ref="KNF2:KNH2"/>
    <mergeCell ref="KNI2:KNK2"/>
    <mergeCell ref="KNL2:KNN2"/>
    <mergeCell ref="KNO2:KNQ2"/>
    <mergeCell ref="KNR2:KNT2"/>
    <mergeCell ref="KNU2:KNW2"/>
    <mergeCell ref="KMN2:KMP2"/>
    <mergeCell ref="KMQ2:KMS2"/>
    <mergeCell ref="KMT2:KMV2"/>
    <mergeCell ref="KMW2:KMY2"/>
    <mergeCell ref="KMZ2:KNB2"/>
    <mergeCell ref="KNC2:KNE2"/>
    <mergeCell ref="KLV2:KLX2"/>
    <mergeCell ref="KLY2:KMA2"/>
    <mergeCell ref="KMB2:KMD2"/>
    <mergeCell ref="KME2:KMG2"/>
    <mergeCell ref="KMH2:KMJ2"/>
    <mergeCell ref="KMK2:KMM2"/>
    <mergeCell ref="KLD2:KLF2"/>
    <mergeCell ref="KLG2:KLI2"/>
    <mergeCell ref="KLJ2:KLL2"/>
    <mergeCell ref="KLM2:KLO2"/>
    <mergeCell ref="KLP2:KLR2"/>
    <mergeCell ref="KLS2:KLU2"/>
    <mergeCell ref="KKL2:KKN2"/>
    <mergeCell ref="KKO2:KKQ2"/>
    <mergeCell ref="KKR2:KKT2"/>
    <mergeCell ref="KKU2:KKW2"/>
    <mergeCell ref="KKX2:KKZ2"/>
    <mergeCell ref="KLA2:KLC2"/>
    <mergeCell ref="KJT2:KJV2"/>
    <mergeCell ref="KJW2:KJY2"/>
    <mergeCell ref="KJZ2:KKB2"/>
    <mergeCell ref="KKC2:KKE2"/>
    <mergeCell ref="KKF2:KKH2"/>
    <mergeCell ref="KKI2:KKK2"/>
    <mergeCell ref="KJB2:KJD2"/>
    <mergeCell ref="KJE2:KJG2"/>
    <mergeCell ref="KJH2:KJJ2"/>
    <mergeCell ref="KJK2:KJM2"/>
    <mergeCell ref="KJN2:KJP2"/>
    <mergeCell ref="KJQ2:KJS2"/>
    <mergeCell ref="KIJ2:KIL2"/>
    <mergeCell ref="KIM2:KIO2"/>
    <mergeCell ref="KIP2:KIR2"/>
    <mergeCell ref="KIS2:KIU2"/>
    <mergeCell ref="KIV2:KIX2"/>
    <mergeCell ref="KIY2:KJA2"/>
    <mergeCell ref="KHR2:KHT2"/>
    <mergeCell ref="KHU2:KHW2"/>
    <mergeCell ref="KHX2:KHZ2"/>
    <mergeCell ref="KIA2:KIC2"/>
    <mergeCell ref="KID2:KIF2"/>
    <mergeCell ref="KIG2:KII2"/>
    <mergeCell ref="KGZ2:KHB2"/>
    <mergeCell ref="KHC2:KHE2"/>
    <mergeCell ref="KHF2:KHH2"/>
    <mergeCell ref="KHI2:KHK2"/>
    <mergeCell ref="KHL2:KHN2"/>
    <mergeCell ref="KHO2:KHQ2"/>
    <mergeCell ref="KGH2:KGJ2"/>
    <mergeCell ref="KGK2:KGM2"/>
    <mergeCell ref="KGN2:KGP2"/>
    <mergeCell ref="KGQ2:KGS2"/>
    <mergeCell ref="KGT2:KGV2"/>
    <mergeCell ref="KGW2:KGY2"/>
    <mergeCell ref="KFP2:KFR2"/>
    <mergeCell ref="KFS2:KFU2"/>
    <mergeCell ref="KFV2:KFX2"/>
    <mergeCell ref="KFY2:KGA2"/>
    <mergeCell ref="KGB2:KGD2"/>
    <mergeCell ref="KGE2:KGG2"/>
    <mergeCell ref="KEX2:KEZ2"/>
    <mergeCell ref="KFA2:KFC2"/>
    <mergeCell ref="KFD2:KFF2"/>
    <mergeCell ref="KFG2:KFI2"/>
    <mergeCell ref="KFJ2:KFL2"/>
    <mergeCell ref="KFM2:KFO2"/>
    <mergeCell ref="KEF2:KEH2"/>
    <mergeCell ref="KEI2:KEK2"/>
    <mergeCell ref="KEL2:KEN2"/>
    <mergeCell ref="KEO2:KEQ2"/>
    <mergeCell ref="KER2:KET2"/>
    <mergeCell ref="KEU2:KEW2"/>
    <mergeCell ref="KDN2:KDP2"/>
    <mergeCell ref="KDQ2:KDS2"/>
    <mergeCell ref="KDT2:KDV2"/>
    <mergeCell ref="KDW2:KDY2"/>
    <mergeCell ref="KDZ2:KEB2"/>
    <mergeCell ref="KEC2:KEE2"/>
    <mergeCell ref="KCV2:KCX2"/>
    <mergeCell ref="KCY2:KDA2"/>
    <mergeCell ref="KDB2:KDD2"/>
    <mergeCell ref="KDE2:KDG2"/>
    <mergeCell ref="KDH2:KDJ2"/>
    <mergeCell ref="KDK2:KDM2"/>
    <mergeCell ref="KCD2:KCF2"/>
    <mergeCell ref="KCG2:KCI2"/>
    <mergeCell ref="KCJ2:KCL2"/>
    <mergeCell ref="KCM2:KCO2"/>
    <mergeCell ref="KCP2:KCR2"/>
    <mergeCell ref="KCS2:KCU2"/>
    <mergeCell ref="KBL2:KBN2"/>
    <mergeCell ref="KBO2:KBQ2"/>
    <mergeCell ref="KBR2:KBT2"/>
    <mergeCell ref="KBU2:KBW2"/>
    <mergeCell ref="KBX2:KBZ2"/>
    <mergeCell ref="KCA2:KCC2"/>
    <mergeCell ref="KAT2:KAV2"/>
    <mergeCell ref="KAW2:KAY2"/>
    <mergeCell ref="KAZ2:KBB2"/>
    <mergeCell ref="KBC2:KBE2"/>
    <mergeCell ref="KBF2:KBH2"/>
    <mergeCell ref="KBI2:KBK2"/>
    <mergeCell ref="KAB2:KAD2"/>
    <mergeCell ref="KAE2:KAG2"/>
    <mergeCell ref="KAH2:KAJ2"/>
    <mergeCell ref="KAK2:KAM2"/>
    <mergeCell ref="KAN2:KAP2"/>
    <mergeCell ref="KAQ2:KAS2"/>
    <mergeCell ref="JZJ2:JZL2"/>
    <mergeCell ref="JZM2:JZO2"/>
    <mergeCell ref="JZP2:JZR2"/>
    <mergeCell ref="JZS2:JZU2"/>
    <mergeCell ref="JZV2:JZX2"/>
    <mergeCell ref="JZY2:KAA2"/>
    <mergeCell ref="JYR2:JYT2"/>
    <mergeCell ref="JYU2:JYW2"/>
    <mergeCell ref="JYX2:JYZ2"/>
    <mergeCell ref="JZA2:JZC2"/>
    <mergeCell ref="JZD2:JZF2"/>
    <mergeCell ref="JZG2:JZI2"/>
    <mergeCell ref="JXZ2:JYB2"/>
    <mergeCell ref="JYC2:JYE2"/>
    <mergeCell ref="JYF2:JYH2"/>
    <mergeCell ref="JYI2:JYK2"/>
    <mergeCell ref="JYL2:JYN2"/>
    <mergeCell ref="JYO2:JYQ2"/>
    <mergeCell ref="JXH2:JXJ2"/>
    <mergeCell ref="JXK2:JXM2"/>
    <mergeCell ref="JXN2:JXP2"/>
    <mergeCell ref="JXQ2:JXS2"/>
    <mergeCell ref="JXT2:JXV2"/>
    <mergeCell ref="JXW2:JXY2"/>
    <mergeCell ref="JWP2:JWR2"/>
    <mergeCell ref="JWS2:JWU2"/>
    <mergeCell ref="JWV2:JWX2"/>
    <mergeCell ref="JWY2:JXA2"/>
    <mergeCell ref="JXB2:JXD2"/>
    <mergeCell ref="JXE2:JXG2"/>
    <mergeCell ref="JVX2:JVZ2"/>
    <mergeCell ref="JWA2:JWC2"/>
    <mergeCell ref="JWD2:JWF2"/>
    <mergeCell ref="JWG2:JWI2"/>
    <mergeCell ref="JWJ2:JWL2"/>
    <mergeCell ref="JWM2:JWO2"/>
    <mergeCell ref="JVF2:JVH2"/>
    <mergeCell ref="JVI2:JVK2"/>
    <mergeCell ref="JVL2:JVN2"/>
    <mergeCell ref="JVO2:JVQ2"/>
    <mergeCell ref="JVR2:JVT2"/>
    <mergeCell ref="JVU2:JVW2"/>
    <mergeCell ref="JUN2:JUP2"/>
    <mergeCell ref="JUQ2:JUS2"/>
    <mergeCell ref="JUT2:JUV2"/>
    <mergeCell ref="JUW2:JUY2"/>
    <mergeCell ref="JUZ2:JVB2"/>
    <mergeCell ref="JVC2:JVE2"/>
    <mergeCell ref="JTV2:JTX2"/>
    <mergeCell ref="JTY2:JUA2"/>
    <mergeCell ref="JUB2:JUD2"/>
    <mergeCell ref="JUE2:JUG2"/>
    <mergeCell ref="JUH2:JUJ2"/>
    <mergeCell ref="JUK2:JUM2"/>
    <mergeCell ref="JTD2:JTF2"/>
    <mergeCell ref="JTG2:JTI2"/>
    <mergeCell ref="JTJ2:JTL2"/>
    <mergeCell ref="JTM2:JTO2"/>
    <mergeCell ref="JTP2:JTR2"/>
    <mergeCell ref="JTS2:JTU2"/>
    <mergeCell ref="JSL2:JSN2"/>
    <mergeCell ref="JSO2:JSQ2"/>
    <mergeCell ref="JSR2:JST2"/>
    <mergeCell ref="JSU2:JSW2"/>
    <mergeCell ref="JSX2:JSZ2"/>
    <mergeCell ref="JTA2:JTC2"/>
    <mergeCell ref="JRT2:JRV2"/>
    <mergeCell ref="JRW2:JRY2"/>
    <mergeCell ref="JRZ2:JSB2"/>
    <mergeCell ref="JSC2:JSE2"/>
    <mergeCell ref="JSF2:JSH2"/>
    <mergeCell ref="JSI2:JSK2"/>
    <mergeCell ref="JRB2:JRD2"/>
    <mergeCell ref="JRE2:JRG2"/>
    <mergeCell ref="JRH2:JRJ2"/>
    <mergeCell ref="JRK2:JRM2"/>
    <mergeCell ref="JRN2:JRP2"/>
    <mergeCell ref="JRQ2:JRS2"/>
    <mergeCell ref="JQJ2:JQL2"/>
    <mergeCell ref="JQM2:JQO2"/>
    <mergeCell ref="JQP2:JQR2"/>
    <mergeCell ref="JQS2:JQU2"/>
    <mergeCell ref="JQV2:JQX2"/>
    <mergeCell ref="JQY2:JRA2"/>
    <mergeCell ref="JPR2:JPT2"/>
    <mergeCell ref="JPU2:JPW2"/>
    <mergeCell ref="JPX2:JPZ2"/>
    <mergeCell ref="JQA2:JQC2"/>
    <mergeCell ref="JQD2:JQF2"/>
    <mergeCell ref="JQG2:JQI2"/>
    <mergeCell ref="JOZ2:JPB2"/>
    <mergeCell ref="JPC2:JPE2"/>
    <mergeCell ref="JPF2:JPH2"/>
    <mergeCell ref="JPI2:JPK2"/>
    <mergeCell ref="JPL2:JPN2"/>
    <mergeCell ref="JPO2:JPQ2"/>
    <mergeCell ref="JOH2:JOJ2"/>
    <mergeCell ref="JOK2:JOM2"/>
    <mergeCell ref="JON2:JOP2"/>
    <mergeCell ref="JOQ2:JOS2"/>
    <mergeCell ref="JOT2:JOV2"/>
    <mergeCell ref="JOW2:JOY2"/>
    <mergeCell ref="JNP2:JNR2"/>
    <mergeCell ref="JNS2:JNU2"/>
    <mergeCell ref="JNV2:JNX2"/>
    <mergeCell ref="JNY2:JOA2"/>
    <mergeCell ref="JOB2:JOD2"/>
    <mergeCell ref="JOE2:JOG2"/>
    <mergeCell ref="JMX2:JMZ2"/>
    <mergeCell ref="JNA2:JNC2"/>
    <mergeCell ref="JND2:JNF2"/>
    <mergeCell ref="JNG2:JNI2"/>
    <mergeCell ref="JNJ2:JNL2"/>
    <mergeCell ref="JNM2:JNO2"/>
    <mergeCell ref="JMF2:JMH2"/>
    <mergeCell ref="JMI2:JMK2"/>
    <mergeCell ref="JML2:JMN2"/>
    <mergeCell ref="JMO2:JMQ2"/>
    <mergeCell ref="JMR2:JMT2"/>
    <mergeCell ref="JMU2:JMW2"/>
    <mergeCell ref="JLN2:JLP2"/>
    <mergeCell ref="JLQ2:JLS2"/>
    <mergeCell ref="JLT2:JLV2"/>
    <mergeCell ref="JLW2:JLY2"/>
    <mergeCell ref="JLZ2:JMB2"/>
    <mergeCell ref="JMC2:JME2"/>
    <mergeCell ref="JKV2:JKX2"/>
    <mergeCell ref="JKY2:JLA2"/>
    <mergeCell ref="JLB2:JLD2"/>
    <mergeCell ref="JLE2:JLG2"/>
    <mergeCell ref="JLH2:JLJ2"/>
    <mergeCell ref="JLK2:JLM2"/>
    <mergeCell ref="JKD2:JKF2"/>
    <mergeCell ref="JKG2:JKI2"/>
    <mergeCell ref="JKJ2:JKL2"/>
    <mergeCell ref="JKM2:JKO2"/>
    <mergeCell ref="JKP2:JKR2"/>
    <mergeCell ref="JKS2:JKU2"/>
    <mergeCell ref="JJL2:JJN2"/>
    <mergeCell ref="JJO2:JJQ2"/>
    <mergeCell ref="JJR2:JJT2"/>
    <mergeCell ref="JJU2:JJW2"/>
    <mergeCell ref="JJX2:JJZ2"/>
    <mergeCell ref="JKA2:JKC2"/>
    <mergeCell ref="JIT2:JIV2"/>
    <mergeCell ref="JIW2:JIY2"/>
    <mergeCell ref="JIZ2:JJB2"/>
    <mergeCell ref="JJC2:JJE2"/>
    <mergeCell ref="JJF2:JJH2"/>
    <mergeCell ref="JJI2:JJK2"/>
    <mergeCell ref="JIB2:JID2"/>
    <mergeCell ref="JIE2:JIG2"/>
    <mergeCell ref="JIH2:JIJ2"/>
    <mergeCell ref="JIK2:JIM2"/>
    <mergeCell ref="JIN2:JIP2"/>
    <mergeCell ref="JIQ2:JIS2"/>
    <mergeCell ref="JHJ2:JHL2"/>
    <mergeCell ref="JHM2:JHO2"/>
    <mergeCell ref="JHP2:JHR2"/>
    <mergeCell ref="JHS2:JHU2"/>
    <mergeCell ref="JHV2:JHX2"/>
    <mergeCell ref="JHY2:JIA2"/>
    <mergeCell ref="JGR2:JGT2"/>
    <mergeCell ref="JGU2:JGW2"/>
    <mergeCell ref="JGX2:JGZ2"/>
    <mergeCell ref="JHA2:JHC2"/>
    <mergeCell ref="JHD2:JHF2"/>
    <mergeCell ref="JHG2:JHI2"/>
    <mergeCell ref="JFZ2:JGB2"/>
    <mergeCell ref="JGC2:JGE2"/>
    <mergeCell ref="JGF2:JGH2"/>
    <mergeCell ref="JGI2:JGK2"/>
    <mergeCell ref="JGL2:JGN2"/>
    <mergeCell ref="JGO2:JGQ2"/>
    <mergeCell ref="JFH2:JFJ2"/>
    <mergeCell ref="JFK2:JFM2"/>
    <mergeCell ref="JFN2:JFP2"/>
    <mergeCell ref="JFQ2:JFS2"/>
    <mergeCell ref="JFT2:JFV2"/>
    <mergeCell ref="JFW2:JFY2"/>
    <mergeCell ref="JEP2:JER2"/>
    <mergeCell ref="JES2:JEU2"/>
    <mergeCell ref="JEV2:JEX2"/>
    <mergeCell ref="JEY2:JFA2"/>
    <mergeCell ref="JFB2:JFD2"/>
    <mergeCell ref="JFE2:JFG2"/>
    <mergeCell ref="JDX2:JDZ2"/>
    <mergeCell ref="JEA2:JEC2"/>
    <mergeCell ref="JED2:JEF2"/>
    <mergeCell ref="JEG2:JEI2"/>
    <mergeCell ref="JEJ2:JEL2"/>
    <mergeCell ref="JEM2:JEO2"/>
    <mergeCell ref="JDF2:JDH2"/>
    <mergeCell ref="JDI2:JDK2"/>
    <mergeCell ref="JDL2:JDN2"/>
    <mergeCell ref="JDO2:JDQ2"/>
    <mergeCell ref="JDR2:JDT2"/>
    <mergeCell ref="JDU2:JDW2"/>
    <mergeCell ref="JCN2:JCP2"/>
    <mergeCell ref="JCQ2:JCS2"/>
    <mergeCell ref="JCT2:JCV2"/>
    <mergeCell ref="JCW2:JCY2"/>
    <mergeCell ref="JCZ2:JDB2"/>
    <mergeCell ref="JDC2:JDE2"/>
    <mergeCell ref="JBV2:JBX2"/>
    <mergeCell ref="JBY2:JCA2"/>
    <mergeCell ref="JCB2:JCD2"/>
    <mergeCell ref="JCE2:JCG2"/>
    <mergeCell ref="JCH2:JCJ2"/>
    <mergeCell ref="JCK2:JCM2"/>
    <mergeCell ref="JBD2:JBF2"/>
    <mergeCell ref="JBG2:JBI2"/>
    <mergeCell ref="JBJ2:JBL2"/>
    <mergeCell ref="JBM2:JBO2"/>
    <mergeCell ref="JBP2:JBR2"/>
    <mergeCell ref="JBS2:JBU2"/>
    <mergeCell ref="JAL2:JAN2"/>
    <mergeCell ref="JAO2:JAQ2"/>
    <mergeCell ref="JAR2:JAT2"/>
    <mergeCell ref="JAU2:JAW2"/>
    <mergeCell ref="JAX2:JAZ2"/>
    <mergeCell ref="JBA2:JBC2"/>
    <mergeCell ref="IZT2:IZV2"/>
    <mergeCell ref="IZW2:IZY2"/>
    <mergeCell ref="IZZ2:JAB2"/>
    <mergeCell ref="JAC2:JAE2"/>
    <mergeCell ref="JAF2:JAH2"/>
    <mergeCell ref="JAI2:JAK2"/>
    <mergeCell ref="IZB2:IZD2"/>
    <mergeCell ref="IZE2:IZG2"/>
    <mergeCell ref="IZH2:IZJ2"/>
    <mergeCell ref="IZK2:IZM2"/>
    <mergeCell ref="IZN2:IZP2"/>
    <mergeCell ref="IZQ2:IZS2"/>
    <mergeCell ref="IYJ2:IYL2"/>
    <mergeCell ref="IYM2:IYO2"/>
    <mergeCell ref="IYP2:IYR2"/>
    <mergeCell ref="IYS2:IYU2"/>
    <mergeCell ref="IYV2:IYX2"/>
    <mergeCell ref="IYY2:IZA2"/>
    <mergeCell ref="IXR2:IXT2"/>
    <mergeCell ref="IXU2:IXW2"/>
    <mergeCell ref="IXX2:IXZ2"/>
    <mergeCell ref="IYA2:IYC2"/>
    <mergeCell ref="IYD2:IYF2"/>
    <mergeCell ref="IYG2:IYI2"/>
    <mergeCell ref="IWZ2:IXB2"/>
    <mergeCell ref="IXC2:IXE2"/>
    <mergeCell ref="IXF2:IXH2"/>
    <mergeCell ref="IXI2:IXK2"/>
    <mergeCell ref="IXL2:IXN2"/>
    <mergeCell ref="IXO2:IXQ2"/>
    <mergeCell ref="IWH2:IWJ2"/>
    <mergeCell ref="IWK2:IWM2"/>
    <mergeCell ref="IWN2:IWP2"/>
    <mergeCell ref="IWQ2:IWS2"/>
    <mergeCell ref="IWT2:IWV2"/>
    <mergeCell ref="IWW2:IWY2"/>
    <mergeCell ref="IVP2:IVR2"/>
    <mergeCell ref="IVS2:IVU2"/>
    <mergeCell ref="IVV2:IVX2"/>
    <mergeCell ref="IVY2:IWA2"/>
    <mergeCell ref="IWB2:IWD2"/>
    <mergeCell ref="IWE2:IWG2"/>
    <mergeCell ref="IUX2:IUZ2"/>
    <mergeCell ref="IVA2:IVC2"/>
    <mergeCell ref="IVD2:IVF2"/>
    <mergeCell ref="IVG2:IVI2"/>
    <mergeCell ref="IVJ2:IVL2"/>
    <mergeCell ref="IVM2:IVO2"/>
    <mergeCell ref="IUF2:IUH2"/>
    <mergeCell ref="IUI2:IUK2"/>
    <mergeCell ref="IUL2:IUN2"/>
    <mergeCell ref="IUO2:IUQ2"/>
    <mergeCell ref="IUR2:IUT2"/>
    <mergeCell ref="IUU2:IUW2"/>
    <mergeCell ref="ITN2:ITP2"/>
    <mergeCell ref="ITQ2:ITS2"/>
    <mergeCell ref="ITT2:ITV2"/>
    <mergeCell ref="ITW2:ITY2"/>
    <mergeCell ref="ITZ2:IUB2"/>
    <mergeCell ref="IUC2:IUE2"/>
    <mergeCell ref="ISV2:ISX2"/>
    <mergeCell ref="ISY2:ITA2"/>
    <mergeCell ref="ITB2:ITD2"/>
    <mergeCell ref="ITE2:ITG2"/>
    <mergeCell ref="ITH2:ITJ2"/>
    <mergeCell ref="ITK2:ITM2"/>
    <mergeCell ref="ISD2:ISF2"/>
    <mergeCell ref="ISG2:ISI2"/>
    <mergeCell ref="ISJ2:ISL2"/>
    <mergeCell ref="ISM2:ISO2"/>
    <mergeCell ref="ISP2:ISR2"/>
    <mergeCell ref="ISS2:ISU2"/>
    <mergeCell ref="IRL2:IRN2"/>
    <mergeCell ref="IRO2:IRQ2"/>
    <mergeCell ref="IRR2:IRT2"/>
    <mergeCell ref="IRU2:IRW2"/>
    <mergeCell ref="IRX2:IRZ2"/>
    <mergeCell ref="ISA2:ISC2"/>
    <mergeCell ref="IQT2:IQV2"/>
    <mergeCell ref="IQW2:IQY2"/>
    <mergeCell ref="IQZ2:IRB2"/>
    <mergeCell ref="IRC2:IRE2"/>
    <mergeCell ref="IRF2:IRH2"/>
    <mergeCell ref="IRI2:IRK2"/>
    <mergeCell ref="IQB2:IQD2"/>
    <mergeCell ref="IQE2:IQG2"/>
    <mergeCell ref="IQH2:IQJ2"/>
    <mergeCell ref="IQK2:IQM2"/>
    <mergeCell ref="IQN2:IQP2"/>
    <mergeCell ref="IQQ2:IQS2"/>
    <mergeCell ref="IPJ2:IPL2"/>
    <mergeCell ref="IPM2:IPO2"/>
    <mergeCell ref="IPP2:IPR2"/>
    <mergeCell ref="IPS2:IPU2"/>
    <mergeCell ref="IPV2:IPX2"/>
    <mergeCell ref="IPY2:IQA2"/>
    <mergeCell ref="IOR2:IOT2"/>
    <mergeCell ref="IOU2:IOW2"/>
    <mergeCell ref="IOX2:IOZ2"/>
    <mergeCell ref="IPA2:IPC2"/>
    <mergeCell ref="IPD2:IPF2"/>
    <mergeCell ref="IPG2:IPI2"/>
    <mergeCell ref="INZ2:IOB2"/>
    <mergeCell ref="IOC2:IOE2"/>
    <mergeCell ref="IOF2:IOH2"/>
    <mergeCell ref="IOI2:IOK2"/>
    <mergeCell ref="IOL2:ION2"/>
    <mergeCell ref="IOO2:IOQ2"/>
    <mergeCell ref="INH2:INJ2"/>
    <mergeCell ref="INK2:INM2"/>
    <mergeCell ref="INN2:INP2"/>
    <mergeCell ref="INQ2:INS2"/>
    <mergeCell ref="INT2:INV2"/>
    <mergeCell ref="INW2:INY2"/>
    <mergeCell ref="IMP2:IMR2"/>
    <mergeCell ref="IMS2:IMU2"/>
    <mergeCell ref="IMV2:IMX2"/>
    <mergeCell ref="IMY2:INA2"/>
    <mergeCell ref="INB2:IND2"/>
    <mergeCell ref="INE2:ING2"/>
    <mergeCell ref="ILX2:ILZ2"/>
    <mergeCell ref="IMA2:IMC2"/>
    <mergeCell ref="IMD2:IMF2"/>
    <mergeCell ref="IMG2:IMI2"/>
    <mergeCell ref="IMJ2:IML2"/>
    <mergeCell ref="IMM2:IMO2"/>
    <mergeCell ref="ILF2:ILH2"/>
    <mergeCell ref="ILI2:ILK2"/>
    <mergeCell ref="ILL2:ILN2"/>
    <mergeCell ref="ILO2:ILQ2"/>
    <mergeCell ref="ILR2:ILT2"/>
    <mergeCell ref="ILU2:ILW2"/>
    <mergeCell ref="IKN2:IKP2"/>
    <mergeCell ref="IKQ2:IKS2"/>
    <mergeCell ref="IKT2:IKV2"/>
    <mergeCell ref="IKW2:IKY2"/>
    <mergeCell ref="IKZ2:ILB2"/>
    <mergeCell ref="ILC2:ILE2"/>
    <mergeCell ref="IJV2:IJX2"/>
    <mergeCell ref="IJY2:IKA2"/>
    <mergeCell ref="IKB2:IKD2"/>
    <mergeCell ref="IKE2:IKG2"/>
    <mergeCell ref="IKH2:IKJ2"/>
    <mergeCell ref="IKK2:IKM2"/>
    <mergeCell ref="IJD2:IJF2"/>
    <mergeCell ref="IJG2:IJI2"/>
    <mergeCell ref="IJJ2:IJL2"/>
    <mergeCell ref="IJM2:IJO2"/>
    <mergeCell ref="IJP2:IJR2"/>
    <mergeCell ref="IJS2:IJU2"/>
    <mergeCell ref="IIL2:IIN2"/>
    <mergeCell ref="IIO2:IIQ2"/>
    <mergeCell ref="IIR2:IIT2"/>
    <mergeCell ref="IIU2:IIW2"/>
    <mergeCell ref="IIX2:IIZ2"/>
    <mergeCell ref="IJA2:IJC2"/>
    <mergeCell ref="IHT2:IHV2"/>
    <mergeCell ref="IHW2:IHY2"/>
    <mergeCell ref="IHZ2:IIB2"/>
    <mergeCell ref="IIC2:IIE2"/>
    <mergeCell ref="IIF2:IIH2"/>
    <mergeCell ref="III2:IIK2"/>
    <mergeCell ref="IHB2:IHD2"/>
    <mergeCell ref="IHE2:IHG2"/>
    <mergeCell ref="IHH2:IHJ2"/>
    <mergeCell ref="IHK2:IHM2"/>
    <mergeCell ref="IHN2:IHP2"/>
    <mergeCell ref="IHQ2:IHS2"/>
    <mergeCell ref="IGJ2:IGL2"/>
    <mergeCell ref="IGM2:IGO2"/>
    <mergeCell ref="IGP2:IGR2"/>
    <mergeCell ref="IGS2:IGU2"/>
    <mergeCell ref="IGV2:IGX2"/>
    <mergeCell ref="IGY2:IHA2"/>
    <mergeCell ref="IFR2:IFT2"/>
    <mergeCell ref="IFU2:IFW2"/>
    <mergeCell ref="IFX2:IFZ2"/>
    <mergeCell ref="IGA2:IGC2"/>
    <mergeCell ref="IGD2:IGF2"/>
    <mergeCell ref="IGG2:IGI2"/>
    <mergeCell ref="IEZ2:IFB2"/>
    <mergeCell ref="IFC2:IFE2"/>
    <mergeCell ref="IFF2:IFH2"/>
    <mergeCell ref="IFI2:IFK2"/>
    <mergeCell ref="IFL2:IFN2"/>
    <mergeCell ref="IFO2:IFQ2"/>
    <mergeCell ref="IEH2:IEJ2"/>
    <mergeCell ref="IEK2:IEM2"/>
    <mergeCell ref="IEN2:IEP2"/>
    <mergeCell ref="IEQ2:IES2"/>
    <mergeCell ref="IET2:IEV2"/>
    <mergeCell ref="IEW2:IEY2"/>
    <mergeCell ref="IDP2:IDR2"/>
    <mergeCell ref="IDS2:IDU2"/>
    <mergeCell ref="IDV2:IDX2"/>
    <mergeCell ref="IDY2:IEA2"/>
    <mergeCell ref="IEB2:IED2"/>
    <mergeCell ref="IEE2:IEG2"/>
    <mergeCell ref="ICX2:ICZ2"/>
    <mergeCell ref="IDA2:IDC2"/>
    <mergeCell ref="IDD2:IDF2"/>
    <mergeCell ref="IDG2:IDI2"/>
    <mergeCell ref="IDJ2:IDL2"/>
    <mergeCell ref="IDM2:IDO2"/>
    <mergeCell ref="ICF2:ICH2"/>
    <mergeCell ref="ICI2:ICK2"/>
    <mergeCell ref="ICL2:ICN2"/>
    <mergeCell ref="ICO2:ICQ2"/>
    <mergeCell ref="ICR2:ICT2"/>
    <mergeCell ref="ICU2:ICW2"/>
    <mergeCell ref="IBN2:IBP2"/>
    <mergeCell ref="IBQ2:IBS2"/>
    <mergeCell ref="IBT2:IBV2"/>
    <mergeCell ref="IBW2:IBY2"/>
    <mergeCell ref="IBZ2:ICB2"/>
    <mergeCell ref="ICC2:ICE2"/>
    <mergeCell ref="IAV2:IAX2"/>
    <mergeCell ref="IAY2:IBA2"/>
    <mergeCell ref="IBB2:IBD2"/>
    <mergeCell ref="IBE2:IBG2"/>
    <mergeCell ref="IBH2:IBJ2"/>
    <mergeCell ref="IBK2:IBM2"/>
    <mergeCell ref="IAD2:IAF2"/>
    <mergeCell ref="IAG2:IAI2"/>
    <mergeCell ref="IAJ2:IAL2"/>
    <mergeCell ref="IAM2:IAO2"/>
    <mergeCell ref="IAP2:IAR2"/>
    <mergeCell ref="IAS2:IAU2"/>
    <mergeCell ref="HZL2:HZN2"/>
    <mergeCell ref="HZO2:HZQ2"/>
    <mergeCell ref="HZR2:HZT2"/>
    <mergeCell ref="HZU2:HZW2"/>
    <mergeCell ref="HZX2:HZZ2"/>
    <mergeCell ref="IAA2:IAC2"/>
    <mergeCell ref="HYT2:HYV2"/>
    <mergeCell ref="HYW2:HYY2"/>
    <mergeCell ref="HYZ2:HZB2"/>
    <mergeCell ref="HZC2:HZE2"/>
    <mergeCell ref="HZF2:HZH2"/>
    <mergeCell ref="HZI2:HZK2"/>
    <mergeCell ref="HYB2:HYD2"/>
    <mergeCell ref="HYE2:HYG2"/>
    <mergeCell ref="HYH2:HYJ2"/>
    <mergeCell ref="HYK2:HYM2"/>
    <mergeCell ref="HYN2:HYP2"/>
    <mergeCell ref="HYQ2:HYS2"/>
    <mergeCell ref="HXJ2:HXL2"/>
    <mergeCell ref="HXM2:HXO2"/>
    <mergeCell ref="HXP2:HXR2"/>
    <mergeCell ref="HXS2:HXU2"/>
    <mergeCell ref="HXV2:HXX2"/>
    <mergeCell ref="HXY2:HYA2"/>
    <mergeCell ref="HWR2:HWT2"/>
    <mergeCell ref="HWU2:HWW2"/>
    <mergeCell ref="HWX2:HWZ2"/>
    <mergeCell ref="HXA2:HXC2"/>
    <mergeCell ref="HXD2:HXF2"/>
    <mergeCell ref="HXG2:HXI2"/>
    <mergeCell ref="HVZ2:HWB2"/>
    <mergeCell ref="HWC2:HWE2"/>
    <mergeCell ref="HWF2:HWH2"/>
    <mergeCell ref="HWI2:HWK2"/>
    <mergeCell ref="HWL2:HWN2"/>
    <mergeCell ref="HWO2:HWQ2"/>
    <mergeCell ref="HVH2:HVJ2"/>
    <mergeCell ref="HVK2:HVM2"/>
    <mergeCell ref="HVN2:HVP2"/>
    <mergeCell ref="HVQ2:HVS2"/>
    <mergeCell ref="HVT2:HVV2"/>
    <mergeCell ref="HVW2:HVY2"/>
    <mergeCell ref="HUP2:HUR2"/>
    <mergeCell ref="HUS2:HUU2"/>
    <mergeCell ref="HUV2:HUX2"/>
    <mergeCell ref="HUY2:HVA2"/>
    <mergeCell ref="HVB2:HVD2"/>
    <mergeCell ref="HVE2:HVG2"/>
    <mergeCell ref="HTX2:HTZ2"/>
    <mergeCell ref="HUA2:HUC2"/>
    <mergeCell ref="HUD2:HUF2"/>
    <mergeCell ref="HUG2:HUI2"/>
    <mergeCell ref="HUJ2:HUL2"/>
    <mergeCell ref="HUM2:HUO2"/>
    <mergeCell ref="HTF2:HTH2"/>
    <mergeCell ref="HTI2:HTK2"/>
    <mergeCell ref="HTL2:HTN2"/>
    <mergeCell ref="HTO2:HTQ2"/>
    <mergeCell ref="HTR2:HTT2"/>
    <mergeCell ref="HTU2:HTW2"/>
    <mergeCell ref="HSN2:HSP2"/>
    <mergeCell ref="HSQ2:HSS2"/>
    <mergeCell ref="HST2:HSV2"/>
    <mergeCell ref="HSW2:HSY2"/>
    <mergeCell ref="HSZ2:HTB2"/>
    <mergeCell ref="HTC2:HTE2"/>
    <mergeCell ref="HRV2:HRX2"/>
    <mergeCell ref="HRY2:HSA2"/>
    <mergeCell ref="HSB2:HSD2"/>
    <mergeCell ref="HSE2:HSG2"/>
    <mergeCell ref="HSH2:HSJ2"/>
    <mergeCell ref="HSK2:HSM2"/>
    <mergeCell ref="HRD2:HRF2"/>
    <mergeCell ref="HRG2:HRI2"/>
    <mergeCell ref="HRJ2:HRL2"/>
    <mergeCell ref="HRM2:HRO2"/>
    <mergeCell ref="HRP2:HRR2"/>
    <mergeCell ref="HRS2:HRU2"/>
    <mergeCell ref="HQL2:HQN2"/>
    <mergeCell ref="HQO2:HQQ2"/>
    <mergeCell ref="HQR2:HQT2"/>
    <mergeCell ref="HQU2:HQW2"/>
    <mergeCell ref="HQX2:HQZ2"/>
    <mergeCell ref="HRA2:HRC2"/>
    <mergeCell ref="HPT2:HPV2"/>
    <mergeCell ref="HPW2:HPY2"/>
    <mergeCell ref="HPZ2:HQB2"/>
    <mergeCell ref="HQC2:HQE2"/>
    <mergeCell ref="HQF2:HQH2"/>
    <mergeCell ref="HQI2:HQK2"/>
    <mergeCell ref="HPB2:HPD2"/>
    <mergeCell ref="HPE2:HPG2"/>
    <mergeCell ref="HPH2:HPJ2"/>
    <mergeCell ref="HPK2:HPM2"/>
    <mergeCell ref="HPN2:HPP2"/>
    <mergeCell ref="HPQ2:HPS2"/>
    <mergeCell ref="HOJ2:HOL2"/>
    <mergeCell ref="HOM2:HOO2"/>
    <mergeCell ref="HOP2:HOR2"/>
    <mergeCell ref="HOS2:HOU2"/>
    <mergeCell ref="HOV2:HOX2"/>
    <mergeCell ref="HOY2:HPA2"/>
    <mergeCell ref="HNR2:HNT2"/>
    <mergeCell ref="HNU2:HNW2"/>
    <mergeCell ref="HNX2:HNZ2"/>
    <mergeCell ref="HOA2:HOC2"/>
    <mergeCell ref="HOD2:HOF2"/>
    <mergeCell ref="HOG2:HOI2"/>
    <mergeCell ref="HMZ2:HNB2"/>
    <mergeCell ref="HNC2:HNE2"/>
    <mergeCell ref="HNF2:HNH2"/>
    <mergeCell ref="HNI2:HNK2"/>
    <mergeCell ref="HNL2:HNN2"/>
    <mergeCell ref="HNO2:HNQ2"/>
    <mergeCell ref="HMH2:HMJ2"/>
    <mergeCell ref="HMK2:HMM2"/>
    <mergeCell ref="HMN2:HMP2"/>
    <mergeCell ref="HMQ2:HMS2"/>
    <mergeCell ref="HMT2:HMV2"/>
    <mergeCell ref="HMW2:HMY2"/>
    <mergeCell ref="HLP2:HLR2"/>
    <mergeCell ref="HLS2:HLU2"/>
    <mergeCell ref="HLV2:HLX2"/>
    <mergeCell ref="HLY2:HMA2"/>
    <mergeCell ref="HMB2:HMD2"/>
    <mergeCell ref="HME2:HMG2"/>
    <mergeCell ref="HKX2:HKZ2"/>
    <mergeCell ref="HLA2:HLC2"/>
    <mergeCell ref="HLD2:HLF2"/>
    <mergeCell ref="HLG2:HLI2"/>
    <mergeCell ref="HLJ2:HLL2"/>
    <mergeCell ref="HLM2:HLO2"/>
    <mergeCell ref="HKF2:HKH2"/>
    <mergeCell ref="HKI2:HKK2"/>
    <mergeCell ref="HKL2:HKN2"/>
    <mergeCell ref="HKO2:HKQ2"/>
    <mergeCell ref="HKR2:HKT2"/>
    <mergeCell ref="HKU2:HKW2"/>
    <mergeCell ref="HJN2:HJP2"/>
    <mergeCell ref="HJQ2:HJS2"/>
    <mergeCell ref="HJT2:HJV2"/>
    <mergeCell ref="HJW2:HJY2"/>
    <mergeCell ref="HJZ2:HKB2"/>
    <mergeCell ref="HKC2:HKE2"/>
    <mergeCell ref="HIV2:HIX2"/>
    <mergeCell ref="HIY2:HJA2"/>
    <mergeCell ref="HJB2:HJD2"/>
    <mergeCell ref="HJE2:HJG2"/>
    <mergeCell ref="HJH2:HJJ2"/>
    <mergeCell ref="HJK2:HJM2"/>
    <mergeCell ref="HID2:HIF2"/>
    <mergeCell ref="HIG2:HII2"/>
    <mergeCell ref="HIJ2:HIL2"/>
    <mergeCell ref="HIM2:HIO2"/>
    <mergeCell ref="HIP2:HIR2"/>
    <mergeCell ref="HIS2:HIU2"/>
    <mergeCell ref="HHL2:HHN2"/>
    <mergeCell ref="HHO2:HHQ2"/>
    <mergeCell ref="HHR2:HHT2"/>
    <mergeCell ref="HHU2:HHW2"/>
    <mergeCell ref="HHX2:HHZ2"/>
    <mergeCell ref="HIA2:HIC2"/>
    <mergeCell ref="HGT2:HGV2"/>
    <mergeCell ref="HGW2:HGY2"/>
    <mergeCell ref="HGZ2:HHB2"/>
    <mergeCell ref="HHC2:HHE2"/>
    <mergeCell ref="HHF2:HHH2"/>
    <mergeCell ref="HHI2:HHK2"/>
    <mergeCell ref="HGB2:HGD2"/>
    <mergeCell ref="HGE2:HGG2"/>
    <mergeCell ref="HGH2:HGJ2"/>
    <mergeCell ref="HGK2:HGM2"/>
    <mergeCell ref="HGN2:HGP2"/>
    <mergeCell ref="HGQ2:HGS2"/>
    <mergeCell ref="HFJ2:HFL2"/>
    <mergeCell ref="HFM2:HFO2"/>
    <mergeCell ref="HFP2:HFR2"/>
    <mergeCell ref="HFS2:HFU2"/>
    <mergeCell ref="HFV2:HFX2"/>
    <mergeCell ref="HFY2:HGA2"/>
    <mergeCell ref="HER2:HET2"/>
    <mergeCell ref="HEU2:HEW2"/>
    <mergeCell ref="HEX2:HEZ2"/>
    <mergeCell ref="HFA2:HFC2"/>
    <mergeCell ref="HFD2:HFF2"/>
    <mergeCell ref="HFG2:HFI2"/>
    <mergeCell ref="HDZ2:HEB2"/>
    <mergeCell ref="HEC2:HEE2"/>
    <mergeCell ref="HEF2:HEH2"/>
    <mergeCell ref="HEI2:HEK2"/>
    <mergeCell ref="HEL2:HEN2"/>
    <mergeCell ref="HEO2:HEQ2"/>
    <mergeCell ref="HDH2:HDJ2"/>
    <mergeCell ref="HDK2:HDM2"/>
    <mergeCell ref="HDN2:HDP2"/>
    <mergeCell ref="HDQ2:HDS2"/>
    <mergeCell ref="HDT2:HDV2"/>
    <mergeCell ref="HDW2:HDY2"/>
    <mergeCell ref="HCP2:HCR2"/>
    <mergeCell ref="HCS2:HCU2"/>
    <mergeCell ref="HCV2:HCX2"/>
    <mergeCell ref="HCY2:HDA2"/>
    <mergeCell ref="HDB2:HDD2"/>
    <mergeCell ref="HDE2:HDG2"/>
    <mergeCell ref="HBX2:HBZ2"/>
    <mergeCell ref="HCA2:HCC2"/>
    <mergeCell ref="HCD2:HCF2"/>
    <mergeCell ref="HCG2:HCI2"/>
    <mergeCell ref="HCJ2:HCL2"/>
    <mergeCell ref="HCM2:HCO2"/>
    <mergeCell ref="HBF2:HBH2"/>
    <mergeCell ref="HBI2:HBK2"/>
    <mergeCell ref="HBL2:HBN2"/>
    <mergeCell ref="HBO2:HBQ2"/>
    <mergeCell ref="HBR2:HBT2"/>
    <mergeCell ref="HBU2:HBW2"/>
    <mergeCell ref="HAN2:HAP2"/>
    <mergeCell ref="HAQ2:HAS2"/>
    <mergeCell ref="HAT2:HAV2"/>
    <mergeCell ref="HAW2:HAY2"/>
    <mergeCell ref="HAZ2:HBB2"/>
    <mergeCell ref="HBC2:HBE2"/>
    <mergeCell ref="GZV2:GZX2"/>
    <mergeCell ref="GZY2:HAA2"/>
    <mergeCell ref="HAB2:HAD2"/>
    <mergeCell ref="HAE2:HAG2"/>
    <mergeCell ref="HAH2:HAJ2"/>
    <mergeCell ref="HAK2:HAM2"/>
    <mergeCell ref="GZD2:GZF2"/>
    <mergeCell ref="GZG2:GZI2"/>
    <mergeCell ref="GZJ2:GZL2"/>
    <mergeCell ref="GZM2:GZO2"/>
    <mergeCell ref="GZP2:GZR2"/>
    <mergeCell ref="GZS2:GZU2"/>
    <mergeCell ref="GYL2:GYN2"/>
    <mergeCell ref="GYO2:GYQ2"/>
    <mergeCell ref="GYR2:GYT2"/>
    <mergeCell ref="GYU2:GYW2"/>
    <mergeCell ref="GYX2:GYZ2"/>
    <mergeCell ref="GZA2:GZC2"/>
    <mergeCell ref="GXT2:GXV2"/>
    <mergeCell ref="GXW2:GXY2"/>
    <mergeCell ref="GXZ2:GYB2"/>
    <mergeCell ref="GYC2:GYE2"/>
    <mergeCell ref="GYF2:GYH2"/>
    <mergeCell ref="GYI2:GYK2"/>
    <mergeCell ref="GXB2:GXD2"/>
    <mergeCell ref="GXE2:GXG2"/>
    <mergeCell ref="GXH2:GXJ2"/>
    <mergeCell ref="GXK2:GXM2"/>
    <mergeCell ref="GXN2:GXP2"/>
    <mergeCell ref="GXQ2:GXS2"/>
    <mergeCell ref="GWJ2:GWL2"/>
    <mergeCell ref="GWM2:GWO2"/>
    <mergeCell ref="GWP2:GWR2"/>
    <mergeCell ref="GWS2:GWU2"/>
    <mergeCell ref="GWV2:GWX2"/>
    <mergeCell ref="GWY2:GXA2"/>
    <mergeCell ref="GVR2:GVT2"/>
    <mergeCell ref="GVU2:GVW2"/>
    <mergeCell ref="GVX2:GVZ2"/>
    <mergeCell ref="GWA2:GWC2"/>
    <mergeCell ref="GWD2:GWF2"/>
    <mergeCell ref="GWG2:GWI2"/>
    <mergeCell ref="GUZ2:GVB2"/>
    <mergeCell ref="GVC2:GVE2"/>
    <mergeCell ref="GVF2:GVH2"/>
    <mergeCell ref="GVI2:GVK2"/>
    <mergeCell ref="GVL2:GVN2"/>
    <mergeCell ref="GVO2:GVQ2"/>
    <mergeCell ref="GUH2:GUJ2"/>
    <mergeCell ref="GUK2:GUM2"/>
    <mergeCell ref="GUN2:GUP2"/>
    <mergeCell ref="GUQ2:GUS2"/>
    <mergeCell ref="GUT2:GUV2"/>
    <mergeCell ref="GUW2:GUY2"/>
    <mergeCell ref="GTP2:GTR2"/>
    <mergeCell ref="GTS2:GTU2"/>
    <mergeCell ref="GTV2:GTX2"/>
    <mergeCell ref="GTY2:GUA2"/>
    <mergeCell ref="GUB2:GUD2"/>
    <mergeCell ref="GUE2:GUG2"/>
    <mergeCell ref="GSX2:GSZ2"/>
    <mergeCell ref="GTA2:GTC2"/>
    <mergeCell ref="GTD2:GTF2"/>
    <mergeCell ref="GTG2:GTI2"/>
    <mergeCell ref="GTJ2:GTL2"/>
    <mergeCell ref="GTM2:GTO2"/>
    <mergeCell ref="GSF2:GSH2"/>
    <mergeCell ref="GSI2:GSK2"/>
    <mergeCell ref="GSL2:GSN2"/>
    <mergeCell ref="GSO2:GSQ2"/>
    <mergeCell ref="GSR2:GST2"/>
    <mergeCell ref="GSU2:GSW2"/>
    <mergeCell ref="GRN2:GRP2"/>
    <mergeCell ref="GRQ2:GRS2"/>
    <mergeCell ref="GRT2:GRV2"/>
    <mergeCell ref="GRW2:GRY2"/>
    <mergeCell ref="GRZ2:GSB2"/>
    <mergeCell ref="GSC2:GSE2"/>
    <mergeCell ref="GQV2:GQX2"/>
    <mergeCell ref="GQY2:GRA2"/>
    <mergeCell ref="GRB2:GRD2"/>
    <mergeCell ref="GRE2:GRG2"/>
    <mergeCell ref="GRH2:GRJ2"/>
    <mergeCell ref="GRK2:GRM2"/>
    <mergeCell ref="GQD2:GQF2"/>
    <mergeCell ref="GQG2:GQI2"/>
    <mergeCell ref="GQJ2:GQL2"/>
    <mergeCell ref="GQM2:GQO2"/>
    <mergeCell ref="GQP2:GQR2"/>
    <mergeCell ref="GQS2:GQU2"/>
    <mergeCell ref="GPL2:GPN2"/>
    <mergeCell ref="GPO2:GPQ2"/>
    <mergeCell ref="GPR2:GPT2"/>
    <mergeCell ref="GPU2:GPW2"/>
    <mergeCell ref="GPX2:GPZ2"/>
    <mergeCell ref="GQA2:GQC2"/>
    <mergeCell ref="GOT2:GOV2"/>
    <mergeCell ref="GOW2:GOY2"/>
    <mergeCell ref="GOZ2:GPB2"/>
    <mergeCell ref="GPC2:GPE2"/>
    <mergeCell ref="GPF2:GPH2"/>
    <mergeCell ref="GPI2:GPK2"/>
    <mergeCell ref="GOB2:GOD2"/>
    <mergeCell ref="GOE2:GOG2"/>
    <mergeCell ref="GOH2:GOJ2"/>
    <mergeCell ref="GOK2:GOM2"/>
    <mergeCell ref="GON2:GOP2"/>
    <mergeCell ref="GOQ2:GOS2"/>
    <mergeCell ref="GNJ2:GNL2"/>
    <mergeCell ref="GNM2:GNO2"/>
    <mergeCell ref="GNP2:GNR2"/>
    <mergeCell ref="GNS2:GNU2"/>
    <mergeCell ref="GNV2:GNX2"/>
    <mergeCell ref="GNY2:GOA2"/>
    <mergeCell ref="GMR2:GMT2"/>
    <mergeCell ref="GMU2:GMW2"/>
    <mergeCell ref="GMX2:GMZ2"/>
    <mergeCell ref="GNA2:GNC2"/>
    <mergeCell ref="GND2:GNF2"/>
    <mergeCell ref="GNG2:GNI2"/>
    <mergeCell ref="GLZ2:GMB2"/>
    <mergeCell ref="GMC2:GME2"/>
    <mergeCell ref="GMF2:GMH2"/>
    <mergeCell ref="GMI2:GMK2"/>
    <mergeCell ref="GML2:GMN2"/>
    <mergeCell ref="GMO2:GMQ2"/>
    <mergeCell ref="GLH2:GLJ2"/>
    <mergeCell ref="GLK2:GLM2"/>
    <mergeCell ref="GLN2:GLP2"/>
    <mergeCell ref="GLQ2:GLS2"/>
    <mergeCell ref="GLT2:GLV2"/>
    <mergeCell ref="GLW2:GLY2"/>
    <mergeCell ref="GKP2:GKR2"/>
    <mergeCell ref="GKS2:GKU2"/>
    <mergeCell ref="GKV2:GKX2"/>
    <mergeCell ref="GKY2:GLA2"/>
    <mergeCell ref="GLB2:GLD2"/>
    <mergeCell ref="GLE2:GLG2"/>
    <mergeCell ref="GJX2:GJZ2"/>
    <mergeCell ref="GKA2:GKC2"/>
    <mergeCell ref="GKD2:GKF2"/>
    <mergeCell ref="GKG2:GKI2"/>
    <mergeCell ref="GKJ2:GKL2"/>
    <mergeCell ref="GKM2:GKO2"/>
    <mergeCell ref="GJF2:GJH2"/>
    <mergeCell ref="GJI2:GJK2"/>
    <mergeCell ref="GJL2:GJN2"/>
    <mergeCell ref="GJO2:GJQ2"/>
    <mergeCell ref="GJR2:GJT2"/>
    <mergeCell ref="GJU2:GJW2"/>
    <mergeCell ref="GIN2:GIP2"/>
    <mergeCell ref="GIQ2:GIS2"/>
    <mergeCell ref="GIT2:GIV2"/>
    <mergeCell ref="GIW2:GIY2"/>
    <mergeCell ref="GIZ2:GJB2"/>
    <mergeCell ref="GJC2:GJE2"/>
    <mergeCell ref="GHV2:GHX2"/>
    <mergeCell ref="GHY2:GIA2"/>
    <mergeCell ref="GIB2:GID2"/>
    <mergeCell ref="GIE2:GIG2"/>
    <mergeCell ref="GIH2:GIJ2"/>
    <mergeCell ref="GIK2:GIM2"/>
    <mergeCell ref="GHD2:GHF2"/>
    <mergeCell ref="GHG2:GHI2"/>
    <mergeCell ref="GHJ2:GHL2"/>
    <mergeCell ref="GHM2:GHO2"/>
    <mergeCell ref="GHP2:GHR2"/>
    <mergeCell ref="GHS2:GHU2"/>
    <mergeCell ref="GGL2:GGN2"/>
    <mergeCell ref="GGO2:GGQ2"/>
    <mergeCell ref="GGR2:GGT2"/>
    <mergeCell ref="GGU2:GGW2"/>
    <mergeCell ref="GGX2:GGZ2"/>
    <mergeCell ref="GHA2:GHC2"/>
    <mergeCell ref="GFT2:GFV2"/>
    <mergeCell ref="GFW2:GFY2"/>
    <mergeCell ref="GFZ2:GGB2"/>
    <mergeCell ref="GGC2:GGE2"/>
    <mergeCell ref="GGF2:GGH2"/>
    <mergeCell ref="GGI2:GGK2"/>
    <mergeCell ref="GFB2:GFD2"/>
    <mergeCell ref="GFE2:GFG2"/>
    <mergeCell ref="GFH2:GFJ2"/>
    <mergeCell ref="GFK2:GFM2"/>
    <mergeCell ref="GFN2:GFP2"/>
    <mergeCell ref="GFQ2:GFS2"/>
    <mergeCell ref="GEJ2:GEL2"/>
    <mergeCell ref="GEM2:GEO2"/>
    <mergeCell ref="GEP2:GER2"/>
    <mergeCell ref="GES2:GEU2"/>
    <mergeCell ref="GEV2:GEX2"/>
    <mergeCell ref="GEY2:GFA2"/>
    <mergeCell ref="GDR2:GDT2"/>
    <mergeCell ref="GDU2:GDW2"/>
    <mergeCell ref="GDX2:GDZ2"/>
    <mergeCell ref="GEA2:GEC2"/>
    <mergeCell ref="GED2:GEF2"/>
    <mergeCell ref="GEG2:GEI2"/>
    <mergeCell ref="GCZ2:GDB2"/>
    <mergeCell ref="GDC2:GDE2"/>
    <mergeCell ref="GDF2:GDH2"/>
    <mergeCell ref="GDI2:GDK2"/>
    <mergeCell ref="GDL2:GDN2"/>
    <mergeCell ref="GDO2:GDQ2"/>
    <mergeCell ref="GCH2:GCJ2"/>
    <mergeCell ref="GCK2:GCM2"/>
    <mergeCell ref="GCN2:GCP2"/>
    <mergeCell ref="GCQ2:GCS2"/>
    <mergeCell ref="GCT2:GCV2"/>
    <mergeCell ref="GCW2:GCY2"/>
    <mergeCell ref="GBP2:GBR2"/>
    <mergeCell ref="GBS2:GBU2"/>
    <mergeCell ref="GBV2:GBX2"/>
    <mergeCell ref="GBY2:GCA2"/>
    <mergeCell ref="GCB2:GCD2"/>
    <mergeCell ref="GCE2:GCG2"/>
    <mergeCell ref="GAX2:GAZ2"/>
    <mergeCell ref="GBA2:GBC2"/>
    <mergeCell ref="GBD2:GBF2"/>
    <mergeCell ref="GBG2:GBI2"/>
    <mergeCell ref="GBJ2:GBL2"/>
    <mergeCell ref="GBM2:GBO2"/>
    <mergeCell ref="GAF2:GAH2"/>
    <mergeCell ref="GAI2:GAK2"/>
    <mergeCell ref="GAL2:GAN2"/>
    <mergeCell ref="GAO2:GAQ2"/>
    <mergeCell ref="GAR2:GAT2"/>
    <mergeCell ref="GAU2:GAW2"/>
    <mergeCell ref="FZN2:FZP2"/>
    <mergeCell ref="FZQ2:FZS2"/>
    <mergeCell ref="FZT2:FZV2"/>
    <mergeCell ref="FZW2:FZY2"/>
    <mergeCell ref="FZZ2:GAB2"/>
    <mergeCell ref="GAC2:GAE2"/>
    <mergeCell ref="FYV2:FYX2"/>
    <mergeCell ref="FYY2:FZA2"/>
    <mergeCell ref="FZB2:FZD2"/>
    <mergeCell ref="FZE2:FZG2"/>
    <mergeCell ref="FZH2:FZJ2"/>
    <mergeCell ref="FZK2:FZM2"/>
    <mergeCell ref="FYD2:FYF2"/>
    <mergeCell ref="FYG2:FYI2"/>
    <mergeCell ref="FYJ2:FYL2"/>
    <mergeCell ref="FYM2:FYO2"/>
    <mergeCell ref="FYP2:FYR2"/>
    <mergeCell ref="FYS2:FYU2"/>
    <mergeCell ref="FXL2:FXN2"/>
    <mergeCell ref="FXO2:FXQ2"/>
    <mergeCell ref="FXR2:FXT2"/>
    <mergeCell ref="FXU2:FXW2"/>
    <mergeCell ref="FXX2:FXZ2"/>
    <mergeCell ref="FYA2:FYC2"/>
    <mergeCell ref="FWT2:FWV2"/>
    <mergeCell ref="FWW2:FWY2"/>
    <mergeCell ref="FWZ2:FXB2"/>
    <mergeCell ref="FXC2:FXE2"/>
    <mergeCell ref="FXF2:FXH2"/>
    <mergeCell ref="FXI2:FXK2"/>
    <mergeCell ref="FWB2:FWD2"/>
    <mergeCell ref="FWE2:FWG2"/>
    <mergeCell ref="FWH2:FWJ2"/>
    <mergeCell ref="FWK2:FWM2"/>
    <mergeCell ref="FWN2:FWP2"/>
    <mergeCell ref="FWQ2:FWS2"/>
    <mergeCell ref="FVJ2:FVL2"/>
    <mergeCell ref="FVM2:FVO2"/>
    <mergeCell ref="FVP2:FVR2"/>
    <mergeCell ref="FVS2:FVU2"/>
    <mergeCell ref="FVV2:FVX2"/>
    <mergeCell ref="FVY2:FWA2"/>
    <mergeCell ref="FUR2:FUT2"/>
    <mergeCell ref="FUU2:FUW2"/>
    <mergeCell ref="FUX2:FUZ2"/>
    <mergeCell ref="FVA2:FVC2"/>
    <mergeCell ref="FVD2:FVF2"/>
    <mergeCell ref="FVG2:FVI2"/>
    <mergeCell ref="FTZ2:FUB2"/>
    <mergeCell ref="FUC2:FUE2"/>
    <mergeCell ref="FUF2:FUH2"/>
    <mergeCell ref="FUI2:FUK2"/>
    <mergeCell ref="FUL2:FUN2"/>
    <mergeCell ref="FUO2:FUQ2"/>
    <mergeCell ref="FTH2:FTJ2"/>
    <mergeCell ref="FTK2:FTM2"/>
    <mergeCell ref="FTN2:FTP2"/>
    <mergeCell ref="FTQ2:FTS2"/>
    <mergeCell ref="FTT2:FTV2"/>
    <mergeCell ref="FTW2:FTY2"/>
    <mergeCell ref="FSP2:FSR2"/>
    <mergeCell ref="FSS2:FSU2"/>
    <mergeCell ref="FSV2:FSX2"/>
    <mergeCell ref="FSY2:FTA2"/>
    <mergeCell ref="FTB2:FTD2"/>
    <mergeCell ref="FTE2:FTG2"/>
    <mergeCell ref="FRX2:FRZ2"/>
    <mergeCell ref="FSA2:FSC2"/>
    <mergeCell ref="FSD2:FSF2"/>
    <mergeCell ref="FSG2:FSI2"/>
    <mergeCell ref="FSJ2:FSL2"/>
    <mergeCell ref="FSM2:FSO2"/>
    <mergeCell ref="FRF2:FRH2"/>
    <mergeCell ref="FRI2:FRK2"/>
    <mergeCell ref="FRL2:FRN2"/>
    <mergeCell ref="FRO2:FRQ2"/>
    <mergeCell ref="FRR2:FRT2"/>
    <mergeCell ref="FRU2:FRW2"/>
    <mergeCell ref="FQN2:FQP2"/>
    <mergeCell ref="FQQ2:FQS2"/>
    <mergeCell ref="FQT2:FQV2"/>
    <mergeCell ref="FQW2:FQY2"/>
    <mergeCell ref="FQZ2:FRB2"/>
    <mergeCell ref="FRC2:FRE2"/>
    <mergeCell ref="FPV2:FPX2"/>
    <mergeCell ref="FPY2:FQA2"/>
    <mergeCell ref="FQB2:FQD2"/>
    <mergeCell ref="FQE2:FQG2"/>
    <mergeCell ref="FQH2:FQJ2"/>
    <mergeCell ref="FQK2:FQM2"/>
    <mergeCell ref="FPD2:FPF2"/>
    <mergeCell ref="FPG2:FPI2"/>
    <mergeCell ref="FPJ2:FPL2"/>
    <mergeCell ref="FPM2:FPO2"/>
    <mergeCell ref="FPP2:FPR2"/>
    <mergeCell ref="FPS2:FPU2"/>
    <mergeCell ref="FOL2:FON2"/>
    <mergeCell ref="FOO2:FOQ2"/>
    <mergeCell ref="FOR2:FOT2"/>
    <mergeCell ref="FOU2:FOW2"/>
    <mergeCell ref="FOX2:FOZ2"/>
    <mergeCell ref="FPA2:FPC2"/>
    <mergeCell ref="FNT2:FNV2"/>
    <mergeCell ref="FNW2:FNY2"/>
    <mergeCell ref="FNZ2:FOB2"/>
    <mergeCell ref="FOC2:FOE2"/>
    <mergeCell ref="FOF2:FOH2"/>
    <mergeCell ref="FOI2:FOK2"/>
    <mergeCell ref="FNB2:FND2"/>
    <mergeCell ref="FNE2:FNG2"/>
    <mergeCell ref="FNH2:FNJ2"/>
    <mergeCell ref="FNK2:FNM2"/>
    <mergeCell ref="FNN2:FNP2"/>
    <mergeCell ref="FNQ2:FNS2"/>
    <mergeCell ref="FMJ2:FML2"/>
    <mergeCell ref="FMM2:FMO2"/>
    <mergeCell ref="FMP2:FMR2"/>
    <mergeCell ref="FMS2:FMU2"/>
    <mergeCell ref="FMV2:FMX2"/>
    <mergeCell ref="FMY2:FNA2"/>
    <mergeCell ref="FLR2:FLT2"/>
    <mergeCell ref="FLU2:FLW2"/>
    <mergeCell ref="FLX2:FLZ2"/>
    <mergeCell ref="FMA2:FMC2"/>
    <mergeCell ref="FMD2:FMF2"/>
    <mergeCell ref="FMG2:FMI2"/>
    <mergeCell ref="FKZ2:FLB2"/>
    <mergeCell ref="FLC2:FLE2"/>
    <mergeCell ref="FLF2:FLH2"/>
    <mergeCell ref="FLI2:FLK2"/>
    <mergeCell ref="FLL2:FLN2"/>
    <mergeCell ref="FLO2:FLQ2"/>
    <mergeCell ref="FKH2:FKJ2"/>
    <mergeCell ref="FKK2:FKM2"/>
    <mergeCell ref="FKN2:FKP2"/>
    <mergeCell ref="FKQ2:FKS2"/>
    <mergeCell ref="FKT2:FKV2"/>
    <mergeCell ref="FKW2:FKY2"/>
    <mergeCell ref="FJP2:FJR2"/>
    <mergeCell ref="FJS2:FJU2"/>
    <mergeCell ref="FJV2:FJX2"/>
    <mergeCell ref="FJY2:FKA2"/>
    <mergeCell ref="FKB2:FKD2"/>
    <mergeCell ref="FKE2:FKG2"/>
    <mergeCell ref="FIX2:FIZ2"/>
    <mergeCell ref="FJA2:FJC2"/>
    <mergeCell ref="FJD2:FJF2"/>
    <mergeCell ref="FJG2:FJI2"/>
    <mergeCell ref="FJJ2:FJL2"/>
    <mergeCell ref="FJM2:FJO2"/>
    <mergeCell ref="FIF2:FIH2"/>
    <mergeCell ref="FII2:FIK2"/>
    <mergeCell ref="FIL2:FIN2"/>
    <mergeCell ref="FIO2:FIQ2"/>
    <mergeCell ref="FIR2:FIT2"/>
    <mergeCell ref="FIU2:FIW2"/>
    <mergeCell ref="FHN2:FHP2"/>
    <mergeCell ref="FHQ2:FHS2"/>
    <mergeCell ref="FHT2:FHV2"/>
    <mergeCell ref="FHW2:FHY2"/>
    <mergeCell ref="FHZ2:FIB2"/>
    <mergeCell ref="FIC2:FIE2"/>
    <mergeCell ref="FGV2:FGX2"/>
    <mergeCell ref="FGY2:FHA2"/>
    <mergeCell ref="FHB2:FHD2"/>
    <mergeCell ref="FHE2:FHG2"/>
    <mergeCell ref="FHH2:FHJ2"/>
    <mergeCell ref="FHK2:FHM2"/>
    <mergeCell ref="FGD2:FGF2"/>
    <mergeCell ref="FGG2:FGI2"/>
    <mergeCell ref="FGJ2:FGL2"/>
    <mergeCell ref="FGM2:FGO2"/>
    <mergeCell ref="FGP2:FGR2"/>
    <mergeCell ref="FGS2:FGU2"/>
    <mergeCell ref="FFL2:FFN2"/>
    <mergeCell ref="FFO2:FFQ2"/>
    <mergeCell ref="FFR2:FFT2"/>
    <mergeCell ref="FFU2:FFW2"/>
    <mergeCell ref="FFX2:FFZ2"/>
    <mergeCell ref="FGA2:FGC2"/>
    <mergeCell ref="FET2:FEV2"/>
    <mergeCell ref="FEW2:FEY2"/>
    <mergeCell ref="FEZ2:FFB2"/>
    <mergeCell ref="FFC2:FFE2"/>
    <mergeCell ref="FFF2:FFH2"/>
    <mergeCell ref="FFI2:FFK2"/>
    <mergeCell ref="FEB2:FED2"/>
    <mergeCell ref="FEE2:FEG2"/>
    <mergeCell ref="FEH2:FEJ2"/>
    <mergeCell ref="FEK2:FEM2"/>
    <mergeCell ref="FEN2:FEP2"/>
    <mergeCell ref="FEQ2:FES2"/>
    <mergeCell ref="FDJ2:FDL2"/>
    <mergeCell ref="FDM2:FDO2"/>
    <mergeCell ref="FDP2:FDR2"/>
    <mergeCell ref="FDS2:FDU2"/>
    <mergeCell ref="FDV2:FDX2"/>
    <mergeCell ref="FDY2:FEA2"/>
    <mergeCell ref="FCR2:FCT2"/>
    <mergeCell ref="FCU2:FCW2"/>
    <mergeCell ref="FCX2:FCZ2"/>
    <mergeCell ref="FDA2:FDC2"/>
    <mergeCell ref="FDD2:FDF2"/>
    <mergeCell ref="FDG2:FDI2"/>
    <mergeCell ref="FBZ2:FCB2"/>
    <mergeCell ref="FCC2:FCE2"/>
    <mergeCell ref="FCF2:FCH2"/>
    <mergeCell ref="FCI2:FCK2"/>
    <mergeCell ref="FCL2:FCN2"/>
    <mergeCell ref="FCO2:FCQ2"/>
    <mergeCell ref="FBH2:FBJ2"/>
    <mergeCell ref="FBK2:FBM2"/>
    <mergeCell ref="FBN2:FBP2"/>
    <mergeCell ref="FBQ2:FBS2"/>
    <mergeCell ref="FBT2:FBV2"/>
    <mergeCell ref="FBW2:FBY2"/>
    <mergeCell ref="FAP2:FAR2"/>
    <mergeCell ref="FAS2:FAU2"/>
    <mergeCell ref="FAV2:FAX2"/>
    <mergeCell ref="FAY2:FBA2"/>
    <mergeCell ref="FBB2:FBD2"/>
    <mergeCell ref="FBE2:FBG2"/>
    <mergeCell ref="EZX2:EZZ2"/>
    <mergeCell ref="FAA2:FAC2"/>
    <mergeCell ref="FAD2:FAF2"/>
    <mergeCell ref="FAG2:FAI2"/>
    <mergeCell ref="FAJ2:FAL2"/>
    <mergeCell ref="FAM2:FAO2"/>
    <mergeCell ref="EZF2:EZH2"/>
    <mergeCell ref="EZI2:EZK2"/>
    <mergeCell ref="EZL2:EZN2"/>
    <mergeCell ref="EZO2:EZQ2"/>
    <mergeCell ref="EZR2:EZT2"/>
    <mergeCell ref="EZU2:EZW2"/>
    <mergeCell ref="EYN2:EYP2"/>
    <mergeCell ref="EYQ2:EYS2"/>
    <mergeCell ref="EYT2:EYV2"/>
    <mergeCell ref="EYW2:EYY2"/>
    <mergeCell ref="EYZ2:EZB2"/>
    <mergeCell ref="EZC2:EZE2"/>
    <mergeCell ref="EXV2:EXX2"/>
    <mergeCell ref="EXY2:EYA2"/>
    <mergeCell ref="EYB2:EYD2"/>
    <mergeCell ref="EYE2:EYG2"/>
    <mergeCell ref="EYH2:EYJ2"/>
    <mergeCell ref="EYK2:EYM2"/>
    <mergeCell ref="EXD2:EXF2"/>
    <mergeCell ref="EXG2:EXI2"/>
    <mergeCell ref="EXJ2:EXL2"/>
    <mergeCell ref="EXM2:EXO2"/>
    <mergeCell ref="EXP2:EXR2"/>
    <mergeCell ref="EXS2:EXU2"/>
    <mergeCell ref="EWL2:EWN2"/>
    <mergeCell ref="EWO2:EWQ2"/>
    <mergeCell ref="EWR2:EWT2"/>
    <mergeCell ref="EWU2:EWW2"/>
    <mergeCell ref="EWX2:EWZ2"/>
    <mergeCell ref="EXA2:EXC2"/>
    <mergeCell ref="EVT2:EVV2"/>
    <mergeCell ref="EVW2:EVY2"/>
    <mergeCell ref="EVZ2:EWB2"/>
    <mergeCell ref="EWC2:EWE2"/>
    <mergeCell ref="EWF2:EWH2"/>
    <mergeCell ref="EWI2:EWK2"/>
    <mergeCell ref="EVB2:EVD2"/>
    <mergeCell ref="EVE2:EVG2"/>
    <mergeCell ref="EVH2:EVJ2"/>
    <mergeCell ref="EVK2:EVM2"/>
    <mergeCell ref="EVN2:EVP2"/>
    <mergeCell ref="EVQ2:EVS2"/>
    <mergeCell ref="EUJ2:EUL2"/>
    <mergeCell ref="EUM2:EUO2"/>
    <mergeCell ref="EUP2:EUR2"/>
    <mergeCell ref="EUS2:EUU2"/>
    <mergeCell ref="EUV2:EUX2"/>
    <mergeCell ref="EUY2:EVA2"/>
    <mergeCell ref="ETR2:ETT2"/>
    <mergeCell ref="ETU2:ETW2"/>
    <mergeCell ref="ETX2:ETZ2"/>
    <mergeCell ref="EUA2:EUC2"/>
    <mergeCell ref="EUD2:EUF2"/>
    <mergeCell ref="EUG2:EUI2"/>
    <mergeCell ref="ESZ2:ETB2"/>
    <mergeCell ref="ETC2:ETE2"/>
    <mergeCell ref="ETF2:ETH2"/>
    <mergeCell ref="ETI2:ETK2"/>
    <mergeCell ref="ETL2:ETN2"/>
    <mergeCell ref="ETO2:ETQ2"/>
    <mergeCell ref="ESH2:ESJ2"/>
    <mergeCell ref="ESK2:ESM2"/>
    <mergeCell ref="ESN2:ESP2"/>
    <mergeCell ref="ESQ2:ESS2"/>
    <mergeCell ref="EST2:ESV2"/>
    <mergeCell ref="ESW2:ESY2"/>
    <mergeCell ref="ERP2:ERR2"/>
    <mergeCell ref="ERS2:ERU2"/>
    <mergeCell ref="ERV2:ERX2"/>
    <mergeCell ref="ERY2:ESA2"/>
    <mergeCell ref="ESB2:ESD2"/>
    <mergeCell ref="ESE2:ESG2"/>
    <mergeCell ref="EQX2:EQZ2"/>
    <mergeCell ref="ERA2:ERC2"/>
    <mergeCell ref="ERD2:ERF2"/>
    <mergeCell ref="ERG2:ERI2"/>
    <mergeCell ref="ERJ2:ERL2"/>
    <mergeCell ref="ERM2:ERO2"/>
    <mergeCell ref="EQF2:EQH2"/>
    <mergeCell ref="EQI2:EQK2"/>
    <mergeCell ref="EQL2:EQN2"/>
    <mergeCell ref="EQO2:EQQ2"/>
    <mergeCell ref="EQR2:EQT2"/>
    <mergeCell ref="EQU2:EQW2"/>
    <mergeCell ref="EPN2:EPP2"/>
    <mergeCell ref="EPQ2:EPS2"/>
    <mergeCell ref="EPT2:EPV2"/>
    <mergeCell ref="EPW2:EPY2"/>
    <mergeCell ref="EPZ2:EQB2"/>
    <mergeCell ref="EQC2:EQE2"/>
    <mergeCell ref="EOV2:EOX2"/>
    <mergeCell ref="EOY2:EPA2"/>
    <mergeCell ref="EPB2:EPD2"/>
    <mergeCell ref="EPE2:EPG2"/>
    <mergeCell ref="EPH2:EPJ2"/>
    <mergeCell ref="EPK2:EPM2"/>
    <mergeCell ref="EOD2:EOF2"/>
    <mergeCell ref="EOG2:EOI2"/>
    <mergeCell ref="EOJ2:EOL2"/>
    <mergeCell ref="EOM2:EOO2"/>
    <mergeCell ref="EOP2:EOR2"/>
    <mergeCell ref="EOS2:EOU2"/>
    <mergeCell ref="ENL2:ENN2"/>
    <mergeCell ref="ENO2:ENQ2"/>
    <mergeCell ref="ENR2:ENT2"/>
    <mergeCell ref="ENU2:ENW2"/>
    <mergeCell ref="ENX2:ENZ2"/>
    <mergeCell ref="EOA2:EOC2"/>
    <mergeCell ref="EMT2:EMV2"/>
    <mergeCell ref="EMW2:EMY2"/>
    <mergeCell ref="EMZ2:ENB2"/>
    <mergeCell ref="ENC2:ENE2"/>
    <mergeCell ref="ENF2:ENH2"/>
    <mergeCell ref="ENI2:ENK2"/>
    <mergeCell ref="EMB2:EMD2"/>
    <mergeCell ref="EME2:EMG2"/>
    <mergeCell ref="EMH2:EMJ2"/>
    <mergeCell ref="EMK2:EMM2"/>
    <mergeCell ref="EMN2:EMP2"/>
    <mergeCell ref="EMQ2:EMS2"/>
    <mergeCell ref="ELJ2:ELL2"/>
    <mergeCell ref="ELM2:ELO2"/>
    <mergeCell ref="ELP2:ELR2"/>
    <mergeCell ref="ELS2:ELU2"/>
    <mergeCell ref="ELV2:ELX2"/>
    <mergeCell ref="ELY2:EMA2"/>
    <mergeCell ref="EKR2:EKT2"/>
    <mergeCell ref="EKU2:EKW2"/>
    <mergeCell ref="EKX2:EKZ2"/>
    <mergeCell ref="ELA2:ELC2"/>
    <mergeCell ref="ELD2:ELF2"/>
    <mergeCell ref="ELG2:ELI2"/>
    <mergeCell ref="EJZ2:EKB2"/>
    <mergeCell ref="EKC2:EKE2"/>
    <mergeCell ref="EKF2:EKH2"/>
    <mergeCell ref="EKI2:EKK2"/>
    <mergeCell ref="EKL2:EKN2"/>
    <mergeCell ref="EKO2:EKQ2"/>
    <mergeCell ref="EJH2:EJJ2"/>
    <mergeCell ref="EJK2:EJM2"/>
    <mergeCell ref="EJN2:EJP2"/>
    <mergeCell ref="EJQ2:EJS2"/>
    <mergeCell ref="EJT2:EJV2"/>
    <mergeCell ref="EJW2:EJY2"/>
    <mergeCell ref="EIP2:EIR2"/>
    <mergeCell ref="EIS2:EIU2"/>
    <mergeCell ref="EIV2:EIX2"/>
    <mergeCell ref="EIY2:EJA2"/>
    <mergeCell ref="EJB2:EJD2"/>
    <mergeCell ref="EJE2:EJG2"/>
    <mergeCell ref="EHX2:EHZ2"/>
    <mergeCell ref="EIA2:EIC2"/>
    <mergeCell ref="EID2:EIF2"/>
    <mergeCell ref="EIG2:EII2"/>
    <mergeCell ref="EIJ2:EIL2"/>
    <mergeCell ref="EIM2:EIO2"/>
    <mergeCell ref="EHF2:EHH2"/>
    <mergeCell ref="EHI2:EHK2"/>
    <mergeCell ref="EHL2:EHN2"/>
    <mergeCell ref="EHO2:EHQ2"/>
    <mergeCell ref="EHR2:EHT2"/>
    <mergeCell ref="EHU2:EHW2"/>
    <mergeCell ref="EGN2:EGP2"/>
    <mergeCell ref="EGQ2:EGS2"/>
    <mergeCell ref="EGT2:EGV2"/>
    <mergeCell ref="EGW2:EGY2"/>
    <mergeCell ref="EGZ2:EHB2"/>
    <mergeCell ref="EHC2:EHE2"/>
    <mergeCell ref="EFV2:EFX2"/>
    <mergeCell ref="EFY2:EGA2"/>
    <mergeCell ref="EGB2:EGD2"/>
    <mergeCell ref="EGE2:EGG2"/>
    <mergeCell ref="EGH2:EGJ2"/>
    <mergeCell ref="EGK2:EGM2"/>
    <mergeCell ref="EFD2:EFF2"/>
    <mergeCell ref="EFG2:EFI2"/>
    <mergeCell ref="EFJ2:EFL2"/>
    <mergeCell ref="EFM2:EFO2"/>
    <mergeCell ref="EFP2:EFR2"/>
    <mergeCell ref="EFS2:EFU2"/>
    <mergeCell ref="EEL2:EEN2"/>
    <mergeCell ref="EEO2:EEQ2"/>
    <mergeCell ref="EER2:EET2"/>
    <mergeCell ref="EEU2:EEW2"/>
    <mergeCell ref="EEX2:EEZ2"/>
    <mergeCell ref="EFA2:EFC2"/>
    <mergeCell ref="EDT2:EDV2"/>
    <mergeCell ref="EDW2:EDY2"/>
    <mergeCell ref="EDZ2:EEB2"/>
    <mergeCell ref="EEC2:EEE2"/>
    <mergeCell ref="EEF2:EEH2"/>
    <mergeCell ref="EEI2:EEK2"/>
    <mergeCell ref="EDB2:EDD2"/>
    <mergeCell ref="EDE2:EDG2"/>
    <mergeCell ref="EDH2:EDJ2"/>
    <mergeCell ref="EDK2:EDM2"/>
    <mergeCell ref="EDN2:EDP2"/>
    <mergeCell ref="EDQ2:EDS2"/>
    <mergeCell ref="ECJ2:ECL2"/>
    <mergeCell ref="ECM2:ECO2"/>
    <mergeCell ref="ECP2:ECR2"/>
    <mergeCell ref="ECS2:ECU2"/>
    <mergeCell ref="ECV2:ECX2"/>
    <mergeCell ref="ECY2:EDA2"/>
    <mergeCell ref="EBR2:EBT2"/>
    <mergeCell ref="EBU2:EBW2"/>
    <mergeCell ref="EBX2:EBZ2"/>
    <mergeCell ref="ECA2:ECC2"/>
    <mergeCell ref="ECD2:ECF2"/>
    <mergeCell ref="ECG2:ECI2"/>
    <mergeCell ref="EAZ2:EBB2"/>
    <mergeCell ref="EBC2:EBE2"/>
    <mergeCell ref="EBF2:EBH2"/>
    <mergeCell ref="EBI2:EBK2"/>
    <mergeCell ref="EBL2:EBN2"/>
    <mergeCell ref="EBO2:EBQ2"/>
    <mergeCell ref="EAH2:EAJ2"/>
    <mergeCell ref="EAK2:EAM2"/>
    <mergeCell ref="EAN2:EAP2"/>
    <mergeCell ref="EAQ2:EAS2"/>
    <mergeCell ref="EAT2:EAV2"/>
    <mergeCell ref="EAW2:EAY2"/>
    <mergeCell ref="DZP2:DZR2"/>
    <mergeCell ref="DZS2:DZU2"/>
    <mergeCell ref="DZV2:DZX2"/>
    <mergeCell ref="DZY2:EAA2"/>
    <mergeCell ref="EAB2:EAD2"/>
    <mergeCell ref="EAE2:EAG2"/>
    <mergeCell ref="DYX2:DYZ2"/>
    <mergeCell ref="DZA2:DZC2"/>
    <mergeCell ref="DZD2:DZF2"/>
    <mergeCell ref="DZG2:DZI2"/>
    <mergeCell ref="DZJ2:DZL2"/>
    <mergeCell ref="DZM2:DZO2"/>
    <mergeCell ref="DYF2:DYH2"/>
    <mergeCell ref="DYI2:DYK2"/>
    <mergeCell ref="DYL2:DYN2"/>
    <mergeCell ref="DYO2:DYQ2"/>
    <mergeCell ref="DYR2:DYT2"/>
    <mergeCell ref="DYU2:DYW2"/>
    <mergeCell ref="DXN2:DXP2"/>
    <mergeCell ref="DXQ2:DXS2"/>
    <mergeCell ref="DXT2:DXV2"/>
    <mergeCell ref="DXW2:DXY2"/>
    <mergeCell ref="DXZ2:DYB2"/>
    <mergeCell ref="DYC2:DYE2"/>
    <mergeCell ref="DWV2:DWX2"/>
    <mergeCell ref="DWY2:DXA2"/>
    <mergeCell ref="DXB2:DXD2"/>
    <mergeCell ref="DXE2:DXG2"/>
    <mergeCell ref="DXH2:DXJ2"/>
    <mergeCell ref="DXK2:DXM2"/>
    <mergeCell ref="DWD2:DWF2"/>
    <mergeCell ref="DWG2:DWI2"/>
    <mergeCell ref="DWJ2:DWL2"/>
    <mergeCell ref="DWM2:DWO2"/>
    <mergeCell ref="DWP2:DWR2"/>
    <mergeCell ref="DWS2:DWU2"/>
    <mergeCell ref="DVL2:DVN2"/>
    <mergeCell ref="DVO2:DVQ2"/>
    <mergeCell ref="DVR2:DVT2"/>
    <mergeCell ref="DVU2:DVW2"/>
    <mergeCell ref="DVX2:DVZ2"/>
    <mergeCell ref="DWA2:DWC2"/>
    <mergeCell ref="DUT2:DUV2"/>
    <mergeCell ref="DUW2:DUY2"/>
    <mergeCell ref="DUZ2:DVB2"/>
    <mergeCell ref="DVC2:DVE2"/>
    <mergeCell ref="DVF2:DVH2"/>
    <mergeCell ref="DVI2:DVK2"/>
    <mergeCell ref="DUB2:DUD2"/>
    <mergeCell ref="DUE2:DUG2"/>
    <mergeCell ref="DUH2:DUJ2"/>
    <mergeCell ref="DUK2:DUM2"/>
    <mergeCell ref="DUN2:DUP2"/>
    <mergeCell ref="DUQ2:DUS2"/>
    <mergeCell ref="DTJ2:DTL2"/>
    <mergeCell ref="DTM2:DTO2"/>
    <mergeCell ref="DTP2:DTR2"/>
    <mergeCell ref="DTS2:DTU2"/>
    <mergeCell ref="DTV2:DTX2"/>
    <mergeCell ref="DTY2:DUA2"/>
    <mergeCell ref="DSR2:DST2"/>
    <mergeCell ref="DSU2:DSW2"/>
    <mergeCell ref="DSX2:DSZ2"/>
    <mergeCell ref="DTA2:DTC2"/>
    <mergeCell ref="DTD2:DTF2"/>
    <mergeCell ref="DTG2:DTI2"/>
    <mergeCell ref="DRZ2:DSB2"/>
    <mergeCell ref="DSC2:DSE2"/>
    <mergeCell ref="DSF2:DSH2"/>
    <mergeCell ref="DSI2:DSK2"/>
    <mergeCell ref="DSL2:DSN2"/>
    <mergeCell ref="DSO2:DSQ2"/>
    <mergeCell ref="DRH2:DRJ2"/>
    <mergeCell ref="DRK2:DRM2"/>
    <mergeCell ref="DRN2:DRP2"/>
    <mergeCell ref="DRQ2:DRS2"/>
    <mergeCell ref="DRT2:DRV2"/>
    <mergeCell ref="DRW2:DRY2"/>
    <mergeCell ref="DQP2:DQR2"/>
    <mergeCell ref="DQS2:DQU2"/>
    <mergeCell ref="DQV2:DQX2"/>
    <mergeCell ref="DQY2:DRA2"/>
    <mergeCell ref="DRB2:DRD2"/>
    <mergeCell ref="DRE2:DRG2"/>
    <mergeCell ref="DPX2:DPZ2"/>
    <mergeCell ref="DQA2:DQC2"/>
    <mergeCell ref="DQD2:DQF2"/>
    <mergeCell ref="DQG2:DQI2"/>
    <mergeCell ref="DQJ2:DQL2"/>
    <mergeCell ref="DQM2:DQO2"/>
    <mergeCell ref="DPF2:DPH2"/>
    <mergeCell ref="DPI2:DPK2"/>
    <mergeCell ref="DPL2:DPN2"/>
    <mergeCell ref="DPO2:DPQ2"/>
    <mergeCell ref="DPR2:DPT2"/>
    <mergeCell ref="DPU2:DPW2"/>
    <mergeCell ref="DON2:DOP2"/>
    <mergeCell ref="DOQ2:DOS2"/>
    <mergeCell ref="DOT2:DOV2"/>
    <mergeCell ref="DOW2:DOY2"/>
    <mergeCell ref="DOZ2:DPB2"/>
    <mergeCell ref="DPC2:DPE2"/>
    <mergeCell ref="DNV2:DNX2"/>
    <mergeCell ref="DNY2:DOA2"/>
    <mergeCell ref="DOB2:DOD2"/>
    <mergeCell ref="DOE2:DOG2"/>
    <mergeCell ref="DOH2:DOJ2"/>
    <mergeCell ref="DOK2:DOM2"/>
    <mergeCell ref="DND2:DNF2"/>
    <mergeCell ref="DNG2:DNI2"/>
    <mergeCell ref="DNJ2:DNL2"/>
    <mergeCell ref="DNM2:DNO2"/>
    <mergeCell ref="DNP2:DNR2"/>
    <mergeCell ref="DNS2:DNU2"/>
    <mergeCell ref="DML2:DMN2"/>
    <mergeCell ref="DMO2:DMQ2"/>
    <mergeCell ref="DMR2:DMT2"/>
    <mergeCell ref="DMU2:DMW2"/>
    <mergeCell ref="DMX2:DMZ2"/>
    <mergeCell ref="DNA2:DNC2"/>
    <mergeCell ref="DLT2:DLV2"/>
    <mergeCell ref="DLW2:DLY2"/>
    <mergeCell ref="DLZ2:DMB2"/>
    <mergeCell ref="DMC2:DME2"/>
    <mergeCell ref="DMF2:DMH2"/>
    <mergeCell ref="DMI2:DMK2"/>
    <mergeCell ref="DLB2:DLD2"/>
    <mergeCell ref="DLE2:DLG2"/>
    <mergeCell ref="DLH2:DLJ2"/>
    <mergeCell ref="DLK2:DLM2"/>
    <mergeCell ref="DLN2:DLP2"/>
    <mergeCell ref="DLQ2:DLS2"/>
    <mergeCell ref="DKJ2:DKL2"/>
    <mergeCell ref="DKM2:DKO2"/>
    <mergeCell ref="DKP2:DKR2"/>
    <mergeCell ref="DKS2:DKU2"/>
    <mergeCell ref="DKV2:DKX2"/>
    <mergeCell ref="DKY2:DLA2"/>
    <mergeCell ref="DJR2:DJT2"/>
    <mergeCell ref="DJU2:DJW2"/>
    <mergeCell ref="DJX2:DJZ2"/>
    <mergeCell ref="DKA2:DKC2"/>
    <mergeCell ref="DKD2:DKF2"/>
    <mergeCell ref="DKG2:DKI2"/>
    <mergeCell ref="DIZ2:DJB2"/>
    <mergeCell ref="DJC2:DJE2"/>
    <mergeCell ref="DJF2:DJH2"/>
    <mergeCell ref="DJI2:DJK2"/>
    <mergeCell ref="DJL2:DJN2"/>
    <mergeCell ref="DJO2:DJQ2"/>
    <mergeCell ref="DIH2:DIJ2"/>
    <mergeCell ref="DIK2:DIM2"/>
    <mergeCell ref="DIN2:DIP2"/>
    <mergeCell ref="DIQ2:DIS2"/>
    <mergeCell ref="DIT2:DIV2"/>
    <mergeCell ref="DIW2:DIY2"/>
    <mergeCell ref="DHP2:DHR2"/>
    <mergeCell ref="DHS2:DHU2"/>
    <mergeCell ref="DHV2:DHX2"/>
    <mergeCell ref="DHY2:DIA2"/>
    <mergeCell ref="DIB2:DID2"/>
    <mergeCell ref="DIE2:DIG2"/>
    <mergeCell ref="DGX2:DGZ2"/>
    <mergeCell ref="DHA2:DHC2"/>
    <mergeCell ref="DHD2:DHF2"/>
    <mergeCell ref="DHG2:DHI2"/>
    <mergeCell ref="DHJ2:DHL2"/>
    <mergeCell ref="DHM2:DHO2"/>
    <mergeCell ref="DGF2:DGH2"/>
    <mergeCell ref="DGI2:DGK2"/>
    <mergeCell ref="DGL2:DGN2"/>
    <mergeCell ref="DGO2:DGQ2"/>
    <mergeCell ref="DGR2:DGT2"/>
    <mergeCell ref="DGU2:DGW2"/>
    <mergeCell ref="DFN2:DFP2"/>
    <mergeCell ref="DFQ2:DFS2"/>
    <mergeCell ref="DFT2:DFV2"/>
    <mergeCell ref="DFW2:DFY2"/>
    <mergeCell ref="DFZ2:DGB2"/>
    <mergeCell ref="DGC2:DGE2"/>
    <mergeCell ref="DEV2:DEX2"/>
    <mergeCell ref="DEY2:DFA2"/>
    <mergeCell ref="DFB2:DFD2"/>
    <mergeCell ref="DFE2:DFG2"/>
    <mergeCell ref="DFH2:DFJ2"/>
    <mergeCell ref="DFK2:DFM2"/>
    <mergeCell ref="DED2:DEF2"/>
    <mergeCell ref="DEG2:DEI2"/>
    <mergeCell ref="DEJ2:DEL2"/>
    <mergeCell ref="DEM2:DEO2"/>
    <mergeCell ref="DEP2:DER2"/>
    <mergeCell ref="DES2:DEU2"/>
    <mergeCell ref="DDL2:DDN2"/>
    <mergeCell ref="DDO2:DDQ2"/>
    <mergeCell ref="DDR2:DDT2"/>
    <mergeCell ref="DDU2:DDW2"/>
    <mergeCell ref="DDX2:DDZ2"/>
    <mergeCell ref="DEA2:DEC2"/>
    <mergeCell ref="DCT2:DCV2"/>
    <mergeCell ref="DCW2:DCY2"/>
    <mergeCell ref="DCZ2:DDB2"/>
    <mergeCell ref="DDC2:DDE2"/>
    <mergeCell ref="DDF2:DDH2"/>
    <mergeCell ref="DDI2:DDK2"/>
    <mergeCell ref="DCB2:DCD2"/>
    <mergeCell ref="DCE2:DCG2"/>
    <mergeCell ref="DCH2:DCJ2"/>
    <mergeCell ref="DCK2:DCM2"/>
    <mergeCell ref="DCN2:DCP2"/>
    <mergeCell ref="DCQ2:DCS2"/>
    <mergeCell ref="DBJ2:DBL2"/>
    <mergeCell ref="DBM2:DBO2"/>
    <mergeCell ref="DBP2:DBR2"/>
    <mergeCell ref="DBS2:DBU2"/>
    <mergeCell ref="DBV2:DBX2"/>
    <mergeCell ref="DBY2:DCA2"/>
    <mergeCell ref="DAR2:DAT2"/>
    <mergeCell ref="DAU2:DAW2"/>
    <mergeCell ref="DAX2:DAZ2"/>
    <mergeCell ref="DBA2:DBC2"/>
    <mergeCell ref="DBD2:DBF2"/>
    <mergeCell ref="DBG2:DBI2"/>
    <mergeCell ref="CZZ2:DAB2"/>
    <mergeCell ref="DAC2:DAE2"/>
    <mergeCell ref="DAF2:DAH2"/>
    <mergeCell ref="DAI2:DAK2"/>
    <mergeCell ref="DAL2:DAN2"/>
    <mergeCell ref="DAO2:DAQ2"/>
    <mergeCell ref="CZH2:CZJ2"/>
    <mergeCell ref="CZK2:CZM2"/>
    <mergeCell ref="CZN2:CZP2"/>
    <mergeCell ref="CZQ2:CZS2"/>
    <mergeCell ref="CZT2:CZV2"/>
    <mergeCell ref="CZW2:CZY2"/>
    <mergeCell ref="CYP2:CYR2"/>
    <mergeCell ref="CYS2:CYU2"/>
    <mergeCell ref="CYV2:CYX2"/>
    <mergeCell ref="CYY2:CZA2"/>
    <mergeCell ref="CZB2:CZD2"/>
    <mergeCell ref="CZE2:CZG2"/>
    <mergeCell ref="CXX2:CXZ2"/>
    <mergeCell ref="CYA2:CYC2"/>
    <mergeCell ref="CYD2:CYF2"/>
    <mergeCell ref="CYG2:CYI2"/>
    <mergeCell ref="CYJ2:CYL2"/>
    <mergeCell ref="CYM2:CYO2"/>
    <mergeCell ref="CXF2:CXH2"/>
    <mergeCell ref="CXI2:CXK2"/>
    <mergeCell ref="CXL2:CXN2"/>
    <mergeCell ref="CXO2:CXQ2"/>
    <mergeCell ref="CXR2:CXT2"/>
    <mergeCell ref="CXU2:CXW2"/>
    <mergeCell ref="CWN2:CWP2"/>
    <mergeCell ref="CWQ2:CWS2"/>
    <mergeCell ref="CWT2:CWV2"/>
    <mergeCell ref="CWW2:CWY2"/>
    <mergeCell ref="CWZ2:CXB2"/>
    <mergeCell ref="CXC2:CXE2"/>
    <mergeCell ref="CVV2:CVX2"/>
    <mergeCell ref="CVY2:CWA2"/>
    <mergeCell ref="CWB2:CWD2"/>
    <mergeCell ref="CWE2:CWG2"/>
    <mergeCell ref="CWH2:CWJ2"/>
    <mergeCell ref="CWK2:CWM2"/>
    <mergeCell ref="CVD2:CVF2"/>
    <mergeCell ref="CVG2:CVI2"/>
    <mergeCell ref="CVJ2:CVL2"/>
    <mergeCell ref="CVM2:CVO2"/>
    <mergeCell ref="CVP2:CVR2"/>
    <mergeCell ref="CVS2:CVU2"/>
    <mergeCell ref="CUL2:CUN2"/>
    <mergeCell ref="CUO2:CUQ2"/>
    <mergeCell ref="CUR2:CUT2"/>
    <mergeCell ref="CUU2:CUW2"/>
    <mergeCell ref="CUX2:CUZ2"/>
    <mergeCell ref="CVA2:CVC2"/>
    <mergeCell ref="CTT2:CTV2"/>
    <mergeCell ref="CTW2:CTY2"/>
    <mergeCell ref="CTZ2:CUB2"/>
    <mergeCell ref="CUC2:CUE2"/>
    <mergeCell ref="CUF2:CUH2"/>
    <mergeCell ref="CUI2:CUK2"/>
    <mergeCell ref="CTB2:CTD2"/>
    <mergeCell ref="CTE2:CTG2"/>
    <mergeCell ref="CTH2:CTJ2"/>
    <mergeCell ref="CTK2:CTM2"/>
    <mergeCell ref="CTN2:CTP2"/>
    <mergeCell ref="CTQ2:CTS2"/>
    <mergeCell ref="CSJ2:CSL2"/>
    <mergeCell ref="CSM2:CSO2"/>
    <mergeCell ref="CSP2:CSR2"/>
    <mergeCell ref="CSS2:CSU2"/>
    <mergeCell ref="CSV2:CSX2"/>
    <mergeCell ref="CSY2:CTA2"/>
    <mergeCell ref="CRR2:CRT2"/>
    <mergeCell ref="CRU2:CRW2"/>
    <mergeCell ref="CRX2:CRZ2"/>
    <mergeCell ref="CSA2:CSC2"/>
    <mergeCell ref="CSD2:CSF2"/>
    <mergeCell ref="CSG2:CSI2"/>
    <mergeCell ref="CQZ2:CRB2"/>
    <mergeCell ref="CRC2:CRE2"/>
    <mergeCell ref="CRF2:CRH2"/>
    <mergeCell ref="CRI2:CRK2"/>
    <mergeCell ref="CRL2:CRN2"/>
    <mergeCell ref="CRO2:CRQ2"/>
    <mergeCell ref="CQH2:CQJ2"/>
    <mergeCell ref="CQK2:CQM2"/>
    <mergeCell ref="CQN2:CQP2"/>
    <mergeCell ref="CQQ2:CQS2"/>
    <mergeCell ref="CQT2:CQV2"/>
    <mergeCell ref="CQW2:CQY2"/>
    <mergeCell ref="CPP2:CPR2"/>
    <mergeCell ref="CPS2:CPU2"/>
    <mergeCell ref="CPV2:CPX2"/>
    <mergeCell ref="CPY2:CQA2"/>
    <mergeCell ref="CQB2:CQD2"/>
    <mergeCell ref="CQE2:CQG2"/>
    <mergeCell ref="COX2:COZ2"/>
    <mergeCell ref="CPA2:CPC2"/>
    <mergeCell ref="CPD2:CPF2"/>
    <mergeCell ref="CPG2:CPI2"/>
    <mergeCell ref="CPJ2:CPL2"/>
    <mergeCell ref="CPM2:CPO2"/>
    <mergeCell ref="COF2:COH2"/>
    <mergeCell ref="COI2:COK2"/>
    <mergeCell ref="COL2:CON2"/>
    <mergeCell ref="COO2:COQ2"/>
    <mergeCell ref="COR2:COT2"/>
    <mergeCell ref="COU2:COW2"/>
    <mergeCell ref="CNN2:CNP2"/>
    <mergeCell ref="CNQ2:CNS2"/>
    <mergeCell ref="CNT2:CNV2"/>
    <mergeCell ref="CNW2:CNY2"/>
    <mergeCell ref="CNZ2:COB2"/>
    <mergeCell ref="COC2:COE2"/>
    <mergeCell ref="CMV2:CMX2"/>
    <mergeCell ref="CMY2:CNA2"/>
    <mergeCell ref="CNB2:CND2"/>
    <mergeCell ref="CNE2:CNG2"/>
    <mergeCell ref="CNH2:CNJ2"/>
    <mergeCell ref="CNK2:CNM2"/>
    <mergeCell ref="CMD2:CMF2"/>
    <mergeCell ref="CMG2:CMI2"/>
    <mergeCell ref="CMJ2:CML2"/>
    <mergeCell ref="CMM2:CMO2"/>
    <mergeCell ref="CMP2:CMR2"/>
    <mergeCell ref="CMS2:CMU2"/>
    <mergeCell ref="CLL2:CLN2"/>
    <mergeCell ref="CLO2:CLQ2"/>
    <mergeCell ref="CLR2:CLT2"/>
    <mergeCell ref="CLU2:CLW2"/>
    <mergeCell ref="CLX2:CLZ2"/>
    <mergeCell ref="CMA2:CMC2"/>
    <mergeCell ref="CKT2:CKV2"/>
    <mergeCell ref="CKW2:CKY2"/>
    <mergeCell ref="CKZ2:CLB2"/>
    <mergeCell ref="CLC2:CLE2"/>
    <mergeCell ref="CLF2:CLH2"/>
    <mergeCell ref="CLI2:CLK2"/>
    <mergeCell ref="CKB2:CKD2"/>
    <mergeCell ref="CKE2:CKG2"/>
    <mergeCell ref="CKH2:CKJ2"/>
    <mergeCell ref="CKK2:CKM2"/>
    <mergeCell ref="CKN2:CKP2"/>
    <mergeCell ref="CKQ2:CKS2"/>
    <mergeCell ref="CJJ2:CJL2"/>
    <mergeCell ref="CJM2:CJO2"/>
    <mergeCell ref="CJP2:CJR2"/>
    <mergeCell ref="CJS2:CJU2"/>
    <mergeCell ref="CJV2:CJX2"/>
    <mergeCell ref="CJY2:CKA2"/>
    <mergeCell ref="CIR2:CIT2"/>
    <mergeCell ref="CIU2:CIW2"/>
    <mergeCell ref="CIX2:CIZ2"/>
    <mergeCell ref="CJA2:CJC2"/>
    <mergeCell ref="CJD2:CJF2"/>
    <mergeCell ref="CJG2:CJI2"/>
    <mergeCell ref="CHZ2:CIB2"/>
    <mergeCell ref="CIC2:CIE2"/>
    <mergeCell ref="CIF2:CIH2"/>
    <mergeCell ref="CII2:CIK2"/>
    <mergeCell ref="CIL2:CIN2"/>
    <mergeCell ref="CIO2:CIQ2"/>
    <mergeCell ref="CHH2:CHJ2"/>
    <mergeCell ref="CHK2:CHM2"/>
    <mergeCell ref="CHN2:CHP2"/>
    <mergeCell ref="CHQ2:CHS2"/>
    <mergeCell ref="CHT2:CHV2"/>
    <mergeCell ref="CHW2:CHY2"/>
    <mergeCell ref="CGP2:CGR2"/>
    <mergeCell ref="CGS2:CGU2"/>
    <mergeCell ref="CGV2:CGX2"/>
    <mergeCell ref="CGY2:CHA2"/>
    <mergeCell ref="CHB2:CHD2"/>
    <mergeCell ref="CHE2:CHG2"/>
    <mergeCell ref="CFX2:CFZ2"/>
    <mergeCell ref="CGA2:CGC2"/>
    <mergeCell ref="CGD2:CGF2"/>
    <mergeCell ref="CGG2:CGI2"/>
    <mergeCell ref="CGJ2:CGL2"/>
    <mergeCell ref="CGM2:CGO2"/>
    <mergeCell ref="CFF2:CFH2"/>
    <mergeCell ref="CFI2:CFK2"/>
    <mergeCell ref="CFL2:CFN2"/>
    <mergeCell ref="CFO2:CFQ2"/>
    <mergeCell ref="CFR2:CFT2"/>
    <mergeCell ref="CFU2:CFW2"/>
    <mergeCell ref="CEN2:CEP2"/>
    <mergeCell ref="CEQ2:CES2"/>
    <mergeCell ref="CET2:CEV2"/>
    <mergeCell ref="CEW2:CEY2"/>
    <mergeCell ref="CEZ2:CFB2"/>
    <mergeCell ref="CFC2:CFE2"/>
    <mergeCell ref="CDV2:CDX2"/>
    <mergeCell ref="CDY2:CEA2"/>
    <mergeCell ref="CEB2:CED2"/>
    <mergeCell ref="CEE2:CEG2"/>
    <mergeCell ref="CEH2:CEJ2"/>
    <mergeCell ref="CEK2:CEM2"/>
    <mergeCell ref="CDD2:CDF2"/>
    <mergeCell ref="CDG2:CDI2"/>
    <mergeCell ref="CDJ2:CDL2"/>
    <mergeCell ref="CDM2:CDO2"/>
    <mergeCell ref="CDP2:CDR2"/>
    <mergeCell ref="CDS2:CDU2"/>
    <mergeCell ref="CCL2:CCN2"/>
    <mergeCell ref="CCO2:CCQ2"/>
    <mergeCell ref="CCR2:CCT2"/>
    <mergeCell ref="CCU2:CCW2"/>
    <mergeCell ref="CCX2:CCZ2"/>
    <mergeCell ref="CDA2:CDC2"/>
    <mergeCell ref="CBT2:CBV2"/>
    <mergeCell ref="CBW2:CBY2"/>
    <mergeCell ref="CBZ2:CCB2"/>
    <mergeCell ref="CCC2:CCE2"/>
    <mergeCell ref="CCF2:CCH2"/>
    <mergeCell ref="CCI2:CCK2"/>
    <mergeCell ref="CBB2:CBD2"/>
    <mergeCell ref="CBE2:CBG2"/>
    <mergeCell ref="CBH2:CBJ2"/>
    <mergeCell ref="CBK2:CBM2"/>
    <mergeCell ref="CBN2:CBP2"/>
    <mergeCell ref="CBQ2:CBS2"/>
    <mergeCell ref="CAJ2:CAL2"/>
    <mergeCell ref="CAM2:CAO2"/>
    <mergeCell ref="CAP2:CAR2"/>
    <mergeCell ref="CAS2:CAU2"/>
    <mergeCell ref="CAV2:CAX2"/>
    <mergeCell ref="CAY2:CBA2"/>
    <mergeCell ref="BZR2:BZT2"/>
    <mergeCell ref="BZU2:BZW2"/>
    <mergeCell ref="BZX2:BZZ2"/>
    <mergeCell ref="CAA2:CAC2"/>
    <mergeCell ref="CAD2:CAF2"/>
    <mergeCell ref="CAG2:CAI2"/>
    <mergeCell ref="BYZ2:BZB2"/>
    <mergeCell ref="BZC2:BZE2"/>
    <mergeCell ref="BZF2:BZH2"/>
    <mergeCell ref="BZI2:BZK2"/>
    <mergeCell ref="BZL2:BZN2"/>
    <mergeCell ref="BZO2:BZQ2"/>
    <mergeCell ref="BYH2:BYJ2"/>
    <mergeCell ref="BYK2:BYM2"/>
    <mergeCell ref="BYN2:BYP2"/>
    <mergeCell ref="BYQ2:BYS2"/>
    <mergeCell ref="BYT2:BYV2"/>
    <mergeCell ref="BYW2:BYY2"/>
    <mergeCell ref="BXP2:BXR2"/>
    <mergeCell ref="BXS2:BXU2"/>
    <mergeCell ref="BXV2:BXX2"/>
    <mergeCell ref="BXY2:BYA2"/>
    <mergeCell ref="BYB2:BYD2"/>
    <mergeCell ref="BYE2:BYG2"/>
    <mergeCell ref="BWX2:BWZ2"/>
    <mergeCell ref="BXA2:BXC2"/>
    <mergeCell ref="BXD2:BXF2"/>
    <mergeCell ref="BXG2:BXI2"/>
    <mergeCell ref="BXJ2:BXL2"/>
    <mergeCell ref="BXM2:BXO2"/>
    <mergeCell ref="BWF2:BWH2"/>
    <mergeCell ref="BWI2:BWK2"/>
    <mergeCell ref="BWL2:BWN2"/>
    <mergeCell ref="BWO2:BWQ2"/>
    <mergeCell ref="BWR2:BWT2"/>
    <mergeCell ref="BWU2:BWW2"/>
    <mergeCell ref="BVN2:BVP2"/>
    <mergeCell ref="BVQ2:BVS2"/>
    <mergeCell ref="BVT2:BVV2"/>
    <mergeCell ref="BVW2:BVY2"/>
    <mergeCell ref="BVZ2:BWB2"/>
    <mergeCell ref="BWC2:BWE2"/>
    <mergeCell ref="BUV2:BUX2"/>
    <mergeCell ref="BUY2:BVA2"/>
    <mergeCell ref="BVB2:BVD2"/>
    <mergeCell ref="BVE2:BVG2"/>
    <mergeCell ref="BVH2:BVJ2"/>
    <mergeCell ref="BVK2:BVM2"/>
    <mergeCell ref="BUD2:BUF2"/>
    <mergeCell ref="BUG2:BUI2"/>
    <mergeCell ref="BUJ2:BUL2"/>
    <mergeCell ref="BUM2:BUO2"/>
    <mergeCell ref="BUP2:BUR2"/>
    <mergeCell ref="BUS2:BUU2"/>
    <mergeCell ref="BTL2:BTN2"/>
    <mergeCell ref="BTO2:BTQ2"/>
    <mergeCell ref="BTR2:BTT2"/>
    <mergeCell ref="BTU2:BTW2"/>
    <mergeCell ref="BTX2:BTZ2"/>
    <mergeCell ref="BUA2:BUC2"/>
    <mergeCell ref="BST2:BSV2"/>
    <mergeCell ref="BSW2:BSY2"/>
    <mergeCell ref="BSZ2:BTB2"/>
    <mergeCell ref="BTC2:BTE2"/>
    <mergeCell ref="BTF2:BTH2"/>
    <mergeCell ref="BTI2:BTK2"/>
    <mergeCell ref="BSB2:BSD2"/>
    <mergeCell ref="BSE2:BSG2"/>
    <mergeCell ref="BSH2:BSJ2"/>
    <mergeCell ref="BSK2:BSM2"/>
    <mergeCell ref="BSN2:BSP2"/>
    <mergeCell ref="BSQ2:BSS2"/>
    <mergeCell ref="BRJ2:BRL2"/>
    <mergeCell ref="BRM2:BRO2"/>
    <mergeCell ref="BRP2:BRR2"/>
    <mergeCell ref="BRS2:BRU2"/>
    <mergeCell ref="BRV2:BRX2"/>
    <mergeCell ref="BRY2:BSA2"/>
    <mergeCell ref="BQR2:BQT2"/>
    <mergeCell ref="BQU2:BQW2"/>
    <mergeCell ref="BQX2:BQZ2"/>
    <mergeCell ref="BRA2:BRC2"/>
    <mergeCell ref="BRD2:BRF2"/>
    <mergeCell ref="BRG2:BRI2"/>
    <mergeCell ref="BPZ2:BQB2"/>
    <mergeCell ref="BQC2:BQE2"/>
    <mergeCell ref="BQF2:BQH2"/>
    <mergeCell ref="BQI2:BQK2"/>
    <mergeCell ref="BQL2:BQN2"/>
    <mergeCell ref="BQO2:BQQ2"/>
    <mergeCell ref="BPH2:BPJ2"/>
    <mergeCell ref="BPK2:BPM2"/>
    <mergeCell ref="BPN2:BPP2"/>
    <mergeCell ref="BPQ2:BPS2"/>
    <mergeCell ref="BPT2:BPV2"/>
    <mergeCell ref="BPW2:BPY2"/>
    <mergeCell ref="BOP2:BOR2"/>
    <mergeCell ref="BOS2:BOU2"/>
    <mergeCell ref="BOV2:BOX2"/>
    <mergeCell ref="BOY2:BPA2"/>
    <mergeCell ref="BPB2:BPD2"/>
    <mergeCell ref="BPE2:BPG2"/>
    <mergeCell ref="BNX2:BNZ2"/>
    <mergeCell ref="BOA2:BOC2"/>
    <mergeCell ref="BOD2:BOF2"/>
    <mergeCell ref="BOG2:BOI2"/>
    <mergeCell ref="BOJ2:BOL2"/>
    <mergeCell ref="BOM2:BOO2"/>
    <mergeCell ref="BNF2:BNH2"/>
    <mergeCell ref="BNI2:BNK2"/>
    <mergeCell ref="BNL2:BNN2"/>
    <mergeCell ref="BNO2:BNQ2"/>
    <mergeCell ref="BNR2:BNT2"/>
    <mergeCell ref="BNU2:BNW2"/>
    <mergeCell ref="BMN2:BMP2"/>
    <mergeCell ref="BMQ2:BMS2"/>
    <mergeCell ref="BMT2:BMV2"/>
    <mergeCell ref="BMW2:BMY2"/>
    <mergeCell ref="BMZ2:BNB2"/>
    <mergeCell ref="BNC2:BNE2"/>
    <mergeCell ref="BLV2:BLX2"/>
    <mergeCell ref="BLY2:BMA2"/>
    <mergeCell ref="BMB2:BMD2"/>
    <mergeCell ref="BME2:BMG2"/>
    <mergeCell ref="BMH2:BMJ2"/>
    <mergeCell ref="BMK2:BMM2"/>
    <mergeCell ref="BLD2:BLF2"/>
    <mergeCell ref="BLG2:BLI2"/>
    <mergeCell ref="BLJ2:BLL2"/>
    <mergeCell ref="BLM2:BLO2"/>
    <mergeCell ref="BLP2:BLR2"/>
    <mergeCell ref="BLS2:BLU2"/>
    <mergeCell ref="BKL2:BKN2"/>
    <mergeCell ref="BKO2:BKQ2"/>
    <mergeCell ref="BKR2:BKT2"/>
    <mergeCell ref="BKU2:BKW2"/>
    <mergeCell ref="BKX2:BKZ2"/>
    <mergeCell ref="BLA2:BLC2"/>
    <mergeCell ref="BJT2:BJV2"/>
    <mergeCell ref="BJW2:BJY2"/>
    <mergeCell ref="BJZ2:BKB2"/>
    <mergeCell ref="BKC2:BKE2"/>
    <mergeCell ref="BKF2:BKH2"/>
    <mergeCell ref="BKI2:BKK2"/>
    <mergeCell ref="BJB2:BJD2"/>
    <mergeCell ref="BJE2:BJG2"/>
    <mergeCell ref="BJH2:BJJ2"/>
    <mergeCell ref="BJK2:BJM2"/>
    <mergeCell ref="BJN2:BJP2"/>
    <mergeCell ref="BJQ2:BJS2"/>
    <mergeCell ref="BIJ2:BIL2"/>
    <mergeCell ref="BIM2:BIO2"/>
    <mergeCell ref="BIP2:BIR2"/>
    <mergeCell ref="BIS2:BIU2"/>
    <mergeCell ref="BIV2:BIX2"/>
    <mergeCell ref="BIY2:BJA2"/>
    <mergeCell ref="BHR2:BHT2"/>
    <mergeCell ref="BHU2:BHW2"/>
    <mergeCell ref="BHX2:BHZ2"/>
    <mergeCell ref="BIA2:BIC2"/>
    <mergeCell ref="BID2:BIF2"/>
    <mergeCell ref="BIG2:BII2"/>
    <mergeCell ref="BGZ2:BHB2"/>
    <mergeCell ref="BHC2:BHE2"/>
    <mergeCell ref="BHF2:BHH2"/>
    <mergeCell ref="BHI2:BHK2"/>
    <mergeCell ref="BHL2:BHN2"/>
    <mergeCell ref="BHO2:BHQ2"/>
    <mergeCell ref="BGH2:BGJ2"/>
    <mergeCell ref="BGK2:BGM2"/>
    <mergeCell ref="BGN2:BGP2"/>
    <mergeCell ref="BGQ2:BGS2"/>
    <mergeCell ref="BGT2:BGV2"/>
    <mergeCell ref="BGW2:BGY2"/>
    <mergeCell ref="BFP2:BFR2"/>
    <mergeCell ref="BFS2:BFU2"/>
    <mergeCell ref="BFV2:BFX2"/>
    <mergeCell ref="BFY2:BGA2"/>
    <mergeCell ref="BGB2:BGD2"/>
    <mergeCell ref="BGE2:BGG2"/>
    <mergeCell ref="BEX2:BEZ2"/>
    <mergeCell ref="BFA2:BFC2"/>
    <mergeCell ref="BFD2:BFF2"/>
    <mergeCell ref="BFG2:BFI2"/>
    <mergeCell ref="BFJ2:BFL2"/>
    <mergeCell ref="BFM2:BFO2"/>
    <mergeCell ref="BEF2:BEH2"/>
    <mergeCell ref="BEI2:BEK2"/>
    <mergeCell ref="BEL2:BEN2"/>
    <mergeCell ref="BEO2:BEQ2"/>
    <mergeCell ref="BER2:BET2"/>
    <mergeCell ref="BEU2:BEW2"/>
    <mergeCell ref="BDN2:BDP2"/>
    <mergeCell ref="BDQ2:BDS2"/>
    <mergeCell ref="BDT2:BDV2"/>
    <mergeCell ref="BDW2:BDY2"/>
    <mergeCell ref="BDZ2:BEB2"/>
    <mergeCell ref="BEC2:BEE2"/>
    <mergeCell ref="BCV2:BCX2"/>
    <mergeCell ref="BCY2:BDA2"/>
    <mergeCell ref="BDB2:BDD2"/>
    <mergeCell ref="BDE2:BDG2"/>
    <mergeCell ref="BDH2:BDJ2"/>
    <mergeCell ref="BDK2:BDM2"/>
    <mergeCell ref="BCD2:BCF2"/>
    <mergeCell ref="BCG2:BCI2"/>
    <mergeCell ref="BCJ2:BCL2"/>
    <mergeCell ref="BCM2:BCO2"/>
    <mergeCell ref="BCP2:BCR2"/>
    <mergeCell ref="BCS2:BCU2"/>
    <mergeCell ref="BBL2:BBN2"/>
    <mergeCell ref="BBO2:BBQ2"/>
    <mergeCell ref="BBR2:BBT2"/>
    <mergeCell ref="BBU2:BBW2"/>
    <mergeCell ref="BBX2:BBZ2"/>
    <mergeCell ref="BCA2:BCC2"/>
    <mergeCell ref="BAT2:BAV2"/>
    <mergeCell ref="BAW2:BAY2"/>
    <mergeCell ref="BAZ2:BBB2"/>
    <mergeCell ref="BBC2:BBE2"/>
    <mergeCell ref="BBF2:BBH2"/>
    <mergeCell ref="BBI2:BBK2"/>
    <mergeCell ref="BAB2:BAD2"/>
    <mergeCell ref="BAE2:BAG2"/>
    <mergeCell ref="BAH2:BAJ2"/>
    <mergeCell ref="BAK2:BAM2"/>
    <mergeCell ref="BAN2:BAP2"/>
    <mergeCell ref="BAQ2:BAS2"/>
    <mergeCell ref="AZJ2:AZL2"/>
    <mergeCell ref="AZM2:AZO2"/>
    <mergeCell ref="AZP2:AZR2"/>
    <mergeCell ref="AZS2:AZU2"/>
    <mergeCell ref="AZV2:AZX2"/>
    <mergeCell ref="AZY2:BAA2"/>
    <mergeCell ref="AYR2:AYT2"/>
    <mergeCell ref="AYU2:AYW2"/>
    <mergeCell ref="AYX2:AYZ2"/>
    <mergeCell ref="AZA2:AZC2"/>
    <mergeCell ref="AZD2:AZF2"/>
    <mergeCell ref="AZG2:AZI2"/>
    <mergeCell ref="AXZ2:AYB2"/>
    <mergeCell ref="AYC2:AYE2"/>
    <mergeCell ref="AYF2:AYH2"/>
    <mergeCell ref="AYI2:AYK2"/>
    <mergeCell ref="AYL2:AYN2"/>
    <mergeCell ref="AYO2:AYQ2"/>
    <mergeCell ref="AXH2:AXJ2"/>
    <mergeCell ref="AXK2:AXM2"/>
    <mergeCell ref="AXN2:AXP2"/>
    <mergeCell ref="AXQ2:AXS2"/>
    <mergeCell ref="AXT2:AXV2"/>
    <mergeCell ref="AXW2:AXY2"/>
    <mergeCell ref="AWP2:AWR2"/>
    <mergeCell ref="AWS2:AWU2"/>
    <mergeCell ref="AWV2:AWX2"/>
    <mergeCell ref="AWY2:AXA2"/>
    <mergeCell ref="AXB2:AXD2"/>
    <mergeCell ref="AXE2:AXG2"/>
    <mergeCell ref="AVX2:AVZ2"/>
    <mergeCell ref="AWA2:AWC2"/>
    <mergeCell ref="AWD2:AWF2"/>
    <mergeCell ref="AWG2:AWI2"/>
    <mergeCell ref="AWJ2:AWL2"/>
    <mergeCell ref="AWM2:AWO2"/>
    <mergeCell ref="AVF2:AVH2"/>
    <mergeCell ref="AVI2:AVK2"/>
    <mergeCell ref="AVL2:AVN2"/>
    <mergeCell ref="AVO2:AVQ2"/>
    <mergeCell ref="AVR2:AVT2"/>
    <mergeCell ref="AVU2:AVW2"/>
    <mergeCell ref="AUN2:AUP2"/>
    <mergeCell ref="AUQ2:AUS2"/>
    <mergeCell ref="AUT2:AUV2"/>
    <mergeCell ref="AUW2:AUY2"/>
    <mergeCell ref="AUZ2:AVB2"/>
    <mergeCell ref="AVC2:AVE2"/>
    <mergeCell ref="ATV2:ATX2"/>
    <mergeCell ref="ATY2:AUA2"/>
    <mergeCell ref="AUB2:AUD2"/>
    <mergeCell ref="AUE2:AUG2"/>
    <mergeCell ref="AUH2:AUJ2"/>
    <mergeCell ref="AUK2:AUM2"/>
    <mergeCell ref="ATD2:ATF2"/>
    <mergeCell ref="ATG2:ATI2"/>
    <mergeCell ref="ATJ2:ATL2"/>
    <mergeCell ref="ATM2:ATO2"/>
    <mergeCell ref="ATP2:ATR2"/>
    <mergeCell ref="ATS2:ATU2"/>
    <mergeCell ref="ASL2:ASN2"/>
    <mergeCell ref="ASO2:ASQ2"/>
    <mergeCell ref="ASR2:AST2"/>
    <mergeCell ref="ASU2:ASW2"/>
    <mergeCell ref="ASX2:ASZ2"/>
    <mergeCell ref="ATA2:ATC2"/>
    <mergeCell ref="ART2:ARV2"/>
    <mergeCell ref="ARW2:ARY2"/>
    <mergeCell ref="ARZ2:ASB2"/>
    <mergeCell ref="ASC2:ASE2"/>
    <mergeCell ref="ASF2:ASH2"/>
    <mergeCell ref="ASI2:ASK2"/>
    <mergeCell ref="ARB2:ARD2"/>
    <mergeCell ref="ARE2:ARG2"/>
    <mergeCell ref="ARH2:ARJ2"/>
    <mergeCell ref="ARK2:ARM2"/>
    <mergeCell ref="ARN2:ARP2"/>
    <mergeCell ref="ARQ2:ARS2"/>
    <mergeCell ref="AQJ2:AQL2"/>
    <mergeCell ref="AQM2:AQO2"/>
    <mergeCell ref="AQP2:AQR2"/>
    <mergeCell ref="AQS2:AQU2"/>
    <mergeCell ref="AQV2:AQX2"/>
    <mergeCell ref="AQY2:ARA2"/>
    <mergeCell ref="APR2:APT2"/>
    <mergeCell ref="APU2:APW2"/>
    <mergeCell ref="APX2:APZ2"/>
    <mergeCell ref="AQA2:AQC2"/>
    <mergeCell ref="AQD2:AQF2"/>
    <mergeCell ref="AQG2:AQI2"/>
    <mergeCell ref="AOZ2:APB2"/>
    <mergeCell ref="APC2:APE2"/>
    <mergeCell ref="APF2:APH2"/>
    <mergeCell ref="API2:APK2"/>
    <mergeCell ref="APL2:APN2"/>
    <mergeCell ref="APO2:APQ2"/>
    <mergeCell ref="AOH2:AOJ2"/>
    <mergeCell ref="AOK2:AOM2"/>
    <mergeCell ref="AON2:AOP2"/>
    <mergeCell ref="AOQ2:AOS2"/>
    <mergeCell ref="AOT2:AOV2"/>
    <mergeCell ref="AOW2:AOY2"/>
    <mergeCell ref="ANP2:ANR2"/>
    <mergeCell ref="ANS2:ANU2"/>
    <mergeCell ref="ANV2:ANX2"/>
    <mergeCell ref="ANY2:AOA2"/>
    <mergeCell ref="AOB2:AOD2"/>
    <mergeCell ref="AOE2:AOG2"/>
    <mergeCell ref="AMX2:AMZ2"/>
    <mergeCell ref="ANA2:ANC2"/>
    <mergeCell ref="AND2:ANF2"/>
    <mergeCell ref="ANG2:ANI2"/>
    <mergeCell ref="ANJ2:ANL2"/>
    <mergeCell ref="ANM2:ANO2"/>
    <mergeCell ref="AMF2:AMH2"/>
    <mergeCell ref="AMI2:AMK2"/>
    <mergeCell ref="AML2:AMN2"/>
    <mergeCell ref="AMO2:AMQ2"/>
    <mergeCell ref="AMR2:AMT2"/>
    <mergeCell ref="AMU2:AMW2"/>
    <mergeCell ref="ALN2:ALP2"/>
    <mergeCell ref="ALQ2:ALS2"/>
    <mergeCell ref="ALT2:ALV2"/>
    <mergeCell ref="ALW2:ALY2"/>
    <mergeCell ref="ALZ2:AMB2"/>
    <mergeCell ref="AMC2:AME2"/>
    <mergeCell ref="AKV2:AKX2"/>
    <mergeCell ref="AKY2:ALA2"/>
    <mergeCell ref="ALB2:ALD2"/>
    <mergeCell ref="ALE2:ALG2"/>
    <mergeCell ref="ALH2:ALJ2"/>
    <mergeCell ref="ALK2:ALM2"/>
    <mergeCell ref="AKD2:AKF2"/>
    <mergeCell ref="AKG2:AKI2"/>
    <mergeCell ref="AKJ2:AKL2"/>
    <mergeCell ref="AKM2:AKO2"/>
    <mergeCell ref="AKP2:AKR2"/>
    <mergeCell ref="AKS2:AKU2"/>
    <mergeCell ref="AJL2:AJN2"/>
    <mergeCell ref="AJO2:AJQ2"/>
    <mergeCell ref="AJR2:AJT2"/>
    <mergeCell ref="AJU2:AJW2"/>
    <mergeCell ref="AJX2:AJZ2"/>
    <mergeCell ref="AKA2:AKC2"/>
    <mergeCell ref="AIT2:AIV2"/>
    <mergeCell ref="AIW2:AIY2"/>
    <mergeCell ref="AIZ2:AJB2"/>
    <mergeCell ref="AJC2:AJE2"/>
    <mergeCell ref="AJF2:AJH2"/>
    <mergeCell ref="AJI2:AJK2"/>
    <mergeCell ref="AIB2:AID2"/>
    <mergeCell ref="AIE2:AIG2"/>
    <mergeCell ref="AIH2:AIJ2"/>
    <mergeCell ref="AIK2:AIM2"/>
    <mergeCell ref="AIN2:AIP2"/>
    <mergeCell ref="AIQ2:AIS2"/>
    <mergeCell ref="AHJ2:AHL2"/>
    <mergeCell ref="AHM2:AHO2"/>
    <mergeCell ref="AHP2:AHR2"/>
    <mergeCell ref="AHS2:AHU2"/>
    <mergeCell ref="AHV2:AHX2"/>
    <mergeCell ref="AHY2:AIA2"/>
    <mergeCell ref="AGR2:AGT2"/>
    <mergeCell ref="AGU2:AGW2"/>
    <mergeCell ref="AGX2:AGZ2"/>
    <mergeCell ref="AHA2:AHC2"/>
    <mergeCell ref="AHD2:AHF2"/>
    <mergeCell ref="AHG2:AHI2"/>
    <mergeCell ref="AFZ2:AGB2"/>
    <mergeCell ref="AGC2:AGE2"/>
    <mergeCell ref="AGF2:AGH2"/>
    <mergeCell ref="AGI2:AGK2"/>
    <mergeCell ref="AGL2:AGN2"/>
    <mergeCell ref="AGO2:AGQ2"/>
    <mergeCell ref="AFH2:AFJ2"/>
    <mergeCell ref="AFK2:AFM2"/>
    <mergeCell ref="AFN2:AFP2"/>
    <mergeCell ref="AFQ2:AFS2"/>
    <mergeCell ref="AFT2:AFV2"/>
    <mergeCell ref="AFW2:AFY2"/>
    <mergeCell ref="AEP2:AER2"/>
    <mergeCell ref="AES2:AEU2"/>
    <mergeCell ref="AEV2:AEX2"/>
    <mergeCell ref="AEY2:AFA2"/>
    <mergeCell ref="AFB2:AFD2"/>
    <mergeCell ref="AFE2:AFG2"/>
    <mergeCell ref="ADX2:ADZ2"/>
    <mergeCell ref="AEA2:AEC2"/>
    <mergeCell ref="AED2:AEF2"/>
    <mergeCell ref="AEG2:AEI2"/>
    <mergeCell ref="AEJ2:AEL2"/>
    <mergeCell ref="AEM2:AEO2"/>
    <mergeCell ref="ADF2:ADH2"/>
    <mergeCell ref="ADI2:ADK2"/>
    <mergeCell ref="ADL2:ADN2"/>
    <mergeCell ref="ADO2:ADQ2"/>
    <mergeCell ref="ADR2:ADT2"/>
    <mergeCell ref="ADU2:ADW2"/>
    <mergeCell ref="ACN2:ACP2"/>
    <mergeCell ref="ACQ2:ACS2"/>
    <mergeCell ref="ACT2:ACV2"/>
    <mergeCell ref="ACW2:ACY2"/>
    <mergeCell ref="ACZ2:ADB2"/>
    <mergeCell ref="ADC2:ADE2"/>
    <mergeCell ref="ABV2:ABX2"/>
    <mergeCell ref="ABY2:ACA2"/>
    <mergeCell ref="ACB2:ACD2"/>
    <mergeCell ref="ACE2:ACG2"/>
    <mergeCell ref="ACH2:ACJ2"/>
    <mergeCell ref="ACK2:ACM2"/>
    <mergeCell ref="ABD2:ABF2"/>
    <mergeCell ref="ABG2:ABI2"/>
    <mergeCell ref="ABJ2:ABL2"/>
    <mergeCell ref="ABM2:ABO2"/>
    <mergeCell ref="ABP2:ABR2"/>
    <mergeCell ref="ABS2:ABU2"/>
    <mergeCell ref="AAL2:AAN2"/>
    <mergeCell ref="AAO2:AAQ2"/>
    <mergeCell ref="AAR2:AAT2"/>
    <mergeCell ref="AAU2:AAW2"/>
    <mergeCell ref="AAX2:AAZ2"/>
    <mergeCell ref="ABA2:ABC2"/>
    <mergeCell ref="ZT2:ZV2"/>
    <mergeCell ref="ZW2:ZY2"/>
    <mergeCell ref="ZZ2:AAB2"/>
    <mergeCell ref="AAC2:AAE2"/>
    <mergeCell ref="AAF2:AAH2"/>
    <mergeCell ref="AAI2:AAK2"/>
    <mergeCell ref="ZB2:ZD2"/>
    <mergeCell ref="ZE2:ZG2"/>
    <mergeCell ref="ZH2:ZJ2"/>
    <mergeCell ref="ZK2:ZM2"/>
    <mergeCell ref="ZN2:ZP2"/>
    <mergeCell ref="ZQ2:ZS2"/>
    <mergeCell ref="YJ2:YL2"/>
    <mergeCell ref="YM2:YO2"/>
    <mergeCell ref="YP2:YR2"/>
    <mergeCell ref="YS2:YU2"/>
    <mergeCell ref="YV2:YX2"/>
    <mergeCell ref="YY2:ZA2"/>
    <mergeCell ref="XR2:XT2"/>
    <mergeCell ref="XU2:XW2"/>
    <mergeCell ref="XX2:XZ2"/>
    <mergeCell ref="YA2:YC2"/>
    <mergeCell ref="YD2:YF2"/>
    <mergeCell ref="YG2:YI2"/>
    <mergeCell ref="WZ2:XB2"/>
    <mergeCell ref="XC2:XE2"/>
    <mergeCell ref="XF2:XH2"/>
    <mergeCell ref="XI2:XK2"/>
    <mergeCell ref="XL2:XN2"/>
    <mergeCell ref="XO2:XQ2"/>
    <mergeCell ref="WH2:WJ2"/>
    <mergeCell ref="WK2:WM2"/>
    <mergeCell ref="WN2:WP2"/>
    <mergeCell ref="WQ2:WS2"/>
    <mergeCell ref="WT2:WV2"/>
    <mergeCell ref="WW2:WY2"/>
    <mergeCell ref="VP2:VR2"/>
    <mergeCell ref="VS2:VU2"/>
    <mergeCell ref="VV2:VX2"/>
    <mergeCell ref="VY2:WA2"/>
    <mergeCell ref="WB2:WD2"/>
    <mergeCell ref="WE2:WG2"/>
    <mergeCell ref="UX2:UZ2"/>
    <mergeCell ref="VA2:VC2"/>
    <mergeCell ref="VD2:VF2"/>
    <mergeCell ref="VG2:VI2"/>
    <mergeCell ref="VJ2:VL2"/>
    <mergeCell ref="VM2:VO2"/>
    <mergeCell ref="UF2:UH2"/>
    <mergeCell ref="UI2:UK2"/>
    <mergeCell ref="UL2:UN2"/>
    <mergeCell ref="UO2:UQ2"/>
    <mergeCell ref="UR2:UT2"/>
    <mergeCell ref="UU2:UW2"/>
    <mergeCell ref="TN2:TP2"/>
    <mergeCell ref="TQ2:TS2"/>
    <mergeCell ref="TT2:TV2"/>
    <mergeCell ref="TW2:TY2"/>
    <mergeCell ref="TZ2:UB2"/>
    <mergeCell ref="UC2:UE2"/>
    <mergeCell ref="SV2:SX2"/>
    <mergeCell ref="SY2:TA2"/>
    <mergeCell ref="TB2:TD2"/>
    <mergeCell ref="TE2:TG2"/>
    <mergeCell ref="TH2:TJ2"/>
    <mergeCell ref="TK2:TM2"/>
    <mergeCell ref="SD2:SF2"/>
    <mergeCell ref="SG2:SI2"/>
    <mergeCell ref="SJ2:SL2"/>
    <mergeCell ref="SM2:SO2"/>
    <mergeCell ref="SP2:SR2"/>
    <mergeCell ref="SS2:SU2"/>
    <mergeCell ref="RL2:RN2"/>
    <mergeCell ref="RO2:RQ2"/>
    <mergeCell ref="RR2:RT2"/>
    <mergeCell ref="RU2:RW2"/>
    <mergeCell ref="RX2:RZ2"/>
    <mergeCell ref="SA2:SC2"/>
    <mergeCell ref="QT2:QV2"/>
    <mergeCell ref="QW2:QY2"/>
    <mergeCell ref="QZ2:RB2"/>
    <mergeCell ref="RC2:RE2"/>
    <mergeCell ref="RF2:RH2"/>
    <mergeCell ref="RI2:RK2"/>
    <mergeCell ref="QB2:QD2"/>
    <mergeCell ref="QE2:QG2"/>
    <mergeCell ref="QH2:QJ2"/>
    <mergeCell ref="QK2:QM2"/>
    <mergeCell ref="QN2:QP2"/>
    <mergeCell ref="QQ2:QS2"/>
    <mergeCell ref="PJ2:PL2"/>
    <mergeCell ref="PM2:PO2"/>
    <mergeCell ref="PP2:PR2"/>
    <mergeCell ref="PS2:PU2"/>
    <mergeCell ref="PV2:PX2"/>
    <mergeCell ref="PY2:QA2"/>
    <mergeCell ref="OR2:OT2"/>
    <mergeCell ref="OU2:OW2"/>
    <mergeCell ref="OX2:OZ2"/>
    <mergeCell ref="PA2:PC2"/>
    <mergeCell ref="PD2:PF2"/>
    <mergeCell ref="PG2:PI2"/>
    <mergeCell ref="NZ2:OB2"/>
    <mergeCell ref="OC2:OE2"/>
    <mergeCell ref="OF2:OH2"/>
    <mergeCell ref="OI2:OK2"/>
    <mergeCell ref="OL2:ON2"/>
    <mergeCell ref="OO2:OQ2"/>
    <mergeCell ref="NH2:NJ2"/>
    <mergeCell ref="NK2:NM2"/>
    <mergeCell ref="NN2:NP2"/>
    <mergeCell ref="NQ2:NS2"/>
    <mergeCell ref="NT2:NV2"/>
    <mergeCell ref="NW2:NY2"/>
    <mergeCell ref="MP2:MR2"/>
    <mergeCell ref="MS2:MU2"/>
    <mergeCell ref="MV2:MX2"/>
    <mergeCell ref="MY2:NA2"/>
    <mergeCell ref="NB2:ND2"/>
    <mergeCell ref="NE2:NG2"/>
    <mergeCell ref="LX2:LZ2"/>
    <mergeCell ref="MA2:MC2"/>
    <mergeCell ref="MD2:MF2"/>
    <mergeCell ref="MG2:MI2"/>
    <mergeCell ref="MJ2:ML2"/>
    <mergeCell ref="MM2:MO2"/>
    <mergeCell ref="LF2:LH2"/>
    <mergeCell ref="LI2:LK2"/>
    <mergeCell ref="LL2:LN2"/>
    <mergeCell ref="LO2:LQ2"/>
    <mergeCell ref="LR2:LT2"/>
    <mergeCell ref="LU2:LW2"/>
    <mergeCell ref="KN2:KP2"/>
    <mergeCell ref="KQ2:KS2"/>
    <mergeCell ref="KT2:KV2"/>
    <mergeCell ref="KW2:KY2"/>
    <mergeCell ref="KZ2:LB2"/>
    <mergeCell ref="LC2:LE2"/>
    <mergeCell ref="JV2:JX2"/>
    <mergeCell ref="JY2:KA2"/>
    <mergeCell ref="KB2:KD2"/>
    <mergeCell ref="KE2:KG2"/>
    <mergeCell ref="KH2:KJ2"/>
    <mergeCell ref="KK2:KM2"/>
    <mergeCell ref="JD2:JF2"/>
    <mergeCell ref="JG2:JI2"/>
    <mergeCell ref="JJ2:JL2"/>
    <mergeCell ref="JM2:JO2"/>
    <mergeCell ref="JP2:JR2"/>
    <mergeCell ref="JS2:JU2"/>
    <mergeCell ref="IL2:IN2"/>
    <mergeCell ref="IO2:IQ2"/>
    <mergeCell ref="IR2:IT2"/>
    <mergeCell ref="IU2:IW2"/>
    <mergeCell ref="IX2:IZ2"/>
    <mergeCell ref="JA2:JC2"/>
    <mergeCell ref="HT2:HV2"/>
    <mergeCell ref="HW2:HY2"/>
    <mergeCell ref="HZ2:IB2"/>
    <mergeCell ref="IC2:IE2"/>
    <mergeCell ref="IF2:IH2"/>
    <mergeCell ref="II2:IK2"/>
    <mergeCell ref="HB2:HD2"/>
    <mergeCell ref="HE2:HG2"/>
    <mergeCell ref="HH2:HJ2"/>
    <mergeCell ref="HK2:HM2"/>
    <mergeCell ref="HN2:HP2"/>
    <mergeCell ref="HQ2:HS2"/>
    <mergeCell ref="GJ2:GL2"/>
    <mergeCell ref="GM2:GO2"/>
    <mergeCell ref="GP2:GR2"/>
    <mergeCell ref="GS2:GU2"/>
    <mergeCell ref="GV2:GX2"/>
    <mergeCell ref="GY2:HA2"/>
    <mergeCell ref="FR2:FT2"/>
    <mergeCell ref="FU2:FW2"/>
    <mergeCell ref="FX2:FZ2"/>
    <mergeCell ref="GA2:GC2"/>
    <mergeCell ref="GD2:GF2"/>
    <mergeCell ref="GG2:GI2"/>
    <mergeCell ref="EZ2:FB2"/>
    <mergeCell ref="FC2:FE2"/>
    <mergeCell ref="FF2:FH2"/>
    <mergeCell ref="FI2:FK2"/>
    <mergeCell ref="FL2:FN2"/>
    <mergeCell ref="FO2:FQ2"/>
    <mergeCell ref="EH2:EJ2"/>
    <mergeCell ref="EK2:EM2"/>
    <mergeCell ref="EN2:EP2"/>
    <mergeCell ref="EQ2:ES2"/>
    <mergeCell ref="ET2:EV2"/>
    <mergeCell ref="EW2:EY2"/>
    <mergeCell ref="DP2:DR2"/>
    <mergeCell ref="DS2:DU2"/>
    <mergeCell ref="DV2:DX2"/>
    <mergeCell ref="DY2:EA2"/>
    <mergeCell ref="EB2:ED2"/>
    <mergeCell ref="EE2:EG2"/>
    <mergeCell ref="CX2:CZ2"/>
    <mergeCell ref="DA2:DC2"/>
    <mergeCell ref="DD2:DF2"/>
    <mergeCell ref="DG2:DI2"/>
    <mergeCell ref="DJ2:DL2"/>
    <mergeCell ref="DM2:DO2"/>
    <mergeCell ref="CF2:CH2"/>
    <mergeCell ref="CI2:CK2"/>
    <mergeCell ref="CL2:CN2"/>
    <mergeCell ref="CO2:CQ2"/>
    <mergeCell ref="CR2:CT2"/>
    <mergeCell ref="CU2:CW2"/>
    <mergeCell ref="BN2:BP2"/>
    <mergeCell ref="BQ2:BS2"/>
    <mergeCell ref="BT2:BV2"/>
    <mergeCell ref="BW2:BY2"/>
    <mergeCell ref="BZ2:CB2"/>
    <mergeCell ref="CC2:CE2"/>
    <mergeCell ref="AV2:AX2"/>
    <mergeCell ref="AY2:BA2"/>
    <mergeCell ref="BB2:BD2"/>
    <mergeCell ref="BE2:BG2"/>
    <mergeCell ref="BH2:BJ2"/>
    <mergeCell ref="BK2:BM2"/>
    <mergeCell ref="AD2:AF2"/>
    <mergeCell ref="AG2:AI2"/>
    <mergeCell ref="AJ2:AL2"/>
    <mergeCell ref="AM2:AO2"/>
    <mergeCell ref="AP2:AR2"/>
    <mergeCell ref="AS2:AU2"/>
    <mergeCell ref="XEN1:XEP1"/>
    <mergeCell ref="XEQ1:XES1"/>
    <mergeCell ref="A2:J2"/>
    <mergeCell ref="K2:L2"/>
    <mergeCell ref="M2:N2"/>
    <mergeCell ref="O2:Q2"/>
    <mergeCell ref="R2:T2"/>
    <mergeCell ref="U2:W2"/>
    <mergeCell ref="X2:Z2"/>
    <mergeCell ref="AA2:AC2"/>
    <mergeCell ref="XDV1:XDX1"/>
    <mergeCell ref="XDY1:XEA1"/>
    <mergeCell ref="XEB1:XED1"/>
    <mergeCell ref="XEE1:XEG1"/>
    <mergeCell ref="XEH1:XEJ1"/>
    <mergeCell ref="XEK1:XEM1"/>
    <mergeCell ref="XDD1:XDF1"/>
    <mergeCell ref="XDG1:XDI1"/>
    <mergeCell ref="XDJ1:XDL1"/>
    <mergeCell ref="XDM1:XDO1"/>
    <mergeCell ref="XDP1:XDR1"/>
    <mergeCell ref="XDS1:XDU1"/>
    <mergeCell ref="XCL1:XCN1"/>
    <mergeCell ref="XCO1:XCQ1"/>
    <mergeCell ref="XCR1:XCT1"/>
    <mergeCell ref="XCU1:XCW1"/>
    <mergeCell ref="XCX1:XCZ1"/>
    <mergeCell ref="XDA1:XDC1"/>
    <mergeCell ref="XBT1:XBV1"/>
    <mergeCell ref="XBW1:XBY1"/>
    <mergeCell ref="XBZ1:XCB1"/>
    <mergeCell ref="XCC1:XCE1"/>
    <mergeCell ref="XCF1:XCH1"/>
    <mergeCell ref="XCI1:XCK1"/>
    <mergeCell ref="XBB1:XBD1"/>
    <mergeCell ref="XBE1:XBG1"/>
    <mergeCell ref="XBH1:XBJ1"/>
    <mergeCell ref="XBK1:XBM1"/>
    <mergeCell ref="XBN1:XBP1"/>
    <mergeCell ref="XBQ1:XBS1"/>
    <mergeCell ref="XAJ1:XAL1"/>
    <mergeCell ref="XAM1:XAO1"/>
    <mergeCell ref="XAP1:XAR1"/>
    <mergeCell ref="XAS1:XAU1"/>
    <mergeCell ref="XAV1:XAX1"/>
    <mergeCell ref="XAY1:XBA1"/>
    <mergeCell ref="WZR1:WZT1"/>
    <mergeCell ref="WZU1:WZW1"/>
    <mergeCell ref="WZX1:WZZ1"/>
    <mergeCell ref="XAA1:XAC1"/>
    <mergeCell ref="XAD1:XAF1"/>
    <mergeCell ref="XAG1:XAI1"/>
    <mergeCell ref="WYZ1:WZB1"/>
    <mergeCell ref="WZC1:WZE1"/>
    <mergeCell ref="WZF1:WZH1"/>
    <mergeCell ref="WZI1:WZK1"/>
    <mergeCell ref="WZL1:WZN1"/>
    <mergeCell ref="WZO1:WZQ1"/>
    <mergeCell ref="WYH1:WYJ1"/>
    <mergeCell ref="WYK1:WYM1"/>
    <mergeCell ref="WYN1:WYP1"/>
    <mergeCell ref="WYQ1:WYS1"/>
    <mergeCell ref="WYT1:WYV1"/>
    <mergeCell ref="WYW1:WYY1"/>
    <mergeCell ref="WXP1:WXR1"/>
    <mergeCell ref="WXS1:WXU1"/>
    <mergeCell ref="WXV1:WXX1"/>
    <mergeCell ref="WXY1:WYA1"/>
    <mergeCell ref="WYB1:WYD1"/>
    <mergeCell ref="WYE1:WYG1"/>
    <mergeCell ref="WWX1:WWZ1"/>
    <mergeCell ref="WXA1:WXC1"/>
    <mergeCell ref="WXD1:WXF1"/>
    <mergeCell ref="WXG1:WXI1"/>
    <mergeCell ref="WXJ1:WXL1"/>
    <mergeCell ref="WXM1:WXO1"/>
    <mergeCell ref="WWF1:WWH1"/>
    <mergeCell ref="WWI1:WWK1"/>
    <mergeCell ref="WWL1:WWN1"/>
    <mergeCell ref="WWO1:WWQ1"/>
    <mergeCell ref="WWR1:WWT1"/>
    <mergeCell ref="WWU1:WWW1"/>
    <mergeCell ref="WVN1:WVP1"/>
    <mergeCell ref="WVQ1:WVS1"/>
    <mergeCell ref="WVT1:WVV1"/>
    <mergeCell ref="WVW1:WVY1"/>
    <mergeCell ref="WVZ1:WWB1"/>
    <mergeCell ref="WWC1:WWE1"/>
    <mergeCell ref="WUV1:WUX1"/>
    <mergeCell ref="WUY1:WVA1"/>
    <mergeCell ref="WVB1:WVD1"/>
    <mergeCell ref="WVE1:WVG1"/>
    <mergeCell ref="WVH1:WVJ1"/>
    <mergeCell ref="WVK1:WVM1"/>
    <mergeCell ref="WUD1:WUF1"/>
    <mergeCell ref="WUG1:WUI1"/>
    <mergeCell ref="WUJ1:WUL1"/>
    <mergeCell ref="WUM1:WUO1"/>
    <mergeCell ref="WUP1:WUR1"/>
    <mergeCell ref="WUS1:WUU1"/>
    <mergeCell ref="WTL1:WTN1"/>
    <mergeCell ref="WTO1:WTQ1"/>
    <mergeCell ref="WTR1:WTT1"/>
    <mergeCell ref="WTU1:WTW1"/>
    <mergeCell ref="WTX1:WTZ1"/>
    <mergeCell ref="WUA1:WUC1"/>
    <mergeCell ref="WST1:WSV1"/>
    <mergeCell ref="WSW1:WSY1"/>
    <mergeCell ref="WSZ1:WTB1"/>
    <mergeCell ref="WTC1:WTE1"/>
    <mergeCell ref="WTF1:WTH1"/>
    <mergeCell ref="WTI1:WTK1"/>
    <mergeCell ref="WSB1:WSD1"/>
    <mergeCell ref="WSE1:WSG1"/>
    <mergeCell ref="WSH1:WSJ1"/>
    <mergeCell ref="WSK1:WSM1"/>
    <mergeCell ref="WSN1:WSP1"/>
    <mergeCell ref="WSQ1:WSS1"/>
    <mergeCell ref="WRJ1:WRL1"/>
    <mergeCell ref="WRM1:WRO1"/>
    <mergeCell ref="WRP1:WRR1"/>
    <mergeCell ref="WRS1:WRU1"/>
    <mergeCell ref="WRV1:WRX1"/>
    <mergeCell ref="WRY1:WSA1"/>
    <mergeCell ref="WQR1:WQT1"/>
    <mergeCell ref="WQU1:WQW1"/>
    <mergeCell ref="WQX1:WQZ1"/>
    <mergeCell ref="WRA1:WRC1"/>
    <mergeCell ref="WRD1:WRF1"/>
    <mergeCell ref="WRG1:WRI1"/>
    <mergeCell ref="WPZ1:WQB1"/>
    <mergeCell ref="WQC1:WQE1"/>
    <mergeCell ref="WQF1:WQH1"/>
    <mergeCell ref="WQI1:WQK1"/>
    <mergeCell ref="WQL1:WQN1"/>
    <mergeCell ref="WQO1:WQQ1"/>
    <mergeCell ref="WPH1:WPJ1"/>
    <mergeCell ref="WPK1:WPM1"/>
    <mergeCell ref="WPN1:WPP1"/>
    <mergeCell ref="WPQ1:WPS1"/>
    <mergeCell ref="WPT1:WPV1"/>
    <mergeCell ref="WPW1:WPY1"/>
    <mergeCell ref="WOP1:WOR1"/>
    <mergeCell ref="WOS1:WOU1"/>
    <mergeCell ref="WOV1:WOX1"/>
    <mergeCell ref="WOY1:WPA1"/>
    <mergeCell ref="WPB1:WPD1"/>
    <mergeCell ref="WPE1:WPG1"/>
    <mergeCell ref="WNX1:WNZ1"/>
    <mergeCell ref="WOA1:WOC1"/>
    <mergeCell ref="WOD1:WOF1"/>
    <mergeCell ref="WOG1:WOI1"/>
    <mergeCell ref="WOJ1:WOL1"/>
    <mergeCell ref="WOM1:WOO1"/>
    <mergeCell ref="WNF1:WNH1"/>
    <mergeCell ref="WNI1:WNK1"/>
    <mergeCell ref="WNL1:WNN1"/>
    <mergeCell ref="WNO1:WNQ1"/>
    <mergeCell ref="WNR1:WNT1"/>
    <mergeCell ref="WNU1:WNW1"/>
    <mergeCell ref="WMN1:WMP1"/>
    <mergeCell ref="WMQ1:WMS1"/>
    <mergeCell ref="WMT1:WMV1"/>
    <mergeCell ref="WMW1:WMY1"/>
    <mergeCell ref="WMZ1:WNB1"/>
    <mergeCell ref="WNC1:WNE1"/>
    <mergeCell ref="WLV1:WLX1"/>
    <mergeCell ref="WLY1:WMA1"/>
    <mergeCell ref="WMB1:WMD1"/>
    <mergeCell ref="WME1:WMG1"/>
    <mergeCell ref="WMH1:WMJ1"/>
    <mergeCell ref="WMK1:WMM1"/>
    <mergeCell ref="WLD1:WLF1"/>
    <mergeCell ref="WLG1:WLI1"/>
    <mergeCell ref="WLJ1:WLL1"/>
    <mergeCell ref="WLM1:WLO1"/>
    <mergeCell ref="WLP1:WLR1"/>
    <mergeCell ref="WLS1:WLU1"/>
    <mergeCell ref="WKL1:WKN1"/>
    <mergeCell ref="WKO1:WKQ1"/>
    <mergeCell ref="WKR1:WKT1"/>
    <mergeCell ref="WKU1:WKW1"/>
    <mergeCell ref="WKX1:WKZ1"/>
    <mergeCell ref="WLA1:WLC1"/>
    <mergeCell ref="WJT1:WJV1"/>
    <mergeCell ref="WJW1:WJY1"/>
    <mergeCell ref="WJZ1:WKB1"/>
    <mergeCell ref="WKC1:WKE1"/>
    <mergeCell ref="WKF1:WKH1"/>
    <mergeCell ref="WKI1:WKK1"/>
    <mergeCell ref="WJB1:WJD1"/>
    <mergeCell ref="WJE1:WJG1"/>
    <mergeCell ref="WJH1:WJJ1"/>
    <mergeCell ref="WJK1:WJM1"/>
    <mergeCell ref="WJN1:WJP1"/>
    <mergeCell ref="WJQ1:WJS1"/>
    <mergeCell ref="WIJ1:WIL1"/>
    <mergeCell ref="WIM1:WIO1"/>
    <mergeCell ref="WIP1:WIR1"/>
    <mergeCell ref="WIS1:WIU1"/>
    <mergeCell ref="WIV1:WIX1"/>
    <mergeCell ref="WIY1:WJA1"/>
    <mergeCell ref="WHR1:WHT1"/>
    <mergeCell ref="WHU1:WHW1"/>
    <mergeCell ref="WHX1:WHZ1"/>
    <mergeCell ref="WIA1:WIC1"/>
    <mergeCell ref="WID1:WIF1"/>
    <mergeCell ref="WIG1:WII1"/>
    <mergeCell ref="WGZ1:WHB1"/>
    <mergeCell ref="WHC1:WHE1"/>
    <mergeCell ref="WHF1:WHH1"/>
    <mergeCell ref="WHI1:WHK1"/>
    <mergeCell ref="WHL1:WHN1"/>
    <mergeCell ref="WHO1:WHQ1"/>
    <mergeCell ref="WGH1:WGJ1"/>
    <mergeCell ref="WGK1:WGM1"/>
    <mergeCell ref="WGN1:WGP1"/>
    <mergeCell ref="WGQ1:WGS1"/>
    <mergeCell ref="WGT1:WGV1"/>
    <mergeCell ref="WGW1:WGY1"/>
    <mergeCell ref="WFP1:WFR1"/>
    <mergeCell ref="WFS1:WFU1"/>
    <mergeCell ref="WFV1:WFX1"/>
    <mergeCell ref="WFY1:WGA1"/>
    <mergeCell ref="WGB1:WGD1"/>
    <mergeCell ref="WGE1:WGG1"/>
    <mergeCell ref="WEX1:WEZ1"/>
    <mergeCell ref="WFA1:WFC1"/>
    <mergeCell ref="WFD1:WFF1"/>
    <mergeCell ref="WFG1:WFI1"/>
    <mergeCell ref="WFJ1:WFL1"/>
    <mergeCell ref="WFM1:WFO1"/>
    <mergeCell ref="WEF1:WEH1"/>
    <mergeCell ref="WEI1:WEK1"/>
    <mergeCell ref="WEL1:WEN1"/>
    <mergeCell ref="WEO1:WEQ1"/>
    <mergeCell ref="WER1:WET1"/>
    <mergeCell ref="WEU1:WEW1"/>
    <mergeCell ref="WDN1:WDP1"/>
    <mergeCell ref="WDQ1:WDS1"/>
    <mergeCell ref="WDT1:WDV1"/>
    <mergeCell ref="WDW1:WDY1"/>
    <mergeCell ref="WDZ1:WEB1"/>
    <mergeCell ref="WEC1:WEE1"/>
    <mergeCell ref="WCV1:WCX1"/>
    <mergeCell ref="WCY1:WDA1"/>
    <mergeCell ref="WDB1:WDD1"/>
    <mergeCell ref="WDE1:WDG1"/>
    <mergeCell ref="WDH1:WDJ1"/>
    <mergeCell ref="WDK1:WDM1"/>
    <mergeCell ref="WCD1:WCF1"/>
    <mergeCell ref="WCG1:WCI1"/>
    <mergeCell ref="WCJ1:WCL1"/>
    <mergeCell ref="WCM1:WCO1"/>
    <mergeCell ref="WCP1:WCR1"/>
    <mergeCell ref="WCS1:WCU1"/>
    <mergeCell ref="WBL1:WBN1"/>
    <mergeCell ref="WBO1:WBQ1"/>
    <mergeCell ref="WBR1:WBT1"/>
    <mergeCell ref="WBU1:WBW1"/>
    <mergeCell ref="WBX1:WBZ1"/>
    <mergeCell ref="WCA1:WCC1"/>
    <mergeCell ref="WAT1:WAV1"/>
    <mergeCell ref="WAW1:WAY1"/>
    <mergeCell ref="WAZ1:WBB1"/>
    <mergeCell ref="WBC1:WBE1"/>
    <mergeCell ref="WBF1:WBH1"/>
    <mergeCell ref="WBI1:WBK1"/>
    <mergeCell ref="WAB1:WAD1"/>
    <mergeCell ref="WAE1:WAG1"/>
    <mergeCell ref="WAH1:WAJ1"/>
    <mergeCell ref="WAK1:WAM1"/>
    <mergeCell ref="WAN1:WAP1"/>
    <mergeCell ref="WAQ1:WAS1"/>
    <mergeCell ref="VZJ1:VZL1"/>
    <mergeCell ref="VZM1:VZO1"/>
    <mergeCell ref="VZP1:VZR1"/>
    <mergeCell ref="VZS1:VZU1"/>
    <mergeCell ref="VZV1:VZX1"/>
    <mergeCell ref="VZY1:WAA1"/>
    <mergeCell ref="VYR1:VYT1"/>
    <mergeCell ref="VYU1:VYW1"/>
    <mergeCell ref="VYX1:VYZ1"/>
    <mergeCell ref="VZA1:VZC1"/>
    <mergeCell ref="VZD1:VZF1"/>
    <mergeCell ref="VZG1:VZI1"/>
    <mergeCell ref="VXZ1:VYB1"/>
    <mergeCell ref="VYC1:VYE1"/>
    <mergeCell ref="VYF1:VYH1"/>
    <mergeCell ref="VYI1:VYK1"/>
    <mergeCell ref="VYL1:VYN1"/>
    <mergeCell ref="VYO1:VYQ1"/>
    <mergeCell ref="VXH1:VXJ1"/>
    <mergeCell ref="VXK1:VXM1"/>
    <mergeCell ref="VXN1:VXP1"/>
    <mergeCell ref="VXQ1:VXS1"/>
    <mergeCell ref="VXT1:VXV1"/>
    <mergeCell ref="VXW1:VXY1"/>
    <mergeCell ref="VWP1:VWR1"/>
    <mergeCell ref="VWS1:VWU1"/>
    <mergeCell ref="VWV1:VWX1"/>
    <mergeCell ref="VWY1:VXA1"/>
    <mergeCell ref="VXB1:VXD1"/>
    <mergeCell ref="VXE1:VXG1"/>
    <mergeCell ref="VVX1:VVZ1"/>
    <mergeCell ref="VWA1:VWC1"/>
    <mergeCell ref="VWD1:VWF1"/>
    <mergeCell ref="VWG1:VWI1"/>
    <mergeCell ref="VWJ1:VWL1"/>
    <mergeCell ref="VWM1:VWO1"/>
    <mergeCell ref="VVF1:VVH1"/>
    <mergeCell ref="VVI1:VVK1"/>
    <mergeCell ref="VVL1:VVN1"/>
    <mergeCell ref="VVO1:VVQ1"/>
    <mergeCell ref="VVR1:VVT1"/>
    <mergeCell ref="VVU1:VVW1"/>
    <mergeCell ref="VUN1:VUP1"/>
    <mergeCell ref="VUQ1:VUS1"/>
    <mergeCell ref="VUT1:VUV1"/>
    <mergeCell ref="VUW1:VUY1"/>
    <mergeCell ref="VUZ1:VVB1"/>
    <mergeCell ref="VVC1:VVE1"/>
    <mergeCell ref="VTV1:VTX1"/>
    <mergeCell ref="VTY1:VUA1"/>
    <mergeCell ref="VUB1:VUD1"/>
    <mergeCell ref="VUE1:VUG1"/>
    <mergeCell ref="VUH1:VUJ1"/>
    <mergeCell ref="VUK1:VUM1"/>
    <mergeCell ref="VTD1:VTF1"/>
    <mergeCell ref="VTG1:VTI1"/>
    <mergeCell ref="VTJ1:VTL1"/>
    <mergeCell ref="VTM1:VTO1"/>
    <mergeCell ref="VTP1:VTR1"/>
    <mergeCell ref="VTS1:VTU1"/>
    <mergeCell ref="VSL1:VSN1"/>
    <mergeCell ref="VSO1:VSQ1"/>
    <mergeCell ref="VSR1:VST1"/>
    <mergeCell ref="VSU1:VSW1"/>
    <mergeCell ref="VSX1:VSZ1"/>
    <mergeCell ref="VTA1:VTC1"/>
    <mergeCell ref="VRT1:VRV1"/>
    <mergeCell ref="VRW1:VRY1"/>
    <mergeCell ref="VRZ1:VSB1"/>
    <mergeCell ref="VSC1:VSE1"/>
    <mergeCell ref="VSF1:VSH1"/>
    <mergeCell ref="VSI1:VSK1"/>
    <mergeCell ref="VRB1:VRD1"/>
    <mergeCell ref="VRE1:VRG1"/>
    <mergeCell ref="VRH1:VRJ1"/>
    <mergeCell ref="VRK1:VRM1"/>
    <mergeCell ref="VRN1:VRP1"/>
    <mergeCell ref="VRQ1:VRS1"/>
    <mergeCell ref="VQJ1:VQL1"/>
    <mergeCell ref="VQM1:VQO1"/>
    <mergeCell ref="VQP1:VQR1"/>
    <mergeCell ref="VQS1:VQU1"/>
    <mergeCell ref="VQV1:VQX1"/>
    <mergeCell ref="VQY1:VRA1"/>
    <mergeCell ref="VPR1:VPT1"/>
    <mergeCell ref="VPU1:VPW1"/>
    <mergeCell ref="VPX1:VPZ1"/>
    <mergeCell ref="VQA1:VQC1"/>
    <mergeCell ref="VQD1:VQF1"/>
    <mergeCell ref="VQG1:VQI1"/>
    <mergeCell ref="VOZ1:VPB1"/>
    <mergeCell ref="VPC1:VPE1"/>
    <mergeCell ref="VPF1:VPH1"/>
    <mergeCell ref="VPI1:VPK1"/>
    <mergeCell ref="VPL1:VPN1"/>
    <mergeCell ref="VPO1:VPQ1"/>
    <mergeCell ref="VOH1:VOJ1"/>
    <mergeCell ref="VOK1:VOM1"/>
    <mergeCell ref="VON1:VOP1"/>
    <mergeCell ref="VOQ1:VOS1"/>
    <mergeCell ref="VOT1:VOV1"/>
    <mergeCell ref="VOW1:VOY1"/>
    <mergeCell ref="VNP1:VNR1"/>
    <mergeCell ref="VNS1:VNU1"/>
    <mergeCell ref="VNV1:VNX1"/>
    <mergeCell ref="VNY1:VOA1"/>
    <mergeCell ref="VOB1:VOD1"/>
    <mergeCell ref="VOE1:VOG1"/>
    <mergeCell ref="VMX1:VMZ1"/>
    <mergeCell ref="VNA1:VNC1"/>
    <mergeCell ref="VND1:VNF1"/>
    <mergeCell ref="VNG1:VNI1"/>
    <mergeCell ref="VNJ1:VNL1"/>
    <mergeCell ref="VNM1:VNO1"/>
    <mergeCell ref="VMF1:VMH1"/>
    <mergeCell ref="VMI1:VMK1"/>
    <mergeCell ref="VML1:VMN1"/>
    <mergeCell ref="VMO1:VMQ1"/>
    <mergeCell ref="VMR1:VMT1"/>
    <mergeCell ref="VMU1:VMW1"/>
    <mergeCell ref="VLN1:VLP1"/>
    <mergeCell ref="VLQ1:VLS1"/>
    <mergeCell ref="VLT1:VLV1"/>
    <mergeCell ref="VLW1:VLY1"/>
    <mergeCell ref="VLZ1:VMB1"/>
    <mergeCell ref="VMC1:VME1"/>
    <mergeCell ref="VKV1:VKX1"/>
    <mergeCell ref="VKY1:VLA1"/>
    <mergeCell ref="VLB1:VLD1"/>
    <mergeCell ref="VLE1:VLG1"/>
    <mergeCell ref="VLH1:VLJ1"/>
    <mergeCell ref="VLK1:VLM1"/>
    <mergeCell ref="VKD1:VKF1"/>
    <mergeCell ref="VKG1:VKI1"/>
    <mergeCell ref="VKJ1:VKL1"/>
    <mergeCell ref="VKM1:VKO1"/>
    <mergeCell ref="VKP1:VKR1"/>
    <mergeCell ref="VKS1:VKU1"/>
    <mergeCell ref="VJL1:VJN1"/>
    <mergeCell ref="VJO1:VJQ1"/>
    <mergeCell ref="VJR1:VJT1"/>
    <mergeCell ref="VJU1:VJW1"/>
    <mergeCell ref="VJX1:VJZ1"/>
    <mergeCell ref="VKA1:VKC1"/>
    <mergeCell ref="VIT1:VIV1"/>
    <mergeCell ref="VIW1:VIY1"/>
    <mergeCell ref="VIZ1:VJB1"/>
    <mergeCell ref="VJC1:VJE1"/>
    <mergeCell ref="VJF1:VJH1"/>
    <mergeCell ref="VJI1:VJK1"/>
    <mergeCell ref="VIB1:VID1"/>
    <mergeCell ref="VIE1:VIG1"/>
    <mergeCell ref="VIH1:VIJ1"/>
    <mergeCell ref="VIK1:VIM1"/>
    <mergeCell ref="VIN1:VIP1"/>
    <mergeCell ref="VIQ1:VIS1"/>
    <mergeCell ref="VHJ1:VHL1"/>
    <mergeCell ref="VHM1:VHO1"/>
    <mergeCell ref="VHP1:VHR1"/>
    <mergeCell ref="VHS1:VHU1"/>
    <mergeCell ref="VHV1:VHX1"/>
    <mergeCell ref="VHY1:VIA1"/>
    <mergeCell ref="VGR1:VGT1"/>
    <mergeCell ref="VGU1:VGW1"/>
    <mergeCell ref="VGX1:VGZ1"/>
    <mergeCell ref="VHA1:VHC1"/>
    <mergeCell ref="VHD1:VHF1"/>
    <mergeCell ref="VHG1:VHI1"/>
    <mergeCell ref="VFZ1:VGB1"/>
    <mergeCell ref="VGC1:VGE1"/>
    <mergeCell ref="VGF1:VGH1"/>
    <mergeCell ref="VGI1:VGK1"/>
    <mergeCell ref="VGL1:VGN1"/>
    <mergeCell ref="VGO1:VGQ1"/>
    <mergeCell ref="VFH1:VFJ1"/>
    <mergeCell ref="VFK1:VFM1"/>
    <mergeCell ref="VFN1:VFP1"/>
    <mergeCell ref="VFQ1:VFS1"/>
    <mergeCell ref="VFT1:VFV1"/>
    <mergeCell ref="VFW1:VFY1"/>
    <mergeCell ref="VEP1:VER1"/>
    <mergeCell ref="VES1:VEU1"/>
    <mergeCell ref="VEV1:VEX1"/>
    <mergeCell ref="VEY1:VFA1"/>
    <mergeCell ref="VFB1:VFD1"/>
    <mergeCell ref="VFE1:VFG1"/>
    <mergeCell ref="VDX1:VDZ1"/>
    <mergeCell ref="VEA1:VEC1"/>
    <mergeCell ref="VED1:VEF1"/>
    <mergeCell ref="VEG1:VEI1"/>
    <mergeCell ref="VEJ1:VEL1"/>
    <mergeCell ref="VEM1:VEO1"/>
    <mergeCell ref="VDF1:VDH1"/>
    <mergeCell ref="VDI1:VDK1"/>
    <mergeCell ref="VDL1:VDN1"/>
    <mergeCell ref="VDO1:VDQ1"/>
    <mergeCell ref="VDR1:VDT1"/>
    <mergeCell ref="VDU1:VDW1"/>
    <mergeCell ref="VCN1:VCP1"/>
    <mergeCell ref="VCQ1:VCS1"/>
    <mergeCell ref="VCT1:VCV1"/>
    <mergeCell ref="VCW1:VCY1"/>
    <mergeCell ref="VCZ1:VDB1"/>
    <mergeCell ref="VDC1:VDE1"/>
    <mergeCell ref="VBV1:VBX1"/>
    <mergeCell ref="VBY1:VCA1"/>
    <mergeCell ref="VCB1:VCD1"/>
    <mergeCell ref="VCE1:VCG1"/>
    <mergeCell ref="VCH1:VCJ1"/>
    <mergeCell ref="VCK1:VCM1"/>
    <mergeCell ref="VBD1:VBF1"/>
    <mergeCell ref="VBG1:VBI1"/>
    <mergeCell ref="VBJ1:VBL1"/>
    <mergeCell ref="VBM1:VBO1"/>
    <mergeCell ref="VBP1:VBR1"/>
    <mergeCell ref="VBS1:VBU1"/>
    <mergeCell ref="VAL1:VAN1"/>
    <mergeCell ref="VAO1:VAQ1"/>
    <mergeCell ref="VAR1:VAT1"/>
    <mergeCell ref="VAU1:VAW1"/>
    <mergeCell ref="VAX1:VAZ1"/>
    <mergeCell ref="VBA1:VBC1"/>
    <mergeCell ref="UZT1:UZV1"/>
    <mergeCell ref="UZW1:UZY1"/>
    <mergeCell ref="UZZ1:VAB1"/>
    <mergeCell ref="VAC1:VAE1"/>
    <mergeCell ref="VAF1:VAH1"/>
    <mergeCell ref="VAI1:VAK1"/>
    <mergeCell ref="UZB1:UZD1"/>
    <mergeCell ref="UZE1:UZG1"/>
    <mergeCell ref="UZH1:UZJ1"/>
    <mergeCell ref="UZK1:UZM1"/>
    <mergeCell ref="UZN1:UZP1"/>
    <mergeCell ref="UZQ1:UZS1"/>
    <mergeCell ref="UYJ1:UYL1"/>
    <mergeCell ref="UYM1:UYO1"/>
    <mergeCell ref="UYP1:UYR1"/>
    <mergeCell ref="UYS1:UYU1"/>
    <mergeCell ref="UYV1:UYX1"/>
    <mergeCell ref="UYY1:UZA1"/>
    <mergeCell ref="UXR1:UXT1"/>
    <mergeCell ref="UXU1:UXW1"/>
    <mergeCell ref="UXX1:UXZ1"/>
    <mergeCell ref="UYA1:UYC1"/>
    <mergeCell ref="UYD1:UYF1"/>
    <mergeCell ref="UYG1:UYI1"/>
    <mergeCell ref="UWZ1:UXB1"/>
    <mergeCell ref="UXC1:UXE1"/>
    <mergeCell ref="UXF1:UXH1"/>
    <mergeCell ref="UXI1:UXK1"/>
    <mergeCell ref="UXL1:UXN1"/>
    <mergeCell ref="UXO1:UXQ1"/>
    <mergeCell ref="UWH1:UWJ1"/>
    <mergeCell ref="UWK1:UWM1"/>
    <mergeCell ref="UWN1:UWP1"/>
    <mergeCell ref="UWQ1:UWS1"/>
    <mergeCell ref="UWT1:UWV1"/>
    <mergeCell ref="UWW1:UWY1"/>
    <mergeCell ref="UVP1:UVR1"/>
    <mergeCell ref="UVS1:UVU1"/>
    <mergeCell ref="UVV1:UVX1"/>
    <mergeCell ref="UVY1:UWA1"/>
    <mergeCell ref="UWB1:UWD1"/>
    <mergeCell ref="UWE1:UWG1"/>
    <mergeCell ref="UUX1:UUZ1"/>
    <mergeCell ref="UVA1:UVC1"/>
    <mergeCell ref="UVD1:UVF1"/>
    <mergeCell ref="UVG1:UVI1"/>
    <mergeCell ref="UVJ1:UVL1"/>
    <mergeCell ref="UVM1:UVO1"/>
    <mergeCell ref="UUF1:UUH1"/>
    <mergeCell ref="UUI1:UUK1"/>
    <mergeCell ref="UUL1:UUN1"/>
    <mergeCell ref="UUO1:UUQ1"/>
    <mergeCell ref="UUR1:UUT1"/>
    <mergeCell ref="UUU1:UUW1"/>
    <mergeCell ref="UTN1:UTP1"/>
    <mergeCell ref="UTQ1:UTS1"/>
    <mergeCell ref="UTT1:UTV1"/>
    <mergeCell ref="UTW1:UTY1"/>
    <mergeCell ref="UTZ1:UUB1"/>
    <mergeCell ref="UUC1:UUE1"/>
    <mergeCell ref="USV1:USX1"/>
    <mergeCell ref="USY1:UTA1"/>
    <mergeCell ref="UTB1:UTD1"/>
    <mergeCell ref="UTE1:UTG1"/>
    <mergeCell ref="UTH1:UTJ1"/>
    <mergeCell ref="UTK1:UTM1"/>
    <mergeCell ref="USD1:USF1"/>
    <mergeCell ref="USG1:USI1"/>
    <mergeCell ref="USJ1:USL1"/>
    <mergeCell ref="USM1:USO1"/>
    <mergeCell ref="USP1:USR1"/>
    <mergeCell ref="USS1:USU1"/>
    <mergeCell ref="URL1:URN1"/>
    <mergeCell ref="URO1:URQ1"/>
    <mergeCell ref="URR1:URT1"/>
    <mergeCell ref="URU1:URW1"/>
    <mergeCell ref="URX1:URZ1"/>
    <mergeCell ref="USA1:USC1"/>
    <mergeCell ref="UQT1:UQV1"/>
    <mergeCell ref="UQW1:UQY1"/>
    <mergeCell ref="UQZ1:URB1"/>
    <mergeCell ref="URC1:URE1"/>
    <mergeCell ref="URF1:URH1"/>
    <mergeCell ref="URI1:URK1"/>
    <mergeCell ref="UQB1:UQD1"/>
    <mergeCell ref="UQE1:UQG1"/>
    <mergeCell ref="UQH1:UQJ1"/>
    <mergeCell ref="UQK1:UQM1"/>
    <mergeCell ref="UQN1:UQP1"/>
    <mergeCell ref="UQQ1:UQS1"/>
    <mergeCell ref="UPJ1:UPL1"/>
    <mergeCell ref="UPM1:UPO1"/>
    <mergeCell ref="UPP1:UPR1"/>
    <mergeCell ref="UPS1:UPU1"/>
    <mergeCell ref="UPV1:UPX1"/>
    <mergeCell ref="UPY1:UQA1"/>
    <mergeCell ref="UOR1:UOT1"/>
    <mergeCell ref="UOU1:UOW1"/>
    <mergeCell ref="UOX1:UOZ1"/>
    <mergeCell ref="UPA1:UPC1"/>
    <mergeCell ref="UPD1:UPF1"/>
    <mergeCell ref="UPG1:UPI1"/>
    <mergeCell ref="UNZ1:UOB1"/>
    <mergeCell ref="UOC1:UOE1"/>
    <mergeCell ref="UOF1:UOH1"/>
    <mergeCell ref="UOI1:UOK1"/>
    <mergeCell ref="UOL1:UON1"/>
    <mergeCell ref="UOO1:UOQ1"/>
    <mergeCell ref="UNH1:UNJ1"/>
    <mergeCell ref="UNK1:UNM1"/>
    <mergeCell ref="UNN1:UNP1"/>
    <mergeCell ref="UNQ1:UNS1"/>
    <mergeCell ref="UNT1:UNV1"/>
    <mergeCell ref="UNW1:UNY1"/>
    <mergeCell ref="UMP1:UMR1"/>
    <mergeCell ref="UMS1:UMU1"/>
    <mergeCell ref="UMV1:UMX1"/>
    <mergeCell ref="UMY1:UNA1"/>
    <mergeCell ref="UNB1:UND1"/>
    <mergeCell ref="UNE1:UNG1"/>
    <mergeCell ref="ULX1:ULZ1"/>
    <mergeCell ref="UMA1:UMC1"/>
    <mergeCell ref="UMD1:UMF1"/>
    <mergeCell ref="UMG1:UMI1"/>
    <mergeCell ref="UMJ1:UML1"/>
    <mergeCell ref="UMM1:UMO1"/>
    <mergeCell ref="ULF1:ULH1"/>
    <mergeCell ref="ULI1:ULK1"/>
    <mergeCell ref="ULL1:ULN1"/>
    <mergeCell ref="ULO1:ULQ1"/>
    <mergeCell ref="ULR1:ULT1"/>
    <mergeCell ref="ULU1:ULW1"/>
    <mergeCell ref="UKN1:UKP1"/>
    <mergeCell ref="UKQ1:UKS1"/>
    <mergeCell ref="UKT1:UKV1"/>
    <mergeCell ref="UKW1:UKY1"/>
    <mergeCell ref="UKZ1:ULB1"/>
    <mergeCell ref="ULC1:ULE1"/>
    <mergeCell ref="UJV1:UJX1"/>
    <mergeCell ref="UJY1:UKA1"/>
    <mergeCell ref="UKB1:UKD1"/>
    <mergeCell ref="UKE1:UKG1"/>
    <mergeCell ref="UKH1:UKJ1"/>
    <mergeCell ref="UKK1:UKM1"/>
    <mergeCell ref="UJD1:UJF1"/>
    <mergeCell ref="UJG1:UJI1"/>
    <mergeCell ref="UJJ1:UJL1"/>
    <mergeCell ref="UJM1:UJO1"/>
    <mergeCell ref="UJP1:UJR1"/>
    <mergeCell ref="UJS1:UJU1"/>
    <mergeCell ref="UIL1:UIN1"/>
    <mergeCell ref="UIO1:UIQ1"/>
    <mergeCell ref="UIR1:UIT1"/>
    <mergeCell ref="UIU1:UIW1"/>
    <mergeCell ref="UIX1:UIZ1"/>
    <mergeCell ref="UJA1:UJC1"/>
    <mergeCell ref="UHT1:UHV1"/>
    <mergeCell ref="UHW1:UHY1"/>
    <mergeCell ref="UHZ1:UIB1"/>
    <mergeCell ref="UIC1:UIE1"/>
    <mergeCell ref="UIF1:UIH1"/>
    <mergeCell ref="UII1:UIK1"/>
    <mergeCell ref="UHB1:UHD1"/>
    <mergeCell ref="UHE1:UHG1"/>
    <mergeCell ref="UHH1:UHJ1"/>
    <mergeCell ref="UHK1:UHM1"/>
    <mergeCell ref="UHN1:UHP1"/>
    <mergeCell ref="UHQ1:UHS1"/>
    <mergeCell ref="UGJ1:UGL1"/>
    <mergeCell ref="UGM1:UGO1"/>
    <mergeCell ref="UGP1:UGR1"/>
    <mergeCell ref="UGS1:UGU1"/>
    <mergeCell ref="UGV1:UGX1"/>
    <mergeCell ref="UGY1:UHA1"/>
    <mergeCell ref="UFR1:UFT1"/>
    <mergeCell ref="UFU1:UFW1"/>
    <mergeCell ref="UFX1:UFZ1"/>
    <mergeCell ref="UGA1:UGC1"/>
    <mergeCell ref="UGD1:UGF1"/>
    <mergeCell ref="UGG1:UGI1"/>
    <mergeCell ref="UEZ1:UFB1"/>
    <mergeCell ref="UFC1:UFE1"/>
    <mergeCell ref="UFF1:UFH1"/>
    <mergeCell ref="UFI1:UFK1"/>
    <mergeCell ref="UFL1:UFN1"/>
    <mergeCell ref="UFO1:UFQ1"/>
    <mergeCell ref="UEH1:UEJ1"/>
    <mergeCell ref="UEK1:UEM1"/>
    <mergeCell ref="UEN1:UEP1"/>
    <mergeCell ref="UEQ1:UES1"/>
    <mergeCell ref="UET1:UEV1"/>
    <mergeCell ref="UEW1:UEY1"/>
    <mergeCell ref="UDP1:UDR1"/>
    <mergeCell ref="UDS1:UDU1"/>
    <mergeCell ref="UDV1:UDX1"/>
    <mergeCell ref="UDY1:UEA1"/>
    <mergeCell ref="UEB1:UED1"/>
    <mergeCell ref="UEE1:UEG1"/>
    <mergeCell ref="UCX1:UCZ1"/>
    <mergeCell ref="UDA1:UDC1"/>
    <mergeCell ref="UDD1:UDF1"/>
    <mergeCell ref="UDG1:UDI1"/>
    <mergeCell ref="UDJ1:UDL1"/>
    <mergeCell ref="UDM1:UDO1"/>
    <mergeCell ref="UCF1:UCH1"/>
    <mergeCell ref="UCI1:UCK1"/>
    <mergeCell ref="UCL1:UCN1"/>
    <mergeCell ref="UCO1:UCQ1"/>
    <mergeCell ref="UCR1:UCT1"/>
    <mergeCell ref="UCU1:UCW1"/>
    <mergeCell ref="UBN1:UBP1"/>
    <mergeCell ref="UBQ1:UBS1"/>
    <mergeCell ref="UBT1:UBV1"/>
    <mergeCell ref="UBW1:UBY1"/>
    <mergeCell ref="UBZ1:UCB1"/>
    <mergeCell ref="UCC1:UCE1"/>
    <mergeCell ref="UAV1:UAX1"/>
    <mergeCell ref="UAY1:UBA1"/>
    <mergeCell ref="UBB1:UBD1"/>
    <mergeCell ref="UBE1:UBG1"/>
    <mergeCell ref="UBH1:UBJ1"/>
    <mergeCell ref="UBK1:UBM1"/>
    <mergeCell ref="UAD1:UAF1"/>
    <mergeCell ref="UAG1:UAI1"/>
    <mergeCell ref="UAJ1:UAL1"/>
    <mergeCell ref="UAM1:UAO1"/>
    <mergeCell ref="UAP1:UAR1"/>
    <mergeCell ref="UAS1:UAU1"/>
    <mergeCell ref="TZL1:TZN1"/>
    <mergeCell ref="TZO1:TZQ1"/>
    <mergeCell ref="TZR1:TZT1"/>
    <mergeCell ref="TZU1:TZW1"/>
    <mergeCell ref="TZX1:TZZ1"/>
    <mergeCell ref="UAA1:UAC1"/>
    <mergeCell ref="TYT1:TYV1"/>
    <mergeCell ref="TYW1:TYY1"/>
    <mergeCell ref="TYZ1:TZB1"/>
    <mergeCell ref="TZC1:TZE1"/>
    <mergeCell ref="TZF1:TZH1"/>
    <mergeCell ref="TZI1:TZK1"/>
    <mergeCell ref="TYB1:TYD1"/>
    <mergeCell ref="TYE1:TYG1"/>
    <mergeCell ref="TYH1:TYJ1"/>
    <mergeCell ref="TYK1:TYM1"/>
    <mergeCell ref="TYN1:TYP1"/>
    <mergeCell ref="TYQ1:TYS1"/>
    <mergeCell ref="TXJ1:TXL1"/>
    <mergeCell ref="TXM1:TXO1"/>
    <mergeCell ref="TXP1:TXR1"/>
    <mergeCell ref="TXS1:TXU1"/>
    <mergeCell ref="TXV1:TXX1"/>
    <mergeCell ref="TXY1:TYA1"/>
    <mergeCell ref="TWR1:TWT1"/>
    <mergeCell ref="TWU1:TWW1"/>
    <mergeCell ref="TWX1:TWZ1"/>
    <mergeCell ref="TXA1:TXC1"/>
    <mergeCell ref="TXD1:TXF1"/>
    <mergeCell ref="TXG1:TXI1"/>
    <mergeCell ref="TVZ1:TWB1"/>
    <mergeCell ref="TWC1:TWE1"/>
    <mergeCell ref="TWF1:TWH1"/>
    <mergeCell ref="TWI1:TWK1"/>
    <mergeCell ref="TWL1:TWN1"/>
    <mergeCell ref="TWO1:TWQ1"/>
    <mergeCell ref="TVH1:TVJ1"/>
    <mergeCell ref="TVK1:TVM1"/>
    <mergeCell ref="TVN1:TVP1"/>
    <mergeCell ref="TVQ1:TVS1"/>
    <mergeCell ref="TVT1:TVV1"/>
    <mergeCell ref="TVW1:TVY1"/>
    <mergeCell ref="TUP1:TUR1"/>
    <mergeCell ref="TUS1:TUU1"/>
    <mergeCell ref="TUV1:TUX1"/>
    <mergeCell ref="TUY1:TVA1"/>
    <mergeCell ref="TVB1:TVD1"/>
    <mergeCell ref="TVE1:TVG1"/>
    <mergeCell ref="TTX1:TTZ1"/>
    <mergeCell ref="TUA1:TUC1"/>
    <mergeCell ref="TUD1:TUF1"/>
    <mergeCell ref="TUG1:TUI1"/>
    <mergeCell ref="TUJ1:TUL1"/>
    <mergeCell ref="TUM1:TUO1"/>
    <mergeCell ref="TTF1:TTH1"/>
    <mergeCell ref="TTI1:TTK1"/>
    <mergeCell ref="TTL1:TTN1"/>
    <mergeCell ref="TTO1:TTQ1"/>
    <mergeCell ref="TTR1:TTT1"/>
    <mergeCell ref="TTU1:TTW1"/>
    <mergeCell ref="TSN1:TSP1"/>
    <mergeCell ref="TSQ1:TSS1"/>
    <mergeCell ref="TST1:TSV1"/>
    <mergeCell ref="TSW1:TSY1"/>
    <mergeCell ref="TSZ1:TTB1"/>
    <mergeCell ref="TTC1:TTE1"/>
    <mergeCell ref="TRV1:TRX1"/>
    <mergeCell ref="TRY1:TSA1"/>
    <mergeCell ref="TSB1:TSD1"/>
    <mergeCell ref="TSE1:TSG1"/>
    <mergeCell ref="TSH1:TSJ1"/>
    <mergeCell ref="TSK1:TSM1"/>
    <mergeCell ref="TRD1:TRF1"/>
    <mergeCell ref="TRG1:TRI1"/>
    <mergeCell ref="TRJ1:TRL1"/>
    <mergeCell ref="TRM1:TRO1"/>
    <mergeCell ref="TRP1:TRR1"/>
    <mergeCell ref="TRS1:TRU1"/>
    <mergeCell ref="TQL1:TQN1"/>
    <mergeCell ref="TQO1:TQQ1"/>
    <mergeCell ref="TQR1:TQT1"/>
    <mergeCell ref="TQU1:TQW1"/>
    <mergeCell ref="TQX1:TQZ1"/>
    <mergeCell ref="TRA1:TRC1"/>
    <mergeCell ref="TPT1:TPV1"/>
    <mergeCell ref="TPW1:TPY1"/>
    <mergeCell ref="TPZ1:TQB1"/>
    <mergeCell ref="TQC1:TQE1"/>
    <mergeCell ref="TQF1:TQH1"/>
    <mergeCell ref="TQI1:TQK1"/>
    <mergeCell ref="TPB1:TPD1"/>
    <mergeCell ref="TPE1:TPG1"/>
    <mergeCell ref="TPH1:TPJ1"/>
    <mergeCell ref="TPK1:TPM1"/>
    <mergeCell ref="TPN1:TPP1"/>
    <mergeCell ref="TPQ1:TPS1"/>
    <mergeCell ref="TOJ1:TOL1"/>
    <mergeCell ref="TOM1:TOO1"/>
    <mergeCell ref="TOP1:TOR1"/>
    <mergeCell ref="TOS1:TOU1"/>
    <mergeCell ref="TOV1:TOX1"/>
    <mergeCell ref="TOY1:TPA1"/>
    <mergeCell ref="TNR1:TNT1"/>
    <mergeCell ref="TNU1:TNW1"/>
    <mergeCell ref="TNX1:TNZ1"/>
    <mergeCell ref="TOA1:TOC1"/>
    <mergeCell ref="TOD1:TOF1"/>
    <mergeCell ref="TOG1:TOI1"/>
    <mergeCell ref="TMZ1:TNB1"/>
    <mergeCell ref="TNC1:TNE1"/>
    <mergeCell ref="TNF1:TNH1"/>
    <mergeCell ref="TNI1:TNK1"/>
    <mergeCell ref="TNL1:TNN1"/>
    <mergeCell ref="TNO1:TNQ1"/>
    <mergeCell ref="TMH1:TMJ1"/>
    <mergeCell ref="TMK1:TMM1"/>
    <mergeCell ref="TMN1:TMP1"/>
    <mergeCell ref="TMQ1:TMS1"/>
    <mergeCell ref="TMT1:TMV1"/>
    <mergeCell ref="TMW1:TMY1"/>
    <mergeCell ref="TLP1:TLR1"/>
    <mergeCell ref="TLS1:TLU1"/>
    <mergeCell ref="TLV1:TLX1"/>
    <mergeCell ref="TLY1:TMA1"/>
    <mergeCell ref="TMB1:TMD1"/>
    <mergeCell ref="TME1:TMG1"/>
    <mergeCell ref="TKX1:TKZ1"/>
    <mergeCell ref="TLA1:TLC1"/>
    <mergeCell ref="TLD1:TLF1"/>
    <mergeCell ref="TLG1:TLI1"/>
    <mergeCell ref="TLJ1:TLL1"/>
    <mergeCell ref="TLM1:TLO1"/>
    <mergeCell ref="TKF1:TKH1"/>
    <mergeCell ref="TKI1:TKK1"/>
    <mergeCell ref="TKL1:TKN1"/>
    <mergeCell ref="TKO1:TKQ1"/>
    <mergeCell ref="TKR1:TKT1"/>
    <mergeCell ref="TKU1:TKW1"/>
    <mergeCell ref="TJN1:TJP1"/>
    <mergeCell ref="TJQ1:TJS1"/>
    <mergeCell ref="TJT1:TJV1"/>
    <mergeCell ref="TJW1:TJY1"/>
    <mergeCell ref="TJZ1:TKB1"/>
    <mergeCell ref="TKC1:TKE1"/>
    <mergeCell ref="TIV1:TIX1"/>
    <mergeCell ref="TIY1:TJA1"/>
    <mergeCell ref="TJB1:TJD1"/>
    <mergeCell ref="TJE1:TJG1"/>
    <mergeCell ref="TJH1:TJJ1"/>
    <mergeCell ref="TJK1:TJM1"/>
    <mergeCell ref="TID1:TIF1"/>
    <mergeCell ref="TIG1:TII1"/>
    <mergeCell ref="TIJ1:TIL1"/>
    <mergeCell ref="TIM1:TIO1"/>
    <mergeCell ref="TIP1:TIR1"/>
    <mergeCell ref="TIS1:TIU1"/>
    <mergeCell ref="THL1:THN1"/>
    <mergeCell ref="THO1:THQ1"/>
    <mergeCell ref="THR1:THT1"/>
    <mergeCell ref="THU1:THW1"/>
    <mergeCell ref="THX1:THZ1"/>
    <mergeCell ref="TIA1:TIC1"/>
    <mergeCell ref="TGT1:TGV1"/>
    <mergeCell ref="TGW1:TGY1"/>
    <mergeCell ref="TGZ1:THB1"/>
    <mergeCell ref="THC1:THE1"/>
    <mergeCell ref="THF1:THH1"/>
    <mergeCell ref="THI1:THK1"/>
    <mergeCell ref="TGB1:TGD1"/>
    <mergeCell ref="TGE1:TGG1"/>
    <mergeCell ref="TGH1:TGJ1"/>
    <mergeCell ref="TGK1:TGM1"/>
    <mergeCell ref="TGN1:TGP1"/>
    <mergeCell ref="TGQ1:TGS1"/>
    <mergeCell ref="TFJ1:TFL1"/>
    <mergeCell ref="TFM1:TFO1"/>
    <mergeCell ref="TFP1:TFR1"/>
    <mergeCell ref="TFS1:TFU1"/>
    <mergeCell ref="TFV1:TFX1"/>
    <mergeCell ref="TFY1:TGA1"/>
    <mergeCell ref="TER1:TET1"/>
    <mergeCell ref="TEU1:TEW1"/>
    <mergeCell ref="TEX1:TEZ1"/>
    <mergeCell ref="TFA1:TFC1"/>
    <mergeCell ref="TFD1:TFF1"/>
    <mergeCell ref="TFG1:TFI1"/>
    <mergeCell ref="TDZ1:TEB1"/>
    <mergeCell ref="TEC1:TEE1"/>
    <mergeCell ref="TEF1:TEH1"/>
    <mergeCell ref="TEI1:TEK1"/>
    <mergeCell ref="TEL1:TEN1"/>
    <mergeCell ref="TEO1:TEQ1"/>
    <mergeCell ref="TDH1:TDJ1"/>
    <mergeCell ref="TDK1:TDM1"/>
    <mergeCell ref="TDN1:TDP1"/>
    <mergeCell ref="TDQ1:TDS1"/>
    <mergeCell ref="TDT1:TDV1"/>
    <mergeCell ref="TDW1:TDY1"/>
    <mergeCell ref="TCP1:TCR1"/>
    <mergeCell ref="TCS1:TCU1"/>
    <mergeCell ref="TCV1:TCX1"/>
    <mergeCell ref="TCY1:TDA1"/>
    <mergeCell ref="TDB1:TDD1"/>
    <mergeCell ref="TDE1:TDG1"/>
    <mergeCell ref="TBX1:TBZ1"/>
    <mergeCell ref="TCA1:TCC1"/>
    <mergeCell ref="TCD1:TCF1"/>
    <mergeCell ref="TCG1:TCI1"/>
    <mergeCell ref="TCJ1:TCL1"/>
    <mergeCell ref="TCM1:TCO1"/>
    <mergeCell ref="TBF1:TBH1"/>
    <mergeCell ref="TBI1:TBK1"/>
    <mergeCell ref="TBL1:TBN1"/>
    <mergeCell ref="TBO1:TBQ1"/>
    <mergeCell ref="TBR1:TBT1"/>
    <mergeCell ref="TBU1:TBW1"/>
    <mergeCell ref="TAN1:TAP1"/>
    <mergeCell ref="TAQ1:TAS1"/>
    <mergeCell ref="TAT1:TAV1"/>
    <mergeCell ref="TAW1:TAY1"/>
    <mergeCell ref="TAZ1:TBB1"/>
    <mergeCell ref="TBC1:TBE1"/>
    <mergeCell ref="SZV1:SZX1"/>
    <mergeCell ref="SZY1:TAA1"/>
    <mergeCell ref="TAB1:TAD1"/>
    <mergeCell ref="TAE1:TAG1"/>
    <mergeCell ref="TAH1:TAJ1"/>
    <mergeCell ref="TAK1:TAM1"/>
    <mergeCell ref="SZD1:SZF1"/>
    <mergeCell ref="SZG1:SZI1"/>
    <mergeCell ref="SZJ1:SZL1"/>
    <mergeCell ref="SZM1:SZO1"/>
    <mergeCell ref="SZP1:SZR1"/>
    <mergeCell ref="SZS1:SZU1"/>
    <mergeCell ref="SYL1:SYN1"/>
    <mergeCell ref="SYO1:SYQ1"/>
    <mergeCell ref="SYR1:SYT1"/>
    <mergeCell ref="SYU1:SYW1"/>
    <mergeCell ref="SYX1:SYZ1"/>
    <mergeCell ref="SZA1:SZC1"/>
    <mergeCell ref="SXT1:SXV1"/>
    <mergeCell ref="SXW1:SXY1"/>
    <mergeCell ref="SXZ1:SYB1"/>
    <mergeCell ref="SYC1:SYE1"/>
    <mergeCell ref="SYF1:SYH1"/>
    <mergeCell ref="SYI1:SYK1"/>
    <mergeCell ref="SXB1:SXD1"/>
    <mergeCell ref="SXE1:SXG1"/>
    <mergeCell ref="SXH1:SXJ1"/>
    <mergeCell ref="SXK1:SXM1"/>
    <mergeCell ref="SXN1:SXP1"/>
    <mergeCell ref="SXQ1:SXS1"/>
    <mergeCell ref="SWJ1:SWL1"/>
    <mergeCell ref="SWM1:SWO1"/>
    <mergeCell ref="SWP1:SWR1"/>
    <mergeCell ref="SWS1:SWU1"/>
    <mergeCell ref="SWV1:SWX1"/>
    <mergeCell ref="SWY1:SXA1"/>
    <mergeCell ref="SVR1:SVT1"/>
    <mergeCell ref="SVU1:SVW1"/>
    <mergeCell ref="SVX1:SVZ1"/>
    <mergeCell ref="SWA1:SWC1"/>
    <mergeCell ref="SWD1:SWF1"/>
    <mergeCell ref="SWG1:SWI1"/>
    <mergeCell ref="SUZ1:SVB1"/>
    <mergeCell ref="SVC1:SVE1"/>
    <mergeCell ref="SVF1:SVH1"/>
    <mergeCell ref="SVI1:SVK1"/>
    <mergeCell ref="SVL1:SVN1"/>
    <mergeCell ref="SVO1:SVQ1"/>
    <mergeCell ref="SUH1:SUJ1"/>
    <mergeCell ref="SUK1:SUM1"/>
    <mergeCell ref="SUN1:SUP1"/>
    <mergeCell ref="SUQ1:SUS1"/>
    <mergeCell ref="SUT1:SUV1"/>
    <mergeCell ref="SUW1:SUY1"/>
    <mergeCell ref="STP1:STR1"/>
    <mergeCell ref="STS1:STU1"/>
    <mergeCell ref="STV1:STX1"/>
    <mergeCell ref="STY1:SUA1"/>
    <mergeCell ref="SUB1:SUD1"/>
    <mergeCell ref="SUE1:SUG1"/>
    <mergeCell ref="SSX1:SSZ1"/>
    <mergeCell ref="STA1:STC1"/>
    <mergeCell ref="STD1:STF1"/>
    <mergeCell ref="STG1:STI1"/>
    <mergeCell ref="STJ1:STL1"/>
    <mergeCell ref="STM1:STO1"/>
    <mergeCell ref="SSF1:SSH1"/>
    <mergeCell ref="SSI1:SSK1"/>
    <mergeCell ref="SSL1:SSN1"/>
    <mergeCell ref="SSO1:SSQ1"/>
    <mergeCell ref="SSR1:SST1"/>
    <mergeCell ref="SSU1:SSW1"/>
    <mergeCell ref="SRN1:SRP1"/>
    <mergeCell ref="SRQ1:SRS1"/>
    <mergeCell ref="SRT1:SRV1"/>
    <mergeCell ref="SRW1:SRY1"/>
    <mergeCell ref="SRZ1:SSB1"/>
    <mergeCell ref="SSC1:SSE1"/>
    <mergeCell ref="SQV1:SQX1"/>
    <mergeCell ref="SQY1:SRA1"/>
    <mergeCell ref="SRB1:SRD1"/>
    <mergeCell ref="SRE1:SRG1"/>
    <mergeCell ref="SRH1:SRJ1"/>
    <mergeCell ref="SRK1:SRM1"/>
    <mergeCell ref="SQD1:SQF1"/>
    <mergeCell ref="SQG1:SQI1"/>
    <mergeCell ref="SQJ1:SQL1"/>
    <mergeCell ref="SQM1:SQO1"/>
    <mergeCell ref="SQP1:SQR1"/>
    <mergeCell ref="SQS1:SQU1"/>
    <mergeCell ref="SPL1:SPN1"/>
    <mergeCell ref="SPO1:SPQ1"/>
    <mergeCell ref="SPR1:SPT1"/>
    <mergeCell ref="SPU1:SPW1"/>
    <mergeCell ref="SPX1:SPZ1"/>
    <mergeCell ref="SQA1:SQC1"/>
    <mergeCell ref="SOT1:SOV1"/>
    <mergeCell ref="SOW1:SOY1"/>
    <mergeCell ref="SOZ1:SPB1"/>
    <mergeCell ref="SPC1:SPE1"/>
    <mergeCell ref="SPF1:SPH1"/>
    <mergeCell ref="SPI1:SPK1"/>
    <mergeCell ref="SOB1:SOD1"/>
    <mergeCell ref="SOE1:SOG1"/>
    <mergeCell ref="SOH1:SOJ1"/>
    <mergeCell ref="SOK1:SOM1"/>
    <mergeCell ref="SON1:SOP1"/>
    <mergeCell ref="SOQ1:SOS1"/>
    <mergeCell ref="SNJ1:SNL1"/>
    <mergeCell ref="SNM1:SNO1"/>
    <mergeCell ref="SNP1:SNR1"/>
    <mergeCell ref="SNS1:SNU1"/>
    <mergeCell ref="SNV1:SNX1"/>
    <mergeCell ref="SNY1:SOA1"/>
    <mergeCell ref="SMR1:SMT1"/>
    <mergeCell ref="SMU1:SMW1"/>
    <mergeCell ref="SMX1:SMZ1"/>
    <mergeCell ref="SNA1:SNC1"/>
    <mergeCell ref="SND1:SNF1"/>
    <mergeCell ref="SNG1:SNI1"/>
    <mergeCell ref="SLZ1:SMB1"/>
    <mergeCell ref="SMC1:SME1"/>
    <mergeCell ref="SMF1:SMH1"/>
    <mergeCell ref="SMI1:SMK1"/>
    <mergeCell ref="SML1:SMN1"/>
    <mergeCell ref="SMO1:SMQ1"/>
    <mergeCell ref="SLH1:SLJ1"/>
    <mergeCell ref="SLK1:SLM1"/>
    <mergeCell ref="SLN1:SLP1"/>
    <mergeCell ref="SLQ1:SLS1"/>
    <mergeCell ref="SLT1:SLV1"/>
    <mergeCell ref="SLW1:SLY1"/>
    <mergeCell ref="SKP1:SKR1"/>
    <mergeCell ref="SKS1:SKU1"/>
    <mergeCell ref="SKV1:SKX1"/>
    <mergeCell ref="SKY1:SLA1"/>
    <mergeCell ref="SLB1:SLD1"/>
    <mergeCell ref="SLE1:SLG1"/>
    <mergeCell ref="SJX1:SJZ1"/>
    <mergeCell ref="SKA1:SKC1"/>
    <mergeCell ref="SKD1:SKF1"/>
    <mergeCell ref="SKG1:SKI1"/>
    <mergeCell ref="SKJ1:SKL1"/>
    <mergeCell ref="SKM1:SKO1"/>
    <mergeCell ref="SJF1:SJH1"/>
    <mergeCell ref="SJI1:SJK1"/>
    <mergeCell ref="SJL1:SJN1"/>
    <mergeCell ref="SJO1:SJQ1"/>
    <mergeCell ref="SJR1:SJT1"/>
    <mergeCell ref="SJU1:SJW1"/>
    <mergeCell ref="SIN1:SIP1"/>
    <mergeCell ref="SIQ1:SIS1"/>
    <mergeCell ref="SIT1:SIV1"/>
    <mergeCell ref="SIW1:SIY1"/>
    <mergeCell ref="SIZ1:SJB1"/>
    <mergeCell ref="SJC1:SJE1"/>
    <mergeCell ref="SHV1:SHX1"/>
    <mergeCell ref="SHY1:SIA1"/>
    <mergeCell ref="SIB1:SID1"/>
    <mergeCell ref="SIE1:SIG1"/>
    <mergeCell ref="SIH1:SIJ1"/>
    <mergeCell ref="SIK1:SIM1"/>
    <mergeCell ref="SHD1:SHF1"/>
    <mergeCell ref="SHG1:SHI1"/>
    <mergeCell ref="SHJ1:SHL1"/>
    <mergeCell ref="SHM1:SHO1"/>
    <mergeCell ref="SHP1:SHR1"/>
    <mergeCell ref="SHS1:SHU1"/>
    <mergeCell ref="SGL1:SGN1"/>
    <mergeCell ref="SGO1:SGQ1"/>
    <mergeCell ref="SGR1:SGT1"/>
    <mergeCell ref="SGU1:SGW1"/>
    <mergeCell ref="SGX1:SGZ1"/>
    <mergeCell ref="SHA1:SHC1"/>
    <mergeCell ref="SFT1:SFV1"/>
    <mergeCell ref="SFW1:SFY1"/>
    <mergeCell ref="SFZ1:SGB1"/>
    <mergeCell ref="SGC1:SGE1"/>
    <mergeCell ref="SGF1:SGH1"/>
    <mergeCell ref="SGI1:SGK1"/>
    <mergeCell ref="SFB1:SFD1"/>
    <mergeCell ref="SFE1:SFG1"/>
    <mergeCell ref="SFH1:SFJ1"/>
    <mergeCell ref="SFK1:SFM1"/>
    <mergeCell ref="SFN1:SFP1"/>
    <mergeCell ref="SFQ1:SFS1"/>
    <mergeCell ref="SEJ1:SEL1"/>
    <mergeCell ref="SEM1:SEO1"/>
    <mergeCell ref="SEP1:SER1"/>
    <mergeCell ref="SES1:SEU1"/>
    <mergeCell ref="SEV1:SEX1"/>
    <mergeCell ref="SEY1:SFA1"/>
    <mergeCell ref="SDR1:SDT1"/>
    <mergeCell ref="SDU1:SDW1"/>
    <mergeCell ref="SDX1:SDZ1"/>
    <mergeCell ref="SEA1:SEC1"/>
    <mergeCell ref="SED1:SEF1"/>
    <mergeCell ref="SEG1:SEI1"/>
    <mergeCell ref="SCZ1:SDB1"/>
    <mergeCell ref="SDC1:SDE1"/>
    <mergeCell ref="SDF1:SDH1"/>
    <mergeCell ref="SDI1:SDK1"/>
    <mergeCell ref="SDL1:SDN1"/>
    <mergeCell ref="SDO1:SDQ1"/>
    <mergeCell ref="SCH1:SCJ1"/>
    <mergeCell ref="SCK1:SCM1"/>
    <mergeCell ref="SCN1:SCP1"/>
    <mergeCell ref="SCQ1:SCS1"/>
    <mergeCell ref="SCT1:SCV1"/>
    <mergeCell ref="SCW1:SCY1"/>
    <mergeCell ref="SBP1:SBR1"/>
    <mergeCell ref="SBS1:SBU1"/>
    <mergeCell ref="SBV1:SBX1"/>
    <mergeCell ref="SBY1:SCA1"/>
    <mergeCell ref="SCB1:SCD1"/>
    <mergeCell ref="SCE1:SCG1"/>
    <mergeCell ref="SAX1:SAZ1"/>
    <mergeCell ref="SBA1:SBC1"/>
    <mergeCell ref="SBD1:SBF1"/>
    <mergeCell ref="SBG1:SBI1"/>
    <mergeCell ref="SBJ1:SBL1"/>
    <mergeCell ref="SBM1:SBO1"/>
    <mergeCell ref="SAF1:SAH1"/>
    <mergeCell ref="SAI1:SAK1"/>
    <mergeCell ref="SAL1:SAN1"/>
    <mergeCell ref="SAO1:SAQ1"/>
    <mergeCell ref="SAR1:SAT1"/>
    <mergeCell ref="SAU1:SAW1"/>
    <mergeCell ref="RZN1:RZP1"/>
    <mergeCell ref="RZQ1:RZS1"/>
    <mergeCell ref="RZT1:RZV1"/>
    <mergeCell ref="RZW1:RZY1"/>
    <mergeCell ref="RZZ1:SAB1"/>
    <mergeCell ref="SAC1:SAE1"/>
    <mergeCell ref="RYV1:RYX1"/>
    <mergeCell ref="RYY1:RZA1"/>
    <mergeCell ref="RZB1:RZD1"/>
    <mergeCell ref="RZE1:RZG1"/>
    <mergeCell ref="RZH1:RZJ1"/>
    <mergeCell ref="RZK1:RZM1"/>
    <mergeCell ref="RYD1:RYF1"/>
    <mergeCell ref="RYG1:RYI1"/>
    <mergeCell ref="RYJ1:RYL1"/>
    <mergeCell ref="RYM1:RYO1"/>
    <mergeCell ref="RYP1:RYR1"/>
    <mergeCell ref="RYS1:RYU1"/>
    <mergeCell ref="RXL1:RXN1"/>
    <mergeCell ref="RXO1:RXQ1"/>
    <mergeCell ref="RXR1:RXT1"/>
    <mergeCell ref="RXU1:RXW1"/>
    <mergeCell ref="RXX1:RXZ1"/>
    <mergeCell ref="RYA1:RYC1"/>
    <mergeCell ref="RWT1:RWV1"/>
    <mergeCell ref="RWW1:RWY1"/>
    <mergeCell ref="RWZ1:RXB1"/>
    <mergeCell ref="RXC1:RXE1"/>
    <mergeCell ref="RXF1:RXH1"/>
    <mergeCell ref="RXI1:RXK1"/>
    <mergeCell ref="RWB1:RWD1"/>
    <mergeCell ref="RWE1:RWG1"/>
    <mergeCell ref="RWH1:RWJ1"/>
    <mergeCell ref="RWK1:RWM1"/>
    <mergeCell ref="RWN1:RWP1"/>
    <mergeCell ref="RWQ1:RWS1"/>
    <mergeCell ref="RVJ1:RVL1"/>
    <mergeCell ref="RVM1:RVO1"/>
    <mergeCell ref="RVP1:RVR1"/>
    <mergeCell ref="RVS1:RVU1"/>
    <mergeCell ref="RVV1:RVX1"/>
    <mergeCell ref="RVY1:RWA1"/>
    <mergeCell ref="RUR1:RUT1"/>
    <mergeCell ref="RUU1:RUW1"/>
    <mergeCell ref="RUX1:RUZ1"/>
    <mergeCell ref="RVA1:RVC1"/>
    <mergeCell ref="RVD1:RVF1"/>
    <mergeCell ref="RVG1:RVI1"/>
    <mergeCell ref="RTZ1:RUB1"/>
    <mergeCell ref="RUC1:RUE1"/>
    <mergeCell ref="RUF1:RUH1"/>
    <mergeCell ref="RUI1:RUK1"/>
    <mergeCell ref="RUL1:RUN1"/>
    <mergeCell ref="RUO1:RUQ1"/>
    <mergeCell ref="RTH1:RTJ1"/>
    <mergeCell ref="RTK1:RTM1"/>
    <mergeCell ref="RTN1:RTP1"/>
    <mergeCell ref="RTQ1:RTS1"/>
    <mergeCell ref="RTT1:RTV1"/>
    <mergeCell ref="RTW1:RTY1"/>
    <mergeCell ref="RSP1:RSR1"/>
    <mergeCell ref="RSS1:RSU1"/>
    <mergeCell ref="RSV1:RSX1"/>
    <mergeCell ref="RSY1:RTA1"/>
    <mergeCell ref="RTB1:RTD1"/>
    <mergeCell ref="RTE1:RTG1"/>
    <mergeCell ref="RRX1:RRZ1"/>
    <mergeCell ref="RSA1:RSC1"/>
    <mergeCell ref="RSD1:RSF1"/>
    <mergeCell ref="RSG1:RSI1"/>
    <mergeCell ref="RSJ1:RSL1"/>
    <mergeCell ref="RSM1:RSO1"/>
    <mergeCell ref="RRF1:RRH1"/>
    <mergeCell ref="RRI1:RRK1"/>
    <mergeCell ref="RRL1:RRN1"/>
    <mergeCell ref="RRO1:RRQ1"/>
    <mergeCell ref="RRR1:RRT1"/>
    <mergeCell ref="RRU1:RRW1"/>
    <mergeCell ref="RQN1:RQP1"/>
    <mergeCell ref="RQQ1:RQS1"/>
    <mergeCell ref="RQT1:RQV1"/>
    <mergeCell ref="RQW1:RQY1"/>
    <mergeCell ref="RQZ1:RRB1"/>
    <mergeCell ref="RRC1:RRE1"/>
    <mergeCell ref="RPV1:RPX1"/>
    <mergeCell ref="RPY1:RQA1"/>
    <mergeCell ref="RQB1:RQD1"/>
    <mergeCell ref="RQE1:RQG1"/>
    <mergeCell ref="RQH1:RQJ1"/>
    <mergeCell ref="RQK1:RQM1"/>
    <mergeCell ref="RPD1:RPF1"/>
    <mergeCell ref="RPG1:RPI1"/>
    <mergeCell ref="RPJ1:RPL1"/>
    <mergeCell ref="RPM1:RPO1"/>
    <mergeCell ref="RPP1:RPR1"/>
    <mergeCell ref="RPS1:RPU1"/>
    <mergeCell ref="ROL1:RON1"/>
    <mergeCell ref="ROO1:ROQ1"/>
    <mergeCell ref="ROR1:ROT1"/>
    <mergeCell ref="ROU1:ROW1"/>
    <mergeCell ref="ROX1:ROZ1"/>
    <mergeCell ref="RPA1:RPC1"/>
    <mergeCell ref="RNT1:RNV1"/>
    <mergeCell ref="RNW1:RNY1"/>
    <mergeCell ref="RNZ1:ROB1"/>
    <mergeCell ref="ROC1:ROE1"/>
    <mergeCell ref="ROF1:ROH1"/>
    <mergeCell ref="ROI1:ROK1"/>
    <mergeCell ref="RNB1:RND1"/>
    <mergeCell ref="RNE1:RNG1"/>
    <mergeCell ref="RNH1:RNJ1"/>
    <mergeCell ref="RNK1:RNM1"/>
    <mergeCell ref="RNN1:RNP1"/>
    <mergeCell ref="RNQ1:RNS1"/>
    <mergeCell ref="RMJ1:RML1"/>
    <mergeCell ref="RMM1:RMO1"/>
    <mergeCell ref="RMP1:RMR1"/>
    <mergeCell ref="RMS1:RMU1"/>
    <mergeCell ref="RMV1:RMX1"/>
    <mergeCell ref="RMY1:RNA1"/>
    <mergeCell ref="RLR1:RLT1"/>
    <mergeCell ref="RLU1:RLW1"/>
    <mergeCell ref="RLX1:RLZ1"/>
    <mergeCell ref="RMA1:RMC1"/>
    <mergeCell ref="RMD1:RMF1"/>
    <mergeCell ref="RMG1:RMI1"/>
    <mergeCell ref="RKZ1:RLB1"/>
    <mergeCell ref="RLC1:RLE1"/>
    <mergeCell ref="RLF1:RLH1"/>
    <mergeCell ref="RLI1:RLK1"/>
    <mergeCell ref="RLL1:RLN1"/>
    <mergeCell ref="RLO1:RLQ1"/>
    <mergeCell ref="RKH1:RKJ1"/>
    <mergeCell ref="RKK1:RKM1"/>
    <mergeCell ref="RKN1:RKP1"/>
    <mergeCell ref="RKQ1:RKS1"/>
    <mergeCell ref="RKT1:RKV1"/>
    <mergeCell ref="RKW1:RKY1"/>
    <mergeCell ref="RJP1:RJR1"/>
    <mergeCell ref="RJS1:RJU1"/>
    <mergeCell ref="RJV1:RJX1"/>
    <mergeCell ref="RJY1:RKA1"/>
    <mergeCell ref="RKB1:RKD1"/>
    <mergeCell ref="RKE1:RKG1"/>
    <mergeCell ref="RIX1:RIZ1"/>
    <mergeCell ref="RJA1:RJC1"/>
    <mergeCell ref="RJD1:RJF1"/>
    <mergeCell ref="RJG1:RJI1"/>
    <mergeCell ref="RJJ1:RJL1"/>
    <mergeCell ref="RJM1:RJO1"/>
    <mergeCell ref="RIF1:RIH1"/>
    <mergeCell ref="RII1:RIK1"/>
    <mergeCell ref="RIL1:RIN1"/>
    <mergeCell ref="RIO1:RIQ1"/>
    <mergeCell ref="RIR1:RIT1"/>
    <mergeCell ref="RIU1:RIW1"/>
    <mergeCell ref="RHN1:RHP1"/>
    <mergeCell ref="RHQ1:RHS1"/>
    <mergeCell ref="RHT1:RHV1"/>
    <mergeCell ref="RHW1:RHY1"/>
    <mergeCell ref="RHZ1:RIB1"/>
    <mergeCell ref="RIC1:RIE1"/>
    <mergeCell ref="RGV1:RGX1"/>
    <mergeCell ref="RGY1:RHA1"/>
    <mergeCell ref="RHB1:RHD1"/>
    <mergeCell ref="RHE1:RHG1"/>
    <mergeCell ref="RHH1:RHJ1"/>
    <mergeCell ref="RHK1:RHM1"/>
    <mergeCell ref="RGD1:RGF1"/>
    <mergeCell ref="RGG1:RGI1"/>
    <mergeCell ref="RGJ1:RGL1"/>
    <mergeCell ref="RGM1:RGO1"/>
    <mergeCell ref="RGP1:RGR1"/>
    <mergeCell ref="RGS1:RGU1"/>
    <mergeCell ref="RFL1:RFN1"/>
    <mergeCell ref="RFO1:RFQ1"/>
    <mergeCell ref="RFR1:RFT1"/>
    <mergeCell ref="RFU1:RFW1"/>
    <mergeCell ref="RFX1:RFZ1"/>
    <mergeCell ref="RGA1:RGC1"/>
    <mergeCell ref="RET1:REV1"/>
    <mergeCell ref="REW1:REY1"/>
    <mergeCell ref="REZ1:RFB1"/>
    <mergeCell ref="RFC1:RFE1"/>
    <mergeCell ref="RFF1:RFH1"/>
    <mergeCell ref="RFI1:RFK1"/>
    <mergeCell ref="REB1:RED1"/>
    <mergeCell ref="REE1:REG1"/>
    <mergeCell ref="REH1:REJ1"/>
    <mergeCell ref="REK1:REM1"/>
    <mergeCell ref="REN1:REP1"/>
    <mergeCell ref="REQ1:RES1"/>
    <mergeCell ref="RDJ1:RDL1"/>
    <mergeCell ref="RDM1:RDO1"/>
    <mergeCell ref="RDP1:RDR1"/>
    <mergeCell ref="RDS1:RDU1"/>
    <mergeCell ref="RDV1:RDX1"/>
    <mergeCell ref="RDY1:REA1"/>
    <mergeCell ref="RCR1:RCT1"/>
    <mergeCell ref="RCU1:RCW1"/>
    <mergeCell ref="RCX1:RCZ1"/>
    <mergeCell ref="RDA1:RDC1"/>
    <mergeCell ref="RDD1:RDF1"/>
    <mergeCell ref="RDG1:RDI1"/>
    <mergeCell ref="RBZ1:RCB1"/>
    <mergeCell ref="RCC1:RCE1"/>
    <mergeCell ref="RCF1:RCH1"/>
    <mergeCell ref="RCI1:RCK1"/>
    <mergeCell ref="RCL1:RCN1"/>
    <mergeCell ref="RCO1:RCQ1"/>
    <mergeCell ref="RBH1:RBJ1"/>
    <mergeCell ref="RBK1:RBM1"/>
    <mergeCell ref="RBN1:RBP1"/>
    <mergeCell ref="RBQ1:RBS1"/>
    <mergeCell ref="RBT1:RBV1"/>
    <mergeCell ref="RBW1:RBY1"/>
    <mergeCell ref="RAP1:RAR1"/>
    <mergeCell ref="RAS1:RAU1"/>
    <mergeCell ref="RAV1:RAX1"/>
    <mergeCell ref="RAY1:RBA1"/>
    <mergeCell ref="RBB1:RBD1"/>
    <mergeCell ref="RBE1:RBG1"/>
    <mergeCell ref="QZX1:QZZ1"/>
    <mergeCell ref="RAA1:RAC1"/>
    <mergeCell ref="RAD1:RAF1"/>
    <mergeCell ref="RAG1:RAI1"/>
    <mergeCell ref="RAJ1:RAL1"/>
    <mergeCell ref="RAM1:RAO1"/>
    <mergeCell ref="QZF1:QZH1"/>
    <mergeCell ref="QZI1:QZK1"/>
    <mergeCell ref="QZL1:QZN1"/>
    <mergeCell ref="QZO1:QZQ1"/>
    <mergeCell ref="QZR1:QZT1"/>
    <mergeCell ref="QZU1:QZW1"/>
    <mergeCell ref="QYN1:QYP1"/>
    <mergeCell ref="QYQ1:QYS1"/>
    <mergeCell ref="QYT1:QYV1"/>
    <mergeCell ref="QYW1:QYY1"/>
    <mergeCell ref="QYZ1:QZB1"/>
    <mergeCell ref="QZC1:QZE1"/>
    <mergeCell ref="QXV1:QXX1"/>
    <mergeCell ref="QXY1:QYA1"/>
    <mergeCell ref="QYB1:QYD1"/>
    <mergeCell ref="QYE1:QYG1"/>
    <mergeCell ref="QYH1:QYJ1"/>
    <mergeCell ref="QYK1:QYM1"/>
    <mergeCell ref="QXD1:QXF1"/>
    <mergeCell ref="QXG1:QXI1"/>
    <mergeCell ref="QXJ1:QXL1"/>
    <mergeCell ref="QXM1:QXO1"/>
    <mergeCell ref="QXP1:QXR1"/>
    <mergeCell ref="QXS1:QXU1"/>
    <mergeCell ref="QWL1:QWN1"/>
    <mergeCell ref="QWO1:QWQ1"/>
    <mergeCell ref="QWR1:QWT1"/>
    <mergeCell ref="QWU1:QWW1"/>
    <mergeCell ref="QWX1:QWZ1"/>
    <mergeCell ref="QXA1:QXC1"/>
    <mergeCell ref="QVT1:QVV1"/>
    <mergeCell ref="QVW1:QVY1"/>
    <mergeCell ref="QVZ1:QWB1"/>
    <mergeCell ref="QWC1:QWE1"/>
    <mergeCell ref="QWF1:QWH1"/>
    <mergeCell ref="QWI1:QWK1"/>
    <mergeCell ref="QVB1:QVD1"/>
    <mergeCell ref="QVE1:QVG1"/>
    <mergeCell ref="QVH1:QVJ1"/>
    <mergeCell ref="QVK1:QVM1"/>
    <mergeCell ref="QVN1:QVP1"/>
    <mergeCell ref="QVQ1:QVS1"/>
    <mergeCell ref="QUJ1:QUL1"/>
    <mergeCell ref="QUM1:QUO1"/>
    <mergeCell ref="QUP1:QUR1"/>
    <mergeCell ref="QUS1:QUU1"/>
    <mergeCell ref="QUV1:QUX1"/>
    <mergeCell ref="QUY1:QVA1"/>
    <mergeCell ref="QTR1:QTT1"/>
    <mergeCell ref="QTU1:QTW1"/>
    <mergeCell ref="QTX1:QTZ1"/>
    <mergeCell ref="QUA1:QUC1"/>
    <mergeCell ref="QUD1:QUF1"/>
    <mergeCell ref="QUG1:QUI1"/>
    <mergeCell ref="QSZ1:QTB1"/>
    <mergeCell ref="QTC1:QTE1"/>
    <mergeCell ref="QTF1:QTH1"/>
    <mergeCell ref="QTI1:QTK1"/>
    <mergeCell ref="QTL1:QTN1"/>
    <mergeCell ref="QTO1:QTQ1"/>
    <mergeCell ref="QSH1:QSJ1"/>
    <mergeCell ref="QSK1:QSM1"/>
    <mergeCell ref="QSN1:QSP1"/>
    <mergeCell ref="QSQ1:QSS1"/>
    <mergeCell ref="QST1:QSV1"/>
    <mergeCell ref="QSW1:QSY1"/>
    <mergeCell ref="QRP1:QRR1"/>
    <mergeCell ref="QRS1:QRU1"/>
    <mergeCell ref="QRV1:QRX1"/>
    <mergeCell ref="QRY1:QSA1"/>
    <mergeCell ref="QSB1:QSD1"/>
    <mergeCell ref="QSE1:QSG1"/>
    <mergeCell ref="QQX1:QQZ1"/>
    <mergeCell ref="QRA1:QRC1"/>
    <mergeCell ref="QRD1:QRF1"/>
    <mergeCell ref="QRG1:QRI1"/>
    <mergeCell ref="QRJ1:QRL1"/>
    <mergeCell ref="QRM1:QRO1"/>
    <mergeCell ref="QQF1:QQH1"/>
    <mergeCell ref="QQI1:QQK1"/>
    <mergeCell ref="QQL1:QQN1"/>
    <mergeCell ref="QQO1:QQQ1"/>
    <mergeCell ref="QQR1:QQT1"/>
    <mergeCell ref="QQU1:QQW1"/>
    <mergeCell ref="QPN1:QPP1"/>
    <mergeCell ref="QPQ1:QPS1"/>
    <mergeCell ref="QPT1:QPV1"/>
    <mergeCell ref="QPW1:QPY1"/>
    <mergeCell ref="QPZ1:QQB1"/>
    <mergeCell ref="QQC1:QQE1"/>
    <mergeCell ref="QOV1:QOX1"/>
    <mergeCell ref="QOY1:QPA1"/>
    <mergeCell ref="QPB1:QPD1"/>
    <mergeCell ref="QPE1:QPG1"/>
    <mergeCell ref="QPH1:QPJ1"/>
    <mergeCell ref="QPK1:QPM1"/>
    <mergeCell ref="QOD1:QOF1"/>
    <mergeCell ref="QOG1:QOI1"/>
    <mergeCell ref="QOJ1:QOL1"/>
    <mergeCell ref="QOM1:QOO1"/>
    <mergeCell ref="QOP1:QOR1"/>
    <mergeCell ref="QOS1:QOU1"/>
    <mergeCell ref="QNL1:QNN1"/>
    <mergeCell ref="QNO1:QNQ1"/>
    <mergeCell ref="QNR1:QNT1"/>
    <mergeCell ref="QNU1:QNW1"/>
    <mergeCell ref="QNX1:QNZ1"/>
    <mergeCell ref="QOA1:QOC1"/>
    <mergeCell ref="QMT1:QMV1"/>
    <mergeCell ref="QMW1:QMY1"/>
    <mergeCell ref="QMZ1:QNB1"/>
    <mergeCell ref="QNC1:QNE1"/>
    <mergeCell ref="QNF1:QNH1"/>
    <mergeCell ref="QNI1:QNK1"/>
    <mergeCell ref="QMB1:QMD1"/>
    <mergeCell ref="QME1:QMG1"/>
    <mergeCell ref="QMH1:QMJ1"/>
    <mergeCell ref="QMK1:QMM1"/>
    <mergeCell ref="QMN1:QMP1"/>
    <mergeCell ref="QMQ1:QMS1"/>
    <mergeCell ref="QLJ1:QLL1"/>
    <mergeCell ref="QLM1:QLO1"/>
    <mergeCell ref="QLP1:QLR1"/>
    <mergeCell ref="QLS1:QLU1"/>
    <mergeCell ref="QLV1:QLX1"/>
    <mergeCell ref="QLY1:QMA1"/>
    <mergeCell ref="QKR1:QKT1"/>
    <mergeCell ref="QKU1:QKW1"/>
    <mergeCell ref="QKX1:QKZ1"/>
    <mergeCell ref="QLA1:QLC1"/>
    <mergeCell ref="QLD1:QLF1"/>
    <mergeCell ref="QLG1:QLI1"/>
    <mergeCell ref="QJZ1:QKB1"/>
    <mergeCell ref="QKC1:QKE1"/>
    <mergeCell ref="QKF1:QKH1"/>
    <mergeCell ref="QKI1:QKK1"/>
    <mergeCell ref="QKL1:QKN1"/>
    <mergeCell ref="QKO1:QKQ1"/>
    <mergeCell ref="QJH1:QJJ1"/>
    <mergeCell ref="QJK1:QJM1"/>
    <mergeCell ref="QJN1:QJP1"/>
    <mergeCell ref="QJQ1:QJS1"/>
    <mergeCell ref="QJT1:QJV1"/>
    <mergeCell ref="QJW1:QJY1"/>
    <mergeCell ref="QIP1:QIR1"/>
    <mergeCell ref="QIS1:QIU1"/>
    <mergeCell ref="QIV1:QIX1"/>
    <mergeCell ref="QIY1:QJA1"/>
    <mergeCell ref="QJB1:QJD1"/>
    <mergeCell ref="QJE1:QJG1"/>
    <mergeCell ref="QHX1:QHZ1"/>
    <mergeCell ref="QIA1:QIC1"/>
    <mergeCell ref="QID1:QIF1"/>
    <mergeCell ref="QIG1:QII1"/>
    <mergeCell ref="QIJ1:QIL1"/>
    <mergeCell ref="QIM1:QIO1"/>
    <mergeCell ref="QHF1:QHH1"/>
    <mergeCell ref="QHI1:QHK1"/>
    <mergeCell ref="QHL1:QHN1"/>
    <mergeCell ref="QHO1:QHQ1"/>
    <mergeCell ref="QHR1:QHT1"/>
    <mergeCell ref="QHU1:QHW1"/>
    <mergeCell ref="QGN1:QGP1"/>
    <mergeCell ref="QGQ1:QGS1"/>
    <mergeCell ref="QGT1:QGV1"/>
    <mergeCell ref="QGW1:QGY1"/>
    <mergeCell ref="QGZ1:QHB1"/>
    <mergeCell ref="QHC1:QHE1"/>
    <mergeCell ref="QFV1:QFX1"/>
    <mergeCell ref="QFY1:QGA1"/>
    <mergeCell ref="QGB1:QGD1"/>
    <mergeCell ref="QGE1:QGG1"/>
    <mergeCell ref="QGH1:QGJ1"/>
    <mergeCell ref="QGK1:QGM1"/>
    <mergeCell ref="QFD1:QFF1"/>
    <mergeCell ref="QFG1:QFI1"/>
    <mergeCell ref="QFJ1:QFL1"/>
    <mergeCell ref="QFM1:QFO1"/>
    <mergeCell ref="QFP1:QFR1"/>
    <mergeCell ref="QFS1:QFU1"/>
    <mergeCell ref="QEL1:QEN1"/>
    <mergeCell ref="QEO1:QEQ1"/>
    <mergeCell ref="QER1:QET1"/>
    <mergeCell ref="QEU1:QEW1"/>
    <mergeCell ref="QEX1:QEZ1"/>
    <mergeCell ref="QFA1:QFC1"/>
    <mergeCell ref="QDT1:QDV1"/>
    <mergeCell ref="QDW1:QDY1"/>
    <mergeCell ref="QDZ1:QEB1"/>
    <mergeCell ref="QEC1:QEE1"/>
    <mergeCell ref="QEF1:QEH1"/>
    <mergeCell ref="QEI1:QEK1"/>
    <mergeCell ref="QDB1:QDD1"/>
    <mergeCell ref="QDE1:QDG1"/>
    <mergeCell ref="QDH1:QDJ1"/>
    <mergeCell ref="QDK1:QDM1"/>
    <mergeCell ref="QDN1:QDP1"/>
    <mergeCell ref="QDQ1:QDS1"/>
    <mergeCell ref="QCJ1:QCL1"/>
    <mergeCell ref="QCM1:QCO1"/>
    <mergeCell ref="QCP1:QCR1"/>
    <mergeCell ref="QCS1:QCU1"/>
    <mergeCell ref="QCV1:QCX1"/>
    <mergeCell ref="QCY1:QDA1"/>
    <mergeCell ref="QBR1:QBT1"/>
    <mergeCell ref="QBU1:QBW1"/>
    <mergeCell ref="QBX1:QBZ1"/>
    <mergeCell ref="QCA1:QCC1"/>
    <mergeCell ref="QCD1:QCF1"/>
    <mergeCell ref="QCG1:QCI1"/>
    <mergeCell ref="QAZ1:QBB1"/>
    <mergeCell ref="QBC1:QBE1"/>
    <mergeCell ref="QBF1:QBH1"/>
    <mergeCell ref="QBI1:QBK1"/>
    <mergeCell ref="QBL1:QBN1"/>
    <mergeCell ref="QBO1:QBQ1"/>
    <mergeCell ref="QAH1:QAJ1"/>
    <mergeCell ref="QAK1:QAM1"/>
    <mergeCell ref="QAN1:QAP1"/>
    <mergeCell ref="QAQ1:QAS1"/>
    <mergeCell ref="QAT1:QAV1"/>
    <mergeCell ref="QAW1:QAY1"/>
    <mergeCell ref="PZP1:PZR1"/>
    <mergeCell ref="PZS1:PZU1"/>
    <mergeCell ref="PZV1:PZX1"/>
    <mergeCell ref="PZY1:QAA1"/>
    <mergeCell ref="QAB1:QAD1"/>
    <mergeCell ref="QAE1:QAG1"/>
    <mergeCell ref="PYX1:PYZ1"/>
    <mergeCell ref="PZA1:PZC1"/>
    <mergeCell ref="PZD1:PZF1"/>
    <mergeCell ref="PZG1:PZI1"/>
    <mergeCell ref="PZJ1:PZL1"/>
    <mergeCell ref="PZM1:PZO1"/>
    <mergeCell ref="PYF1:PYH1"/>
    <mergeCell ref="PYI1:PYK1"/>
    <mergeCell ref="PYL1:PYN1"/>
    <mergeCell ref="PYO1:PYQ1"/>
    <mergeCell ref="PYR1:PYT1"/>
    <mergeCell ref="PYU1:PYW1"/>
    <mergeCell ref="PXN1:PXP1"/>
    <mergeCell ref="PXQ1:PXS1"/>
    <mergeCell ref="PXT1:PXV1"/>
    <mergeCell ref="PXW1:PXY1"/>
    <mergeCell ref="PXZ1:PYB1"/>
    <mergeCell ref="PYC1:PYE1"/>
    <mergeCell ref="PWV1:PWX1"/>
    <mergeCell ref="PWY1:PXA1"/>
    <mergeCell ref="PXB1:PXD1"/>
    <mergeCell ref="PXE1:PXG1"/>
    <mergeCell ref="PXH1:PXJ1"/>
    <mergeCell ref="PXK1:PXM1"/>
    <mergeCell ref="PWD1:PWF1"/>
    <mergeCell ref="PWG1:PWI1"/>
    <mergeCell ref="PWJ1:PWL1"/>
    <mergeCell ref="PWM1:PWO1"/>
    <mergeCell ref="PWP1:PWR1"/>
    <mergeCell ref="PWS1:PWU1"/>
    <mergeCell ref="PVL1:PVN1"/>
    <mergeCell ref="PVO1:PVQ1"/>
    <mergeCell ref="PVR1:PVT1"/>
    <mergeCell ref="PVU1:PVW1"/>
    <mergeCell ref="PVX1:PVZ1"/>
    <mergeCell ref="PWA1:PWC1"/>
    <mergeCell ref="PUT1:PUV1"/>
    <mergeCell ref="PUW1:PUY1"/>
    <mergeCell ref="PUZ1:PVB1"/>
    <mergeCell ref="PVC1:PVE1"/>
    <mergeCell ref="PVF1:PVH1"/>
    <mergeCell ref="PVI1:PVK1"/>
    <mergeCell ref="PUB1:PUD1"/>
    <mergeCell ref="PUE1:PUG1"/>
    <mergeCell ref="PUH1:PUJ1"/>
    <mergeCell ref="PUK1:PUM1"/>
    <mergeCell ref="PUN1:PUP1"/>
    <mergeCell ref="PUQ1:PUS1"/>
    <mergeCell ref="PTJ1:PTL1"/>
    <mergeCell ref="PTM1:PTO1"/>
    <mergeCell ref="PTP1:PTR1"/>
    <mergeCell ref="PTS1:PTU1"/>
    <mergeCell ref="PTV1:PTX1"/>
    <mergeCell ref="PTY1:PUA1"/>
    <mergeCell ref="PSR1:PST1"/>
    <mergeCell ref="PSU1:PSW1"/>
    <mergeCell ref="PSX1:PSZ1"/>
    <mergeCell ref="PTA1:PTC1"/>
    <mergeCell ref="PTD1:PTF1"/>
    <mergeCell ref="PTG1:PTI1"/>
    <mergeCell ref="PRZ1:PSB1"/>
    <mergeCell ref="PSC1:PSE1"/>
    <mergeCell ref="PSF1:PSH1"/>
    <mergeCell ref="PSI1:PSK1"/>
    <mergeCell ref="PSL1:PSN1"/>
    <mergeCell ref="PSO1:PSQ1"/>
    <mergeCell ref="PRH1:PRJ1"/>
    <mergeCell ref="PRK1:PRM1"/>
    <mergeCell ref="PRN1:PRP1"/>
    <mergeCell ref="PRQ1:PRS1"/>
    <mergeCell ref="PRT1:PRV1"/>
    <mergeCell ref="PRW1:PRY1"/>
    <mergeCell ref="PQP1:PQR1"/>
    <mergeCell ref="PQS1:PQU1"/>
    <mergeCell ref="PQV1:PQX1"/>
    <mergeCell ref="PQY1:PRA1"/>
    <mergeCell ref="PRB1:PRD1"/>
    <mergeCell ref="PRE1:PRG1"/>
    <mergeCell ref="PPX1:PPZ1"/>
    <mergeCell ref="PQA1:PQC1"/>
    <mergeCell ref="PQD1:PQF1"/>
    <mergeCell ref="PQG1:PQI1"/>
    <mergeCell ref="PQJ1:PQL1"/>
    <mergeCell ref="PQM1:PQO1"/>
    <mergeCell ref="PPF1:PPH1"/>
    <mergeCell ref="PPI1:PPK1"/>
    <mergeCell ref="PPL1:PPN1"/>
    <mergeCell ref="PPO1:PPQ1"/>
    <mergeCell ref="PPR1:PPT1"/>
    <mergeCell ref="PPU1:PPW1"/>
    <mergeCell ref="PON1:POP1"/>
    <mergeCell ref="POQ1:POS1"/>
    <mergeCell ref="POT1:POV1"/>
    <mergeCell ref="POW1:POY1"/>
    <mergeCell ref="POZ1:PPB1"/>
    <mergeCell ref="PPC1:PPE1"/>
    <mergeCell ref="PNV1:PNX1"/>
    <mergeCell ref="PNY1:POA1"/>
    <mergeCell ref="POB1:POD1"/>
    <mergeCell ref="POE1:POG1"/>
    <mergeCell ref="POH1:POJ1"/>
    <mergeCell ref="POK1:POM1"/>
    <mergeCell ref="PND1:PNF1"/>
    <mergeCell ref="PNG1:PNI1"/>
    <mergeCell ref="PNJ1:PNL1"/>
    <mergeCell ref="PNM1:PNO1"/>
    <mergeCell ref="PNP1:PNR1"/>
    <mergeCell ref="PNS1:PNU1"/>
    <mergeCell ref="PML1:PMN1"/>
    <mergeCell ref="PMO1:PMQ1"/>
    <mergeCell ref="PMR1:PMT1"/>
    <mergeCell ref="PMU1:PMW1"/>
    <mergeCell ref="PMX1:PMZ1"/>
    <mergeCell ref="PNA1:PNC1"/>
    <mergeCell ref="PLT1:PLV1"/>
    <mergeCell ref="PLW1:PLY1"/>
    <mergeCell ref="PLZ1:PMB1"/>
    <mergeCell ref="PMC1:PME1"/>
    <mergeCell ref="PMF1:PMH1"/>
    <mergeCell ref="PMI1:PMK1"/>
    <mergeCell ref="PLB1:PLD1"/>
    <mergeCell ref="PLE1:PLG1"/>
    <mergeCell ref="PLH1:PLJ1"/>
    <mergeCell ref="PLK1:PLM1"/>
    <mergeCell ref="PLN1:PLP1"/>
    <mergeCell ref="PLQ1:PLS1"/>
    <mergeCell ref="PKJ1:PKL1"/>
    <mergeCell ref="PKM1:PKO1"/>
    <mergeCell ref="PKP1:PKR1"/>
    <mergeCell ref="PKS1:PKU1"/>
    <mergeCell ref="PKV1:PKX1"/>
    <mergeCell ref="PKY1:PLA1"/>
    <mergeCell ref="PJR1:PJT1"/>
    <mergeCell ref="PJU1:PJW1"/>
    <mergeCell ref="PJX1:PJZ1"/>
    <mergeCell ref="PKA1:PKC1"/>
    <mergeCell ref="PKD1:PKF1"/>
    <mergeCell ref="PKG1:PKI1"/>
    <mergeCell ref="PIZ1:PJB1"/>
    <mergeCell ref="PJC1:PJE1"/>
    <mergeCell ref="PJF1:PJH1"/>
    <mergeCell ref="PJI1:PJK1"/>
    <mergeCell ref="PJL1:PJN1"/>
    <mergeCell ref="PJO1:PJQ1"/>
    <mergeCell ref="PIH1:PIJ1"/>
    <mergeCell ref="PIK1:PIM1"/>
    <mergeCell ref="PIN1:PIP1"/>
    <mergeCell ref="PIQ1:PIS1"/>
    <mergeCell ref="PIT1:PIV1"/>
    <mergeCell ref="PIW1:PIY1"/>
    <mergeCell ref="PHP1:PHR1"/>
    <mergeCell ref="PHS1:PHU1"/>
    <mergeCell ref="PHV1:PHX1"/>
    <mergeCell ref="PHY1:PIA1"/>
    <mergeCell ref="PIB1:PID1"/>
    <mergeCell ref="PIE1:PIG1"/>
    <mergeCell ref="PGX1:PGZ1"/>
    <mergeCell ref="PHA1:PHC1"/>
    <mergeCell ref="PHD1:PHF1"/>
    <mergeCell ref="PHG1:PHI1"/>
    <mergeCell ref="PHJ1:PHL1"/>
    <mergeCell ref="PHM1:PHO1"/>
    <mergeCell ref="PGF1:PGH1"/>
    <mergeCell ref="PGI1:PGK1"/>
    <mergeCell ref="PGL1:PGN1"/>
    <mergeCell ref="PGO1:PGQ1"/>
    <mergeCell ref="PGR1:PGT1"/>
    <mergeCell ref="PGU1:PGW1"/>
    <mergeCell ref="PFN1:PFP1"/>
    <mergeCell ref="PFQ1:PFS1"/>
    <mergeCell ref="PFT1:PFV1"/>
    <mergeCell ref="PFW1:PFY1"/>
    <mergeCell ref="PFZ1:PGB1"/>
    <mergeCell ref="PGC1:PGE1"/>
    <mergeCell ref="PEV1:PEX1"/>
    <mergeCell ref="PEY1:PFA1"/>
    <mergeCell ref="PFB1:PFD1"/>
    <mergeCell ref="PFE1:PFG1"/>
    <mergeCell ref="PFH1:PFJ1"/>
    <mergeCell ref="PFK1:PFM1"/>
    <mergeCell ref="PED1:PEF1"/>
    <mergeCell ref="PEG1:PEI1"/>
    <mergeCell ref="PEJ1:PEL1"/>
    <mergeCell ref="PEM1:PEO1"/>
    <mergeCell ref="PEP1:PER1"/>
    <mergeCell ref="PES1:PEU1"/>
    <mergeCell ref="PDL1:PDN1"/>
    <mergeCell ref="PDO1:PDQ1"/>
    <mergeCell ref="PDR1:PDT1"/>
    <mergeCell ref="PDU1:PDW1"/>
    <mergeCell ref="PDX1:PDZ1"/>
    <mergeCell ref="PEA1:PEC1"/>
    <mergeCell ref="PCT1:PCV1"/>
    <mergeCell ref="PCW1:PCY1"/>
    <mergeCell ref="PCZ1:PDB1"/>
    <mergeCell ref="PDC1:PDE1"/>
    <mergeCell ref="PDF1:PDH1"/>
    <mergeCell ref="PDI1:PDK1"/>
    <mergeCell ref="PCB1:PCD1"/>
    <mergeCell ref="PCE1:PCG1"/>
    <mergeCell ref="PCH1:PCJ1"/>
    <mergeCell ref="PCK1:PCM1"/>
    <mergeCell ref="PCN1:PCP1"/>
    <mergeCell ref="PCQ1:PCS1"/>
    <mergeCell ref="PBJ1:PBL1"/>
    <mergeCell ref="PBM1:PBO1"/>
    <mergeCell ref="PBP1:PBR1"/>
    <mergeCell ref="PBS1:PBU1"/>
    <mergeCell ref="PBV1:PBX1"/>
    <mergeCell ref="PBY1:PCA1"/>
    <mergeCell ref="PAR1:PAT1"/>
    <mergeCell ref="PAU1:PAW1"/>
    <mergeCell ref="PAX1:PAZ1"/>
    <mergeCell ref="PBA1:PBC1"/>
    <mergeCell ref="PBD1:PBF1"/>
    <mergeCell ref="PBG1:PBI1"/>
    <mergeCell ref="OZZ1:PAB1"/>
    <mergeCell ref="PAC1:PAE1"/>
    <mergeCell ref="PAF1:PAH1"/>
    <mergeCell ref="PAI1:PAK1"/>
    <mergeCell ref="PAL1:PAN1"/>
    <mergeCell ref="PAO1:PAQ1"/>
    <mergeCell ref="OZH1:OZJ1"/>
    <mergeCell ref="OZK1:OZM1"/>
    <mergeCell ref="OZN1:OZP1"/>
    <mergeCell ref="OZQ1:OZS1"/>
    <mergeCell ref="OZT1:OZV1"/>
    <mergeCell ref="OZW1:OZY1"/>
    <mergeCell ref="OYP1:OYR1"/>
    <mergeCell ref="OYS1:OYU1"/>
    <mergeCell ref="OYV1:OYX1"/>
    <mergeCell ref="OYY1:OZA1"/>
    <mergeCell ref="OZB1:OZD1"/>
    <mergeCell ref="OZE1:OZG1"/>
    <mergeCell ref="OXX1:OXZ1"/>
    <mergeCell ref="OYA1:OYC1"/>
    <mergeCell ref="OYD1:OYF1"/>
    <mergeCell ref="OYG1:OYI1"/>
    <mergeCell ref="OYJ1:OYL1"/>
    <mergeCell ref="OYM1:OYO1"/>
    <mergeCell ref="OXF1:OXH1"/>
    <mergeCell ref="OXI1:OXK1"/>
    <mergeCell ref="OXL1:OXN1"/>
    <mergeCell ref="OXO1:OXQ1"/>
    <mergeCell ref="OXR1:OXT1"/>
    <mergeCell ref="OXU1:OXW1"/>
    <mergeCell ref="OWN1:OWP1"/>
    <mergeCell ref="OWQ1:OWS1"/>
    <mergeCell ref="OWT1:OWV1"/>
    <mergeCell ref="OWW1:OWY1"/>
    <mergeCell ref="OWZ1:OXB1"/>
    <mergeCell ref="OXC1:OXE1"/>
    <mergeCell ref="OVV1:OVX1"/>
    <mergeCell ref="OVY1:OWA1"/>
    <mergeCell ref="OWB1:OWD1"/>
    <mergeCell ref="OWE1:OWG1"/>
    <mergeCell ref="OWH1:OWJ1"/>
    <mergeCell ref="OWK1:OWM1"/>
    <mergeCell ref="OVD1:OVF1"/>
    <mergeCell ref="OVG1:OVI1"/>
    <mergeCell ref="OVJ1:OVL1"/>
    <mergeCell ref="OVM1:OVO1"/>
    <mergeCell ref="OVP1:OVR1"/>
    <mergeCell ref="OVS1:OVU1"/>
    <mergeCell ref="OUL1:OUN1"/>
    <mergeCell ref="OUO1:OUQ1"/>
    <mergeCell ref="OUR1:OUT1"/>
    <mergeCell ref="OUU1:OUW1"/>
    <mergeCell ref="OUX1:OUZ1"/>
    <mergeCell ref="OVA1:OVC1"/>
    <mergeCell ref="OTT1:OTV1"/>
    <mergeCell ref="OTW1:OTY1"/>
    <mergeCell ref="OTZ1:OUB1"/>
    <mergeCell ref="OUC1:OUE1"/>
    <mergeCell ref="OUF1:OUH1"/>
    <mergeCell ref="OUI1:OUK1"/>
    <mergeCell ref="OTB1:OTD1"/>
    <mergeCell ref="OTE1:OTG1"/>
    <mergeCell ref="OTH1:OTJ1"/>
    <mergeCell ref="OTK1:OTM1"/>
    <mergeCell ref="OTN1:OTP1"/>
    <mergeCell ref="OTQ1:OTS1"/>
    <mergeCell ref="OSJ1:OSL1"/>
    <mergeCell ref="OSM1:OSO1"/>
    <mergeCell ref="OSP1:OSR1"/>
    <mergeCell ref="OSS1:OSU1"/>
    <mergeCell ref="OSV1:OSX1"/>
    <mergeCell ref="OSY1:OTA1"/>
    <mergeCell ref="ORR1:ORT1"/>
    <mergeCell ref="ORU1:ORW1"/>
    <mergeCell ref="ORX1:ORZ1"/>
    <mergeCell ref="OSA1:OSC1"/>
    <mergeCell ref="OSD1:OSF1"/>
    <mergeCell ref="OSG1:OSI1"/>
    <mergeCell ref="OQZ1:ORB1"/>
    <mergeCell ref="ORC1:ORE1"/>
    <mergeCell ref="ORF1:ORH1"/>
    <mergeCell ref="ORI1:ORK1"/>
    <mergeCell ref="ORL1:ORN1"/>
    <mergeCell ref="ORO1:ORQ1"/>
    <mergeCell ref="OQH1:OQJ1"/>
    <mergeCell ref="OQK1:OQM1"/>
    <mergeCell ref="OQN1:OQP1"/>
    <mergeCell ref="OQQ1:OQS1"/>
    <mergeCell ref="OQT1:OQV1"/>
    <mergeCell ref="OQW1:OQY1"/>
    <mergeCell ref="OPP1:OPR1"/>
    <mergeCell ref="OPS1:OPU1"/>
    <mergeCell ref="OPV1:OPX1"/>
    <mergeCell ref="OPY1:OQA1"/>
    <mergeCell ref="OQB1:OQD1"/>
    <mergeCell ref="OQE1:OQG1"/>
    <mergeCell ref="OOX1:OOZ1"/>
    <mergeCell ref="OPA1:OPC1"/>
    <mergeCell ref="OPD1:OPF1"/>
    <mergeCell ref="OPG1:OPI1"/>
    <mergeCell ref="OPJ1:OPL1"/>
    <mergeCell ref="OPM1:OPO1"/>
    <mergeCell ref="OOF1:OOH1"/>
    <mergeCell ref="OOI1:OOK1"/>
    <mergeCell ref="OOL1:OON1"/>
    <mergeCell ref="OOO1:OOQ1"/>
    <mergeCell ref="OOR1:OOT1"/>
    <mergeCell ref="OOU1:OOW1"/>
    <mergeCell ref="ONN1:ONP1"/>
    <mergeCell ref="ONQ1:ONS1"/>
    <mergeCell ref="ONT1:ONV1"/>
    <mergeCell ref="ONW1:ONY1"/>
    <mergeCell ref="ONZ1:OOB1"/>
    <mergeCell ref="OOC1:OOE1"/>
    <mergeCell ref="OMV1:OMX1"/>
    <mergeCell ref="OMY1:ONA1"/>
    <mergeCell ref="ONB1:OND1"/>
    <mergeCell ref="ONE1:ONG1"/>
    <mergeCell ref="ONH1:ONJ1"/>
    <mergeCell ref="ONK1:ONM1"/>
    <mergeCell ref="OMD1:OMF1"/>
    <mergeCell ref="OMG1:OMI1"/>
    <mergeCell ref="OMJ1:OML1"/>
    <mergeCell ref="OMM1:OMO1"/>
    <mergeCell ref="OMP1:OMR1"/>
    <mergeCell ref="OMS1:OMU1"/>
    <mergeCell ref="OLL1:OLN1"/>
    <mergeCell ref="OLO1:OLQ1"/>
    <mergeCell ref="OLR1:OLT1"/>
    <mergeCell ref="OLU1:OLW1"/>
    <mergeCell ref="OLX1:OLZ1"/>
    <mergeCell ref="OMA1:OMC1"/>
    <mergeCell ref="OKT1:OKV1"/>
    <mergeCell ref="OKW1:OKY1"/>
    <mergeCell ref="OKZ1:OLB1"/>
    <mergeCell ref="OLC1:OLE1"/>
    <mergeCell ref="OLF1:OLH1"/>
    <mergeCell ref="OLI1:OLK1"/>
    <mergeCell ref="OKB1:OKD1"/>
    <mergeCell ref="OKE1:OKG1"/>
    <mergeCell ref="OKH1:OKJ1"/>
    <mergeCell ref="OKK1:OKM1"/>
    <mergeCell ref="OKN1:OKP1"/>
    <mergeCell ref="OKQ1:OKS1"/>
    <mergeCell ref="OJJ1:OJL1"/>
    <mergeCell ref="OJM1:OJO1"/>
    <mergeCell ref="OJP1:OJR1"/>
    <mergeCell ref="OJS1:OJU1"/>
    <mergeCell ref="OJV1:OJX1"/>
    <mergeCell ref="OJY1:OKA1"/>
    <mergeCell ref="OIR1:OIT1"/>
    <mergeCell ref="OIU1:OIW1"/>
    <mergeCell ref="OIX1:OIZ1"/>
    <mergeCell ref="OJA1:OJC1"/>
    <mergeCell ref="OJD1:OJF1"/>
    <mergeCell ref="OJG1:OJI1"/>
    <mergeCell ref="OHZ1:OIB1"/>
    <mergeCell ref="OIC1:OIE1"/>
    <mergeCell ref="OIF1:OIH1"/>
    <mergeCell ref="OII1:OIK1"/>
    <mergeCell ref="OIL1:OIN1"/>
    <mergeCell ref="OIO1:OIQ1"/>
    <mergeCell ref="OHH1:OHJ1"/>
    <mergeCell ref="OHK1:OHM1"/>
    <mergeCell ref="OHN1:OHP1"/>
    <mergeCell ref="OHQ1:OHS1"/>
    <mergeCell ref="OHT1:OHV1"/>
    <mergeCell ref="OHW1:OHY1"/>
    <mergeCell ref="OGP1:OGR1"/>
    <mergeCell ref="OGS1:OGU1"/>
    <mergeCell ref="OGV1:OGX1"/>
    <mergeCell ref="OGY1:OHA1"/>
    <mergeCell ref="OHB1:OHD1"/>
    <mergeCell ref="OHE1:OHG1"/>
    <mergeCell ref="OFX1:OFZ1"/>
    <mergeCell ref="OGA1:OGC1"/>
    <mergeCell ref="OGD1:OGF1"/>
    <mergeCell ref="OGG1:OGI1"/>
    <mergeCell ref="OGJ1:OGL1"/>
    <mergeCell ref="OGM1:OGO1"/>
    <mergeCell ref="OFF1:OFH1"/>
    <mergeCell ref="OFI1:OFK1"/>
    <mergeCell ref="OFL1:OFN1"/>
    <mergeCell ref="OFO1:OFQ1"/>
    <mergeCell ref="OFR1:OFT1"/>
    <mergeCell ref="OFU1:OFW1"/>
    <mergeCell ref="OEN1:OEP1"/>
    <mergeCell ref="OEQ1:OES1"/>
    <mergeCell ref="OET1:OEV1"/>
    <mergeCell ref="OEW1:OEY1"/>
    <mergeCell ref="OEZ1:OFB1"/>
    <mergeCell ref="OFC1:OFE1"/>
    <mergeCell ref="ODV1:ODX1"/>
    <mergeCell ref="ODY1:OEA1"/>
    <mergeCell ref="OEB1:OED1"/>
    <mergeCell ref="OEE1:OEG1"/>
    <mergeCell ref="OEH1:OEJ1"/>
    <mergeCell ref="OEK1:OEM1"/>
    <mergeCell ref="ODD1:ODF1"/>
    <mergeCell ref="ODG1:ODI1"/>
    <mergeCell ref="ODJ1:ODL1"/>
    <mergeCell ref="ODM1:ODO1"/>
    <mergeCell ref="ODP1:ODR1"/>
    <mergeCell ref="ODS1:ODU1"/>
    <mergeCell ref="OCL1:OCN1"/>
    <mergeCell ref="OCO1:OCQ1"/>
    <mergeCell ref="OCR1:OCT1"/>
    <mergeCell ref="OCU1:OCW1"/>
    <mergeCell ref="OCX1:OCZ1"/>
    <mergeCell ref="ODA1:ODC1"/>
    <mergeCell ref="OBT1:OBV1"/>
    <mergeCell ref="OBW1:OBY1"/>
    <mergeCell ref="OBZ1:OCB1"/>
    <mergeCell ref="OCC1:OCE1"/>
    <mergeCell ref="OCF1:OCH1"/>
    <mergeCell ref="OCI1:OCK1"/>
    <mergeCell ref="OBB1:OBD1"/>
    <mergeCell ref="OBE1:OBG1"/>
    <mergeCell ref="OBH1:OBJ1"/>
    <mergeCell ref="OBK1:OBM1"/>
    <mergeCell ref="OBN1:OBP1"/>
    <mergeCell ref="OBQ1:OBS1"/>
    <mergeCell ref="OAJ1:OAL1"/>
    <mergeCell ref="OAM1:OAO1"/>
    <mergeCell ref="OAP1:OAR1"/>
    <mergeCell ref="OAS1:OAU1"/>
    <mergeCell ref="OAV1:OAX1"/>
    <mergeCell ref="OAY1:OBA1"/>
    <mergeCell ref="NZR1:NZT1"/>
    <mergeCell ref="NZU1:NZW1"/>
    <mergeCell ref="NZX1:NZZ1"/>
    <mergeCell ref="OAA1:OAC1"/>
    <mergeCell ref="OAD1:OAF1"/>
    <mergeCell ref="OAG1:OAI1"/>
    <mergeCell ref="NYZ1:NZB1"/>
    <mergeCell ref="NZC1:NZE1"/>
    <mergeCell ref="NZF1:NZH1"/>
    <mergeCell ref="NZI1:NZK1"/>
    <mergeCell ref="NZL1:NZN1"/>
    <mergeCell ref="NZO1:NZQ1"/>
    <mergeCell ref="NYH1:NYJ1"/>
    <mergeCell ref="NYK1:NYM1"/>
    <mergeCell ref="NYN1:NYP1"/>
    <mergeCell ref="NYQ1:NYS1"/>
    <mergeCell ref="NYT1:NYV1"/>
    <mergeCell ref="NYW1:NYY1"/>
    <mergeCell ref="NXP1:NXR1"/>
    <mergeCell ref="NXS1:NXU1"/>
    <mergeCell ref="NXV1:NXX1"/>
    <mergeCell ref="NXY1:NYA1"/>
    <mergeCell ref="NYB1:NYD1"/>
    <mergeCell ref="NYE1:NYG1"/>
    <mergeCell ref="NWX1:NWZ1"/>
    <mergeCell ref="NXA1:NXC1"/>
    <mergeCell ref="NXD1:NXF1"/>
    <mergeCell ref="NXG1:NXI1"/>
    <mergeCell ref="NXJ1:NXL1"/>
    <mergeCell ref="NXM1:NXO1"/>
    <mergeCell ref="NWF1:NWH1"/>
    <mergeCell ref="NWI1:NWK1"/>
    <mergeCell ref="NWL1:NWN1"/>
    <mergeCell ref="NWO1:NWQ1"/>
    <mergeCell ref="NWR1:NWT1"/>
    <mergeCell ref="NWU1:NWW1"/>
    <mergeCell ref="NVN1:NVP1"/>
    <mergeCell ref="NVQ1:NVS1"/>
    <mergeCell ref="NVT1:NVV1"/>
    <mergeCell ref="NVW1:NVY1"/>
    <mergeCell ref="NVZ1:NWB1"/>
    <mergeCell ref="NWC1:NWE1"/>
    <mergeCell ref="NUV1:NUX1"/>
    <mergeCell ref="NUY1:NVA1"/>
    <mergeCell ref="NVB1:NVD1"/>
    <mergeCell ref="NVE1:NVG1"/>
    <mergeCell ref="NVH1:NVJ1"/>
    <mergeCell ref="NVK1:NVM1"/>
    <mergeCell ref="NUD1:NUF1"/>
    <mergeCell ref="NUG1:NUI1"/>
    <mergeCell ref="NUJ1:NUL1"/>
    <mergeCell ref="NUM1:NUO1"/>
    <mergeCell ref="NUP1:NUR1"/>
    <mergeCell ref="NUS1:NUU1"/>
    <mergeCell ref="NTL1:NTN1"/>
    <mergeCell ref="NTO1:NTQ1"/>
    <mergeCell ref="NTR1:NTT1"/>
    <mergeCell ref="NTU1:NTW1"/>
    <mergeCell ref="NTX1:NTZ1"/>
    <mergeCell ref="NUA1:NUC1"/>
    <mergeCell ref="NST1:NSV1"/>
    <mergeCell ref="NSW1:NSY1"/>
    <mergeCell ref="NSZ1:NTB1"/>
    <mergeCell ref="NTC1:NTE1"/>
    <mergeCell ref="NTF1:NTH1"/>
    <mergeCell ref="NTI1:NTK1"/>
    <mergeCell ref="NSB1:NSD1"/>
    <mergeCell ref="NSE1:NSG1"/>
    <mergeCell ref="NSH1:NSJ1"/>
    <mergeCell ref="NSK1:NSM1"/>
    <mergeCell ref="NSN1:NSP1"/>
    <mergeCell ref="NSQ1:NSS1"/>
    <mergeCell ref="NRJ1:NRL1"/>
    <mergeCell ref="NRM1:NRO1"/>
    <mergeCell ref="NRP1:NRR1"/>
    <mergeCell ref="NRS1:NRU1"/>
    <mergeCell ref="NRV1:NRX1"/>
    <mergeCell ref="NRY1:NSA1"/>
    <mergeCell ref="NQR1:NQT1"/>
    <mergeCell ref="NQU1:NQW1"/>
    <mergeCell ref="NQX1:NQZ1"/>
    <mergeCell ref="NRA1:NRC1"/>
    <mergeCell ref="NRD1:NRF1"/>
    <mergeCell ref="NRG1:NRI1"/>
    <mergeCell ref="NPZ1:NQB1"/>
    <mergeCell ref="NQC1:NQE1"/>
    <mergeCell ref="NQF1:NQH1"/>
    <mergeCell ref="NQI1:NQK1"/>
    <mergeCell ref="NQL1:NQN1"/>
    <mergeCell ref="NQO1:NQQ1"/>
    <mergeCell ref="NPH1:NPJ1"/>
    <mergeCell ref="NPK1:NPM1"/>
    <mergeCell ref="NPN1:NPP1"/>
    <mergeCell ref="NPQ1:NPS1"/>
    <mergeCell ref="NPT1:NPV1"/>
    <mergeCell ref="NPW1:NPY1"/>
    <mergeCell ref="NOP1:NOR1"/>
    <mergeCell ref="NOS1:NOU1"/>
    <mergeCell ref="NOV1:NOX1"/>
    <mergeCell ref="NOY1:NPA1"/>
    <mergeCell ref="NPB1:NPD1"/>
    <mergeCell ref="NPE1:NPG1"/>
    <mergeCell ref="NNX1:NNZ1"/>
    <mergeCell ref="NOA1:NOC1"/>
    <mergeCell ref="NOD1:NOF1"/>
    <mergeCell ref="NOG1:NOI1"/>
    <mergeCell ref="NOJ1:NOL1"/>
    <mergeCell ref="NOM1:NOO1"/>
    <mergeCell ref="NNF1:NNH1"/>
    <mergeCell ref="NNI1:NNK1"/>
    <mergeCell ref="NNL1:NNN1"/>
    <mergeCell ref="NNO1:NNQ1"/>
    <mergeCell ref="NNR1:NNT1"/>
    <mergeCell ref="NNU1:NNW1"/>
    <mergeCell ref="NMN1:NMP1"/>
    <mergeCell ref="NMQ1:NMS1"/>
    <mergeCell ref="NMT1:NMV1"/>
    <mergeCell ref="NMW1:NMY1"/>
    <mergeCell ref="NMZ1:NNB1"/>
    <mergeCell ref="NNC1:NNE1"/>
    <mergeCell ref="NLV1:NLX1"/>
    <mergeCell ref="NLY1:NMA1"/>
    <mergeCell ref="NMB1:NMD1"/>
    <mergeCell ref="NME1:NMG1"/>
    <mergeCell ref="NMH1:NMJ1"/>
    <mergeCell ref="NMK1:NMM1"/>
    <mergeCell ref="NLD1:NLF1"/>
    <mergeCell ref="NLG1:NLI1"/>
    <mergeCell ref="NLJ1:NLL1"/>
    <mergeCell ref="NLM1:NLO1"/>
    <mergeCell ref="NLP1:NLR1"/>
    <mergeCell ref="NLS1:NLU1"/>
    <mergeCell ref="NKL1:NKN1"/>
    <mergeCell ref="NKO1:NKQ1"/>
    <mergeCell ref="NKR1:NKT1"/>
    <mergeCell ref="NKU1:NKW1"/>
    <mergeCell ref="NKX1:NKZ1"/>
    <mergeCell ref="NLA1:NLC1"/>
    <mergeCell ref="NJT1:NJV1"/>
    <mergeCell ref="NJW1:NJY1"/>
    <mergeCell ref="NJZ1:NKB1"/>
    <mergeCell ref="NKC1:NKE1"/>
    <mergeCell ref="NKF1:NKH1"/>
    <mergeCell ref="NKI1:NKK1"/>
    <mergeCell ref="NJB1:NJD1"/>
    <mergeCell ref="NJE1:NJG1"/>
    <mergeCell ref="NJH1:NJJ1"/>
    <mergeCell ref="NJK1:NJM1"/>
    <mergeCell ref="NJN1:NJP1"/>
    <mergeCell ref="NJQ1:NJS1"/>
    <mergeCell ref="NIJ1:NIL1"/>
    <mergeCell ref="NIM1:NIO1"/>
    <mergeCell ref="NIP1:NIR1"/>
    <mergeCell ref="NIS1:NIU1"/>
    <mergeCell ref="NIV1:NIX1"/>
    <mergeCell ref="NIY1:NJA1"/>
    <mergeCell ref="NHR1:NHT1"/>
    <mergeCell ref="NHU1:NHW1"/>
    <mergeCell ref="NHX1:NHZ1"/>
    <mergeCell ref="NIA1:NIC1"/>
    <mergeCell ref="NID1:NIF1"/>
    <mergeCell ref="NIG1:NII1"/>
    <mergeCell ref="NGZ1:NHB1"/>
    <mergeCell ref="NHC1:NHE1"/>
    <mergeCell ref="NHF1:NHH1"/>
    <mergeCell ref="NHI1:NHK1"/>
    <mergeCell ref="NHL1:NHN1"/>
    <mergeCell ref="NHO1:NHQ1"/>
    <mergeCell ref="NGH1:NGJ1"/>
    <mergeCell ref="NGK1:NGM1"/>
    <mergeCell ref="NGN1:NGP1"/>
    <mergeCell ref="NGQ1:NGS1"/>
    <mergeCell ref="NGT1:NGV1"/>
    <mergeCell ref="NGW1:NGY1"/>
    <mergeCell ref="NFP1:NFR1"/>
    <mergeCell ref="NFS1:NFU1"/>
    <mergeCell ref="NFV1:NFX1"/>
    <mergeCell ref="NFY1:NGA1"/>
    <mergeCell ref="NGB1:NGD1"/>
    <mergeCell ref="NGE1:NGG1"/>
    <mergeCell ref="NEX1:NEZ1"/>
    <mergeCell ref="NFA1:NFC1"/>
    <mergeCell ref="NFD1:NFF1"/>
    <mergeCell ref="NFG1:NFI1"/>
    <mergeCell ref="NFJ1:NFL1"/>
    <mergeCell ref="NFM1:NFO1"/>
    <mergeCell ref="NEF1:NEH1"/>
    <mergeCell ref="NEI1:NEK1"/>
    <mergeCell ref="NEL1:NEN1"/>
    <mergeCell ref="NEO1:NEQ1"/>
    <mergeCell ref="NER1:NET1"/>
    <mergeCell ref="NEU1:NEW1"/>
    <mergeCell ref="NDN1:NDP1"/>
    <mergeCell ref="NDQ1:NDS1"/>
    <mergeCell ref="NDT1:NDV1"/>
    <mergeCell ref="NDW1:NDY1"/>
    <mergeCell ref="NDZ1:NEB1"/>
    <mergeCell ref="NEC1:NEE1"/>
    <mergeCell ref="NCV1:NCX1"/>
    <mergeCell ref="NCY1:NDA1"/>
    <mergeCell ref="NDB1:NDD1"/>
    <mergeCell ref="NDE1:NDG1"/>
    <mergeCell ref="NDH1:NDJ1"/>
    <mergeCell ref="NDK1:NDM1"/>
    <mergeCell ref="NCD1:NCF1"/>
    <mergeCell ref="NCG1:NCI1"/>
    <mergeCell ref="NCJ1:NCL1"/>
    <mergeCell ref="NCM1:NCO1"/>
    <mergeCell ref="NCP1:NCR1"/>
    <mergeCell ref="NCS1:NCU1"/>
    <mergeCell ref="NBL1:NBN1"/>
    <mergeCell ref="NBO1:NBQ1"/>
    <mergeCell ref="NBR1:NBT1"/>
    <mergeCell ref="NBU1:NBW1"/>
    <mergeCell ref="NBX1:NBZ1"/>
    <mergeCell ref="NCA1:NCC1"/>
    <mergeCell ref="NAT1:NAV1"/>
    <mergeCell ref="NAW1:NAY1"/>
    <mergeCell ref="NAZ1:NBB1"/>
    <mergeCell ref="NBC1:NBE1"/>
    <mergeCell ref="NBF1:NBH1"/>
    <mergeCell ref="NBI1:NBK1"/>
    <mergeCell ref="NAB1:NAD1"/>
    <mergeCell ref="NAE1:NAG1"/>
    <mergeCell ref="NAH1:NAJ1"/>
    <mergeCell ref="NAK1:NAM1"/>
    <mergeCell ref="NAN1:NAP1"/>
    <mergeCell ref="NAQ1:NAS1"/>
    <mergeCell ref="MZJ1:MZL1"/>
    <mergeCell ref="MZM1:MZO1"/>
    <mergeCell ref="MZP1:MZR1"/>
    <mergeCell ref="MZS1:MZU1"/>
    <mergeCell ref="MZV1:MZX1"/>
    <mergeCell ref="MZY1:NAA1"/>
    <mergeCell ref="MYR1:MYT1"/>
    <mergeCell ref="MYU1:MYW1"/>
    <mergeCell ref="MYX1:MYZ1"/>
    <mergeCell ref="MZA1:MZC1"/>
    <mergeCell ref="MZD1:MZF1"/>
    <mergeCell ref="MZG1:MZI1"/>
    <mergeCell ref="MXZ1:MYB1"/>
    <mergeCell ref="MYC1:MYE1"/>
    <mergeCell ref="MYF1:MYH1"/>
    <mergeCell ref="MYI1:MYK1"/>
    <mergeCell ref="MYL1:MYN1"/>
    <mergeCell ref="MYO1:MYQ1"/>
    <mergeCell ref="MXH1:MXJ1"/>
    <mergeCell ref="MXK1:MXM1"/>
    <mergeCell ref="MXN1:MXP1"/>
    <mergeCell ref="MXQ1:MXS1"/>
    <mergeCell ref="MXT1:MXV1"/>
    <mergeCell ref="MXW1:MXY1"/>
    <mergeCell ref="MWP1:MWR1"/>
    <mergeCell ref="MWS1:MWU1"/>
    <mergeCell ref="MWV1:MWX1"/>
    <mergeCell ref="MWY1:MXA1"/>
    <mergeCell ref="MXB1:MXD1"/>
    <mergeCell ref="MXE1:MXG1"/>
    <mergeCell ref="MVX1:MVZ1"/>
    <mergeCell ref="MWA1:MWC1"/>
    <mergeCell ref="MWD1:MWF1"/>
    <mergeCell ref="MWG1:MWI1"/>
    <mergeCell ref="MWJ1:MWL1"/>
    <mergeCell ref="MWM1:MWO1"/>
    <mergeCell ref="MVF1:MVH1"/>
    <mergeCell ref="MVI1:MVK1"/>
    <mergeCell ref="MVL1:MVN1"/>
    <mergeCell ref="MVO1:MVQ1"/>
    <mergeCell ref="MVR1:MVT1"/>
    <mergeCell ref="MVU1:MVW1"/>
    <mergeCell ref="MUN1:MUP1"/>
    <mergeCell ref="MUQ1:MUS1"/>
    <mergeCell ref="MUT1:MUV1"/>
    <mergeCell ref="MUW1:MUY1"/>
    <mergeCell ref="MUZ1:MVB1"/>
    <mergeCell ref="MVC1:MVE1"/>
    <mergeCell ref="MTV1:MTX1"/>
    <mergeCell ref="MTY1:MUA1"/>
    <mergeCell ref="MUB1:MUD1"/>
    <mergeCell ref="MUE1:MUG1"/>
    <mergeCell ref="MUH1:MUJ1"/>
    <mergeCell ref="MUK1:MUM1"/>
    <mergeCell ref="MTD1:MTF1"/>
    <mergeCell ref="MTG1:MTI1"/>
    <mergeCell ref="MTJ1:MTL1"/>
    <mergeCell ref="MTM1:MTO1"/>
    <mergeCell ref="MTP1:MTR1"/>
    <mergeCell ref="MTS1:MTU1"/>
    <mergeCell ref="MSL1:MSN1"/>
    <mergeCell ref="MSO1:MSQ1"/>
    <mergeCell ref="MSR1:MST1"/>
    <mergeCell ref="MSU1:MSW1"/>
    <mergeCell ref="MSX1:MSZ1"/>
    <mergeCell ref="MTA1:MTC1"/>
    <mergeCell ref="MRT1:MRV1"/>
    <mergeCell ref="MRW1:MRY1"/>
    <mergeCell ref="MRZ1:MSB1"/>
    <mergeCell ref="MSC1:MSE1"/>
    <mergeCell ref="MSF1:MSH1"/>
    <mergeCell ref="MSI1:MSK1"/>
    <mergeCell ref="MRB1:MRD1"/>
    <mergeCell ref="MRE1:MRG1"/>
    <mergeCell ref="MRH1:MRJ1"/>
    <mergeCell ref="MRK1:MRM1"/>
    <mergeCell ref="MRN1:MRP1"/>
    <mergeCell ref="MRQ1:MRS1"/>
    <mergeCell ref="MQJ1:MQL1"/>
    <mergeCell ref="MQM1:MQO1"/>
    <mergeCell ref="MQP1:MQR1"/>
    <mergeCell ref="MQS1:MQU1"/>
    <mergeCell ref="MQV1:MQX1"/>
    <mergeCell ref="MQY1:MRA1"/>
    <mergeCell ref="MPR1:MPT1"/>
    <mergeCell ref="MPU1:MPW1"/>
    <mergeCell ref="MPX1:MPZ1"/>
    <mergeCell ref="MQA1:MQC1"/>
    <mergeCell ref="MQD1:MQF1"/>
    <mergeCell ref="MQG1:MQI1"/>
    <mergeCell ref="MOZ1:MPB1"/>
    <mergeCell ref="MPC1:MPE1"/>
    <mergeCell ref="MPF1:MPH1"/>
    <mergeCell ref="MPI1:MPK1"/>
    <mergeCell ref="MPL1:MPN1"/>
    <mergeCell ref="MPO1:MPQ1"/>
    <mergeCell ref="MOH1:MOJ1"/>
    <mergeCell ref="MOK1:MOM1"/>
    <mergeCell ref="MON1:MOP1"/>
    <mergeCell ref="MOQ1:MOS1"/>
    <mergeCell ref="MOT1:MOV1"/>
    <mergeCell ref="MOW1:MOY1"/>
    <mergeCell ref="MNP1:MNR1"/>
    <mergeCell ref="MNS1:MNU1"/>
    <mergeCell ref="MNV1:MNX1"/>
    <mergeCell ref="MNY1:MOA1"/>
    <mergeCell ref="MOB1:MOD1"/>
    <mergeCell ref="MOE1:MOG1"/>
    <mergeCell ref="MMX1:MMZ1"/>
    <mergeCell ref="MNA1:MNC1"/>
    <mergeCell ref="MND1:MNF1"/>
    <mergeCell ref="MNG1:MNI1"/>
    <mergeCell ref="MNJ1:MNL1"/>
    <mergeCell ref="MNM1:MNO1"/>
    <mergeCell ref="MMF1:MMH1"/>
    <mergeCell ref="MMI1:MMK1"/>
    <mergeCell ref="MML1:MMN1"/>
    <mergeCell ref="MMO1:MMQ1"/>
    <mergeCell ref="MMR1:MMT1"/>
    <mergeCell ref="MMU1:MMW1"/>
    <mergeCell ref="MLN1:MLP1"/>
    <mergeCell ref="MLQ1:MLS1"/>
    <mergeCell ref="MLT1:MLV1"/>
    <mergeCell ref="MLW1:MLY1"/>
    <mergeCell ref="MLZ1:MMB1"/>
    <mergeCell ref="MMC1:MME1"/>
    <mergeCell ref="MKV1:MKX1"/>
    <mergeCell ref="MKY1:MLA1"/>
    <mergeCell ref="MLB1:MLD1"/>
    <mergeCell ref="MLE1:MLG1"/>
    <mergeCell ref="MLH1:MLJ1"/>
    <mergeCell ref="MLK1:MLM1"/>
    <mergeCell ref="MKD1:MKF1"/>
    <mergeCell ref="MKG1:MKI1"/>
    <mergeCell ref="MKJ1:MKL1"/>
    <mergeCell ref="MKM1:MKO1"/>
    <mergeCell ref="MKP1:MKR1"/>
    <mergeCell ref="MKS1:MKU1"/>
    <mergeCell ref="MJL1:MJN1"/>
    <mergeCell ref="MJO1:MJQ1"/>
    <mergeCell ref="MJR1:MJT1"/>
    <mergeCell ref="MJU1:MJW1"/>
    <mergeCell ref="MJX1:MJZ1"/>
    <mergeCell ref="MKA1:MKC1"/>
    <mergeCell ref="MIT1:MIV1"/>
    <mergeCell ref="MIW1:MIY1"/>
    <mergeCell ref="MIZ1:MJB1"/>
    <mergeCell ref="MJC1:MJE1"/>
    <mergeCell ref="MJF1:MJH1"/>
    <mergeCell ref="MJI1:MJK1"/>
    <mergeCell ref="MIB1:MID1"/>
    <mergeCell ref="MIE1:MIG1"/>
    <mergeCell ref="MIH1:MIJ1"/>
    <mergeCell ref="MIK1:MIM1"/>
    <mergeCell ref="MIN1:MIP1"/>
    <mergeCell ref="MIQ1:MIS1"/>
    <mergeCell ref="MHJ1:MHL1"/>
    <mergeCell ref="MHM1:MHO1"/>
    <mergeCell ref="MHP1:MHR1"/>
    <mergeCell ref="MHS1:MHU1"/>
    <mergeCell ref="MHV1:MHX1"/>
    <mergeCell ref="MHY1:MIA1"/>
    <mergeCell ref="MGR1:MGT1"/>
    <mergeCell ref="MGU1:MGW1"/>
    <mergeCell ref="MGX1:MGZ1"/>
    <mergeCell ref="MHA1:MHC1"/>
    <mergeCell ref="MHD1:MHF1"/>
    <mergeCell ref="MHG1:MHI1"/>
    <mergeCell ref="MFZ1:MGB1"/>
    <mergeCell ref="MGC1:MGE1"/>
    <mergeCell ref="MGF1:MGH1"/>
    <mergeCell ref="MGI1:MGK1"/>
    <mergeCell ref="MGL1:MGN1"/>
    <mergeCell ref="MGO1:MGQ1"/>
    <mergeCell ref="MFH1:MFJ1"/>
    <mergeCell ref="MFK1:MFM1"/>
    <mergeCell ref="MFN1:MFP1"/>
    <mergeCell ref="MFQ1:MFS1"/>
    <mergeCell ref="MFT1:MFV1"/>
    <mergeCell ref="MFW1:MFY1"/>
    <mergeCell ref="MEP1:MER1"/>
    <mergeCell ref="MES1:MEU1"/>
    <mergeCell ref="MEV1:MEX1"/>
    <mergeCell ref="MEY1:MFA1"/>
    <mergeCell ref="MFB1:MFD1"/>
    <mergeCell ref="MFE1:MFG1"/>
    <mergeCell ref="MDX1:MDZ1"/>
    <mergeCell ref="MEA1:MEC1"/>
    <mergeCell ref="MED1:MEF1"/>
    <mergeCell ref="MEG1:MEI1"/>
    <mergeCell ref="MEJ1:MEL1"/>
    <mergeCell ref="MEM1:MEO1"/>
    <mergeCell ref="MDF1:MDH1"/>
    <mergeCell ref="MDI1:MDK1"/>
    <mergeCell ref="MDL1:MDN1"/>
    <mergeCell ref="MDO1:MDQ1"/>
    <mergeCell ref="MDR1:MDT1"/>
    <mergeCell ref="MDU1:MDW1"/>
    <mergeCell ref="MCN1:MCP1"/>
    <mergeCell ref="MCQ1:MCS1"/>
    <mergeCell ref="MCT1:MCV1"/>
    <mergeCell ref="MCW1:MCY1"/>
    <mergeCell ref="MCZ1:MDB1"/>
    <mergeCell ref="MDC1:MDE1"/>
    <mergeCell ref="MBV1:MBX1"/>
    <mergeCell ref="MBY1:MCA1"/>
    <mergeCell ref="MCB1:MCD1"/>
    <mergeCell ref="MCE1:MCG1"/>
    <mergeCell ref="MCH1:MCJ1"/>
    <mergeCell ref="MCK1:MCM1"/>
    <mergeCell ref="MBD1:MBF1"/>
    <mergeCell ref="MBG1:MBI1"/>
    <mergeCell ref="MBJ1:MBL1"/>
    <mergeCell ref="MBM1:MBO1"/>
    <mergeCell ref="MBP1:MBR1"/>
    <mergeCell ref="MBS1:MBU1"/>
    <mergeCell ref="MAL1:MAN1"/>
    <mergeCell ref="MAO1:MAQ1"/>
    <mergeCell ref="MAR1:MAT1"/>
    <mergeCell ref="MAU1:MAW1"/>
    <mergeCell ref="MAX1:MAZ1"/>
    <mergeCell ref="MBA1:MBC1"/>
    <mergeCell ref="LZT1:LZV1"/>
    <mergeCell ref="LZW1:LZY1"/>
    <mergeCell ref="LZZ1:MAB1"/>
    <mergeCell ref="MAC1:MAE1"/>
    <mergeCell ref="MAF1:MAH1"/>
    <mergeCell ref="MAI1:MAK1"/>
    <mergeCell ref="LZB1:LZD1"/>
    <mergeCell ref="LZE1:LZG1"/>
    <mergeCell ref="LZH1:LZJ1"/>
    <mergeCell ref="LZK1:LZM1"/>
    <mergeCell ref="LZN1:LZP1"/>
    <mergeCell ref="LZQ1:LZS1"/>
    <mergeCell ref="LYJ1:LYL1"/>
    <mergeCell ref="LYM1:LYO1"/>
    <mergeCell ref="LYP1:LYR1"/>
    <mergeCell ref="LYS1:LYU1"/>
    <mergeCell ref="LYV1:LYX1"/>
    <mergeCell ref="LYY1:LZA1"/>
    <mergeCell ref="LXR1:LXT1"/>
    <mergeCell ref="LXU1:LXW1"/>
    <mergeCell ref="LXX1:LXZ1"/>
    <mergeCell ref="LYA1:LYC1"/>
    <mergeCell ref="LYD1:LYF1"/>
    <mergeCell ref="LYG1:LYI1"/>
    <mergeCell ref="LWZ1:LXB1"/>
    <mergeCell ref="LXC1:LXE1"/>
    <mergeCell ref="LXF1:LXH1"/>
    <mergeCell ref="LXI1:LXK1"/>
    <mergeCell ref="LXL1:LXN1"/>
    <mergeCell ref="LXO1:LXQ1"/>
    <mergeCell ref="LWH1:LWJ1"/>
    <mergeCell ref="LWK1:LWM1"/>
    <mergeCell ref="LWN1:LWP1"/>
    <mergeCell ref="LWQ1:LWS1"/>
    <mergeCell ref="LWT1:LWV1"/>
    <mergeCell ref="LWW1:LWY1"/>
    <mergeCell ref="LVP1:LVR1"/>
    <mergeCell ref="LVS1:LVU1"/>
    <mergeCell ref="LVV1:LVX1"/>
    <mergeCell ref="LVY1:LWA1"/>
    <mergeCell ref="LWB1:LWD1"/>
    <mergeCell ref="LWE1:LWG1"/>
    <mergeCell ref="LUX1:LUZ1"/>
    <mergeCell ref="LVA1:LVC1"/>
    <mergeCell ref="LVD1:LVF1"/>
    <mergeCell ref="LVG1:LVI1"/>
    <mergeCell ref="LVJ1:LVL1"/>
    <mergeCell ref="LVM1:LVO1"/>
    <mergeCell ref="LUF1:LUH1"/>
    <mergeCell ref="LUI1:LUK1"/>
    <mergeCell ref="LUL1:LUN1"/>
    <mergeCell ref="LUO1:LUQ1"/>
    <mergeCell ref="LUR1:LUT1"/>
    <mergeCell ref="LUU1:LUW1"/>
    <mergeCell ref="LTN1:LTP1"/>
    <mergeCell ref="LTQ1:LTS1"/>
    <mergeCell ref="LTT1:LTV1"/>
    <mergeCell ref="LTW1:LTY1"/>
    <mergeCell ref="LTZ1:LUB1"/>
    <mergeCell ref="LUC1:LUE1"/>
    <mergeCell ref="LSV1:LSX1"/>
    <mergeCell ref="LSY1:LTA1"/>
    <mergeCell ref="LTB1:LTD1"/>
    <mergeCell ref="LTE1:LTG1"/>
    <mergeCell ref="LTH1:LTJ1"/>
    <mergeCell ref="LTK1:LTM1"/>
    <mergeCell ref="LSD1:LSF1"/>
    <mergeCell ref="LSG1:LSI1"/>
    <mergeCell ref="LSJ1:LSL1"/>
    <mergeCell ref="LSM1:LSO1"/>
    <mergeCell ref="LSP1:LSR1"/>
    <mergeCell ref="LSS1:LSU1"/>
    <mergeCell ref="LRL1:LRN1"/>
    <mergeCell ref="LRO1:LRQ1"/>
    <mergeCell ref="LRR1:LRT1"/>
    <mergeCell ref="LRU1:LRW1"/>
    <mergeCell ref="LRX1:LRZ1"/>
    <mergeCell ref="LSA1:LSC1"/>
    <mergeCell ref="LQT1:LQV1"/>
    <mergeCell ref="LQW1:LQY1"/>
    <mergeCell ref="LQZ1:LRB1"/>
    <mergeCell ref="LRC1:LRE1"/>
    <mergeCell ref="LRF1:LRH1"/>
    <mergeCell ref="LRI1:LRK1"/>
    <mergeCell ref="LQB1:LQD1"/>
    <mergeCell ref="LQE1:LQG1"/>
    <mergeCell ref="LQH1:LQJ1"/>
    <mergeCell ref="LQK1:LQM1"/>
    <mergeCell ref="LQN1:LQP1"/>
    <mergeCell ref="LQQ1:LQS1"/>
    <mergeCell ref="LPJ1:LPL1"/>
    <mergeCell ref="LPM1:LPO1"/>
    <mergeCell ref="LPP1:LPR1"/>
    <mergeCell ref="LPS1:LPU1"/>
    <mergeCell ref="LPV1:LPX1"/>
    <mergeCell ref="LPY1:LQA1"/>
    <mergeCell ref="LOR1:LOT1"/>
    <mergeCell ref="LOU1:LOW1"/>
    <mergeCell ref="LOX1:LOZ1"/>
    <mergeCell ref="LPA1:LPC1"/>
    <mergeCell ref="LPD1:LPF1"/>
    <mergeCell ref="LPG1:LPI1"/>
    <mergeCell ref="LNZ1:LOB1"/>
    <mergeCell ref="LOC1:LOE1"/>
    <mergeCell ref="LOF1:LOH1"/>
    <mergeCell ref="LOI1:LOK1"/>
    <mergeCell ref="LOL1:LON1"/>
    <mergeCell ref="LOO1:LOQ1"/>
    <mergeCell ref="LNH1:LNJ1"/>
    <mergeCell ref="LNK1:LNM1"/>
    <mergeCell ref="LNN1:LNP1"/>
    <mergeCell ref="LNQ1:LNS1"/>
    <mergeCell ref="LNT1:LNV1"/>
    <mergeCell ref="LNW1:LNY1"/>
    <mergeCell ref="LMP1:LMR1"/>
    <mergeCell ref="LMS1:LMU1"/>
    <mergeCell ref="LMV1:LMX1"/>
    <mergeCell ref="LMY1:LNA1"/>
    <mergeCell ref="LNB1:LND1"/>
    <mergeCell ref="LNE1:LNG1"/>
    <mergeCell ref="LLX1:LLZ1"/>
    <mergeCell ref="LMA1:LMC1"/>
    <mergeCell ref="LMD1:LMF1"/>
    <mergeCell ref="LMG1:LMI1"/>
    <mergeCell ref="LMJ1:LML1"/>
    <mergeCell ref="LMM1:LMO1"/>
    <mergeCell ref="LLF1:LLH1"/>
    <mergeCell ref="LLI1:LLK1"/>
    <mergeCell ref="LLL1:LLN1"/>
    <mergeCell ref="LLO1:LLQ1"/>
    <mergeCell ref="LLR1:LLT1"/>
    <mergeCell ref="LLU1:LLW1"/>
    <mergeCell ref="LKN1:LKP1"/>
    <mergeCell ref="LKQ1:LKS1"/>
    <mergeCell ref="LKT1:LKV1"/>
    <mergeCell ref="LKW1:LKY1"/>
    <mergeCell ref="LKZ1:LLB1"/>
    <mergeCell ref="LLC1:LLE1"/>
    <mergeCell ref="LJV1:LJX1"/>
    <mergeCell ref="LJY1:LKA1"/>
    <mergeCell ref="LKB1:LKD1"/>
    <mergeCell ref="LKE1:LKG1"/>
    <mergeCell ref="LKH1:LKJ1"/>
    <mergeCell ref="LKK1:LKM1"/>
    <mergeCell ref="LJD1:LJF1"/>
    <mergeCell ref="LJG1:LJI1"/>
    <mergeCell ref="LJJ1:LJL1"/>
    <mergeCell ref="LJM1:LJO1"/>
    <mergeCell ref="LJP1:LJR1"/>
    <mergeCell ref="LJS1:LJU1"/>
    <mergeCell ref="LIL1:LIN1"/>
    <mergeCell ref="LIO1:LIQ1"/>
    <mergeCell ref="LIR1:LIT1"/>
    <mergeCell ref="LIU1:LIW1"/>
    <mergeCell ref="LIX1:LIZ1"/>
    <mergeCell ref="LJA1:LJC1"/>
    <mergeCell ref="LHT1:LHV1"/>
    <mergeCell ref="LHW1:LHY1"/>
    <mergeCell ref="LHZ1:LIB1"/>
    <mergeCell ref="LIC1:LIE1"/>
    <mergeCell ref="LIF1:LIH1"/>
    <mergeCell ref="LII1:LIK1"/>
    <mergeCell ref="LHB1:LHD1"/>
    <mergeCell ref="LHE1:LHG1"/>
    <mergeCell ref="LHH1:LHJ1"/>
    <mergeCell ref="LHK1:LHM1"/>
    <mergeCell ref="LHN1:LHP1"/>
    <mergeCell ref="LHQ1:LHS1"/>
    <mergeCell ref="LGJ1:LGL1"/>
    <mergeCell ref="LGM1:LGO1"/>
    <mergeCell ref="LGP1:LGR1"/>
    <mergeCell ref="LGS1:LGU1"/>
    <mergeCell ref="LGV1:LGX1"/>
    <mergeCell ref="LGY1:LHA1"/>
    <mergeCell ref="LFR1:LFT1"/>
    <mergeCell ref="LFU1:LFW1"/>
    <mergeCell ref="LFX1:LFZ1"/>
    <mergeCell ref="LGA1:LGC1"/>
    <mergeCell ref="LGD1:LGF1"/>
    <mergeCell ref="LGG1:LGI1"/>
    <mergeCell ref="LEZ1:LFB1"/>
    <mergeCell ref="LFC1:LFE1"/>
    <mergeCell ref="LFF1:LFH1"/>
    <mergeCell ref="LFI1:LFK1"/>
    <mergeCell ref="LFL1:LFN1"/>
    <mergeCell ref="LFO1:LFQ1"/>
    <mergeCell ref="LEH1:LEJ1"/>
    <mergeCell ref="LEK1:LEM1"/>
    <mergeCell ref="LEN1:LEP1"/>
    <mergeCell ref="LEQ1:LES1"/>
    <mergeCell ref="LET1:LEV1"/>
    <mergeCell ref="LEW1:LEY1"/>
    <mergeCell ref="LDP1:LDR1"/>
    <mergeCell ref="LDS1:LDU1"/>
    <mergeCell ref="LDV1:LDX1"/>
    <mergeCell ref="LDY1:LEA1"/>
    <mergeCell ref="LEB1:LED1"/>
    <mergeCell ref="LEE1:LEG1"/>
    <mergeCell ref="LCX1:LCZ1"/>
    <mergeCell ref="LDA1:LDC1"/>
    <mergeCell ref="LDD1:LDF1"/>
    <mergeCell ref="LDG1:LDI1"/>
    <mergeCell ref="LDJ1:LDL1"/>
    <mergeCell ref="LDM1:LDO1"/>
    <mergeCell ref="LCF1:LCH1"/>
    <mergeCell ref="LCI1:LCK1"/>
    <mergeCell ref="LCL1:LCN1"/>
    <mergeCell ref="LCO1:LCQ1"/>
    <mergeCell ref="LCR1:LCT1"/>
    <mergeCell ref="LCU1:LCW1"/>
    <mergeCell ref="LBN1:LBP1"/>
    <mergeCell ref="LBQ1:LBS1"/>
    <mergeCell ref="LBT1:LBV1"/>
    <mergeCell ref="LBW1:LBY1"/>
    <mergeCell ref="LBZ1:LCB1"/>
    <mergeCell ref="LCC1:LCE1"/>
    <mergeCell ref="LAV1:LAX1"/>
    <mergeCell ref="LAY1:LBA1"/>
    <mergeCell ref="LBB1:LBD1"/>
    <mergeCell ref="LBE1:LBG1"/>
    <mergeCell ref="LBH1:LBJ1"/>
    <mergeCell ref="LBK1:LBM1"/>
    <mergeCell ref="LAD1:LAF1"/>
    <mergeCell ref="LAG1:LAI1"/>
    <mergeCell ref="LAJ1:LAL1"/>
    <mergeCell ref="LAM1:LAO1"/>
    <mergeCell ref="LAP1:LAR1"/>
    <mergeCell ref="LAS1:LAU1"/>
    <mergeCell ref="KZL1:KZN1"/>
    <mergeCell ref="KZO1:KZQ1"/>
    <mergeCell ref="KZR1:KZT1"/>
    <mergeCell ref="KZU1:KZW1"/>
    <mergeCell ref="KZX1:KZZ1"/>
    <mergeCell ref="LAA1:LAC1"/>
    <mergeCell ref="KYT1:KYV1"/>
    <mergeCell ref="KYW1:KYY1"/>
    <mergeCell ref="KYZ1:KZB1"/>
    <mergeCell ref="KZC1:KZE1"/>
    <mergeCell ref="KZF1:KZH1"/>
    <mergeCell ref="KZI1:KZK1"/>
    <mergeCell ref="KYB1:KYD1"/>
    <mergeCell ref="KYE1:KYG1"/>
    <mergeCell ref="KYH1:KYJ1"/>
    <mergeCell ref="KYK1:KYM1"/>
    <mergeCell ref="KYN1:KYP1"/>
    <mergeCell ref="KYQ1:KYS1"/>
    <mergeCell ref="KXJ1:KXL1"/>
    <mergeCell ref="KXM1:KXO1"/>
    <mergeCell ref="KXP1:KXR1"/>
    <mergeCell ref="KXS1:KXU1"/>
    <mergeCell ref="KXV1:KXX1"/>
    <mergeCell ref="KXY1:KYA1"/>
    <mergeCell ref="KWR1:KWT1"/>
    <mergeCell ref="KWU1:KWW1"/>
    <mergeCell ref="KWX1:KWZ1"/>
    <mergeCell ref="KXA1:KXC1"/>
    <mergeCell ref="KXD1:KXF1"/>
    <mergeCell ref="KXG1:KXI1"/>
    <mergeCell ref="KVZ1:KWB1"/>
    <mergeCell ref="KWC1:KWE1"/>
    <mergeCell ref="KWF1:KWH1"/>
    <mergeCell ref="KWI1:KWK1"/>
    <mergeCell ref="KWL1:KWN1"/>
    <mergeCell ref="KWO1:KWQ1"/>
    <mergeCell ref="KVH1:KVJ1"/>
    <mergeCell ref="KVK1:KVM1"/>
    <mergeCell ref="KVN1:KVP1"/>
    <mergeCell ref="KVQ1:KVS1"/>
    <mergeCell ref="KVT1:KVV1"/>
    <mergeCell ref="KVW1:KVY1"/>
    <mergeCell ref="KUP1:KUR1"/>
    <mergeCell ref="KUS1:KUU1"/>
    <mergeCell ref="KUV1:KUX1"/>
    <mergeCell ref="KUY1:KVA1"/>
    <mergeCell ref="KVB1:KVD1"/>
    <mergeCell ref="KVE1:KVG1"/>
    <mergeCell ref="KTX1:KTZ1"/>
    <mergeCell ref="KUA1:KUC1"/>
    <mergeCell ref="KUD1:KUF1"/>
    <mergeCell ref="KUG1:KUI1"/>
    <mergeCell ref="KUJ1:KUL1"/>
    <mergeCell ref="KUM1:KUO1"/>
    <mergeCell ref="KTF1:KTH1"/>
    <mergeCell ref="KTI1:KTK1"/>
    <mergeCell ref="KTL1:KTN1"/>
    <mergeCell ref="KTO1:KTQ1"/>
    <mergeCell ref="KTR1:KTT1"/>
    <mergeCell ref="KTU1:KTW1"/>
    <mergeCell ref="KSN1:KSP1"/>
    <mergeCell ref="KSQ1:KSS1"/>
    <mergeCell ref="KST1:KSV1"/>
    <mergeCell ref="KSW1:KSY1"/>
    <mergeCell ref="KSZ1:KTB1"/>
    <mergeCell ref="KTC1:KTE1"/>
    <mergeCell ref="KRV1:KRX1"/>
    <mergeCell ref="KRY1:KSA1"/>
    <mergeCell ref="KSB1:KSD1"/>
    <mergeCell ref="KSE1:KSG1"/>
    <mergeCell ref="KSH1:KSJ1"/>
    <mergeCell ref="KSK1:KSM1"/>
    <mergeCell ref="KRD1:KRF1"/>
    <mergeCell ref="KRG1:KRI1"/>
    <mergeCell ref="KRJ1:KRL1"/>
    <mergeCell ref="KRM1:KRO1"/>
    <mergeCell ref="KRP1:KRR1"/>
    <mergeCell ref="KRS1:KRU1"/>
    <mergeCell ref="KQL1:KQN1"/>
    <mergeCell ref="KQO1:KQQ1"/>
    <mergeCell ref="KQR1:KQT1"/>
    <mergeCell ref="KQU1:KQW1"/>
    <mergeCell ref="KQX1:KQZ1"/>
    <mergeCell ref="KRA1:KRC1"/>
    <mergeCell ref="KPT1:KPV1"/>
    <mergeCell ref="KPW1:KPY1"/>
    <mergeCell ref="KPZ1:KQB1"/>
    <mergeCell ref="KQC1:KQE1"/>
    <mergeCell ref="KQF1:KQH1"/>
    <mergeCell ref="KQI1:KQK1"/>
    <mergeCell ref="KPB1:KPD1"/>
    <mergeCell ref="KPE1:KPG1"/>
    <mergeCell ref="KPH1:KPJ1"/>
    <mergeCell ref="KPK1:KPM1"/>
    <mergeCell ref="KPN1:KPP1"/>
    <mergeCell ref="KPQ1:KPS1"/>
    <mergeCell ref="KOJ1:KOL1"/>
    <mergeCell ref="KOM1:KOO1"/>
    <mergeCell ref="KOP1:KOR1"/>
    <mergeCell ref="KOS1:KOU1"/>
    <mergeCell ref="KOV1:KOX1"/>
    <mergeCell ref="KOY1:KPA1"/>
    <mergeCell ref="KNR1:KNT1"/>
    <mergeCell ref="KNU1:KNW1"/>
    <mergeCell ref="KNX1:KNZ1"/>
    <mergeCell ref="KOA1:KOC1"/>
    <mergeCell ref="KOD1:KOF1"/>
    <mergeCell ref="KOG1:KOI1"/>
    <mergeCell ref="KMZ1:KNB1"/>
    <mergeCell ref="KNC1:KNE1"/>
    <mergeCell ref="KNF1:KNH1"/>
    <mergeCell ref="KNI1:KNK1"/>
    <mergeCell ref="KNL1:KNN1"/>
    <mergeCell ref="KNO1:KNQ1"/>
    <mergeCell ref="KMH1:KMJ1"/>
    <mergeCell ref="KMK1:KMM1"/>
    <mergeCell ref="KMN1:KMP1"/>
    <mergeCell ref="KMQ1:KMS1"/>
    <mergeCell ref="KMT1:KMV1"/>
    <mergeCell ref="KMW1:KMY1"/>
    <mergeCell ref="KLP1:KLR1"/>
    <mergeCell ref="KLS1:KLU1"/>
    <mergeCell ref="KLV1:KLX1"/>
    <mergeCell ref="KLY1:KMA1"/>
    <mergeCell ref="KMB1:KMD1"/>
    <mergeCell ref="KME1:KMG1"/>
    <mergeCell ref="KKX1:KKZ1"/>
    <mergeCell ref="KLA1:KLC1"/>
    <mergeCell ref="KLD1:KLF1"/>
    <mergeCell ref="KLG1:KLI1"/>
    <mergeCell ref="KLJ1:KLL1"/>
    <mergeCell ref="KLM1:KLO1"/>
    <mergeCell ref="KKF1:KKH1"/>
    <mergeCell ref="KKI1:KKK1"/>
    <mergeCell ref="KKL1:KKN1"/>
    <mergeCell ref="KKO1:KKQ1"/>
    <mergeCell ref="KKR1:KKT1"/>
    <mergeCell ref="KKU1:KKW1"/>
    <mergeCell ref="KJN1:KJP1"/>
    <mergeCell ref="KJQ1:KJS1"/>
    <mergeCell ref="KJT1:KJV1"/>
    <mergeCell ref="KJW1:KJY1"/>
    <mergeCell ref="KJZ1:KKB1"/>
    <mergeCell ref="KKC1:KKE1"/>
    <mergeCell ref="KIV1:KIX1"/>
    <mergeCell ref="KIY1:KJA1"/>
    <mergeCell ref="KJB1:KJD1"/>
    <mergeCell ref="KJE1:KJG1"/>
    <mergeCell ref="KJH1:KJJ1"/>
    <mergeCell ref="KJK1:KJM1"/>
    <mergeCell ref="KID1:KIF1"/>
    <mergeCell ref="KIG1:KII1"/>
    <mergeCell ref="KIJ1:KIL1"/>
    <mergeCell ref="KIM1:KIO1"/>
    <mergeCell ref="KIP1:KIR1"/>
    <mergeCell ref="KIS1:KIU1"/>
    <mergeCell ref="KHL1:KHN1"/>
    <mergeCell ref="KHO1:KHQ1"/>
    <mergeCell ref="KHR1:KHT1"/>
    <mergeCell ref="KHU1:KHW1"/>
    <mergeCell ref="KHX1:KHZ1"/>
    <mergeCell ref="KIA1:KIC1"/>
    <mergeCell ref="KGT1:KGV1"/>
    <mergeCell ref="KGW1:KGY1"/>
    <mergeCell ref="KGZ1:KHB1"/>
    <mergeCell ref="KHC1:KHE1"/>
    <mergeCell ref="KHF1:KHH1"/>
    <mergeCell ref="KHI1:KHK1"/>
    <mergeCell ref="KGB1:KGD1"/>
    <mergeCell ref="KGE1:KGG1"/>
    <mergeCell ref="KGH1:KGJ1"/>
    <mergeCell ref="KGK1:KGM1"/>
    <mergeCell ref="KGN1:KGP1"/>
    <mergeCell ref="KGQ1:KGS1"/>
    <mergeCell ref="KFJ1:KFL1"/>
    <mergeCell ref="KFM1:KFO1"/>
    <mergeCell ref="KFP1:KFR1"/>
    <mergeCell ref="KFS1:KFU1"/>
    <mergeCell ref="KFV1:KFX1"/>
    <mergeCell ref="KFY1:KGA1"/>
    <mergeCell ref="KER1:KET1"/>
    <mergeCell ref="KEU1:KEW1"/>
    <mergeCell ref="KEX1:KEZ1"/>
    <mergeCell ref="KFA1:KFC1"/>
    <mergeCell ref="KFD1:KFF1"/>
    <mergeCell ref="KFG1:KFI1"/>
    <mergeCell ref="KDZ1:KEB1"/>
    <mergeCell ref="KEC1:KEE1"/>
    <mergeCell ref="KEF1:KEH1"/>
    <mergeCell ref="KEI1:KEK1"/>
    <mergeCell ref="KEL1:KEN1"/>
    <mergeCell ref="KEO1:KEQ1"/>
    <mergeCell ref="KDH1:KDJ1"/>
    <mergeCell ref="KDK1:KDM1"/>
    <mergeCell ref="KDN1:KDP1"/>
    <mergeCell ref="KDQ1:KDS1"/>
    <mergeCell ref="KDT1:KDV1"/>
    <mergeCell ref="KDW1:KDY1"/>
    <mergeCell ref="KCP1:KCR1"/>
    <mergeCell ref="KCS1:KCU1"/>
    <mergeCell ref="KCV1:KCX1"/>
    <mergeCell ref="KCY1:KDA1"/>
    <mergeCell ref="KDB1:KDD1"/>
    <mergeCell ref="KDE1:KDG1"/>
    <mergeCell ref="KBX1:KBZ1"/>
    <mergeCell ref="KCA1:KCC1"/>
    <mergeCell ref="KCD1:KCF1"/>
    <mergeCell ref="KCG1:KCI1"/>
    <mergeCell ref="KCJ1:KCL1"/>
    <mergeCell ref="KCM1:KCO1"/>
    <mergeCell ref="KBF1:KBH1"/>
    <mergeCell ref="KBI1:KBK1"/>
    <mergeCell ref="KBL1:KBN1"/>
    <mergeCell ref="KBO1:KBQ1"/>
    <mergeCell ref="KBR1:KBT1"/>
    <mergeCell ref="KBU1:KBW1"/>
    <mergeCell ref="KAN1:KAP1"/>
    <mergeCell ref="KAQ1:KAS1"/>
    <mergeCell ref="KAT1:KAV1"/>
    <mergeCell ref="KAW1:KAY1"/>
    <mergeCell ref="KAZ1:KBB1"/>
    <mergeCell ref="KBC1:KBE1"/>
    <mergeCell ref="JZV1:JZX1"/>
    <mergeCell ref="JZY1:KAA1"/>
    <mergeCell ref="KAB1:KAD1"/>
    <mergeCell ref="KAE1:KAG1"/>
    <mergeCell ref="KAH1:KAJ1"/>
    <mergeCell ref="KAK1:KAM1"/>
    <mergeCell ref="JZD1:JZF1"/>
    <mergeCell ref="JZG1:JZI1"/>
    <mergeCell ref="JZJ1:JZL1"/>
    <mergeCell ref="JZM1:JZO1"/>
    <mergeCell ref="JZP1:JZR1"/>
    <mergeCell ref="JZS1:JZU1"/>
    <mergeCell ref="JYL1:JYN1"/>
    <mergeCell ref="JYO1:JYQ1"/>
    <mergeCell ref="JYR1:JYT1"/>
    <mergeCell ref="JYU1:JYW1"/>
    <mergeCell ref="JYX1:JYZ1"/>
    <mergeCell ref="JZA1:JZC1"/>
    <mergeCell ref="JXT1:JXV1"/>
    <mergeCell ref="JXW1:JXY1"/>
    <mergeCell ref="JXZ1:JYB1"/>
    <mergeCell ref="JYC1:JYE1"/>
    <mergeCell ref="JYF1:JYH1"/>
    <mergeCell ref="JYI1:JYK1"/>
    <mergeCell ref="JXB1:JXD1"/>
    <mergeCell ref="JXE1:JXG1"/>
    <mergeCell ref="JXH1:JXJ1"/>
    <mergeCell ref="JXK1:JXM1"/>
    <mergeCell ref="JXN1:JXP1"/>
    <mergeCell ref="JXQ1:JXS1"/>
    <mergeCell ref="JWJ1:JWL1"/>
    <mergeCell ref="JWM1:JWO1"/>
    <mergeCell ref="JWP1:JWR1"/>
    <mergeCell ref="JWS1:JWU1"/>
    <mergeCell ref="JWV1:JWX1"/>
    <mergeCell ref="JWY1:JXA1"/>
    <mergeCell ref="JVR1:JVT1"/>
    <mergeCell ref="JVU1:JVW1"/>
    <mergeCell ref="JVX1:JVZ1"/>
    <mergeCell ref="JWA1:JWC1"/>
    <mergeCell ref="JWD1:JWF1"/>
    <mergeCell ref="JWG1:JWI1"/>
    <mergeCell ref="JUZ1:JVB1"/>
    <mergeCell ref="JVC1:JVE1"/>
    <mergeCell ref="JVF1:JVH1"/>
    <mergeCell ref="JVI1:JVK1"/>
    <mergeCell ref="JVL1:JVN1"/>
    <mergeCell ref="JVO1:JVQ1"/>
    <mergeCell ref="JUH1:JUJ1"/>
    <mergeCell ref="JUK1:JUM1"/>
    <mergeCell ref="JUN1:JUP1"/>
    <mergeCell ref="JUQ1:JUS1"/>
    <mergeCell ref="JUT1:JUV1"/>
    <mergeCell ref="JUW1:JUY1"/>
    <mergeCell ref="JTP1:JTR1"/>
    <mergeCell ref="JTS1:JTU1"/>
    <mergeCell ref="JTV1:JTX1"/>
    <mergeCell ref="JTY1:JUA1"/>
    <mergeCell ref="JUB1:JUD1"/>
    <mergeCell ref="JUE1:JUG1"/>
    <mergeCell ref="JSX1:JSZ1"/>
    <mergeCell ref="JTA1:JTC1"/>
    <mergeCell ref="JTD1:JTF1"/>
    <mergeCell ref="JTG1:JTI1"/>
    <mergeCell ref="JTJ1:JTL1"/>
    <mergeCell ref="JTM1:JTO1"/>
    <mergeCell ref="JSF1:JSH1"/>
    <mergeCell ref="JSI1:JSK1"/>
    <mergeCell ref="JSL1:JSN1"/>
    <mergeCell ref="JSO1:JSQ1"/>
    <mergeCell ref="JSR1:JST1"/>
    <mergeCell ref="JSU1:JSW1"/>
    <mergeCell ref="JRN1:JRP1"/>
    <mergeCell ref="JRQ1:JRS1"/>
    <mergeCell ref="JRT1:JRV1"/>
    <mergeCell ref="JRW1:JRY1"/>
    <mergeCell ref="JRZ1:JSB1"/>
    <mergeCell ref="JSC1:JSE1"/>
    <mergeCell ref="JQV1:JQX1"/>
    <mergeCell ref="JQY1:JRA1"/>
    <mergeCell ref="JRB1:JRD1"/>
    <mergeCell ref="JRE1:JRG1"/>
    <mergeCell ref="JRH1:JRJ1"/>
    <mergeCell ref="JRK1:JRM1"/>
    <mergeCell ref="JQD1:JQF1"/>
    <mergeCell ref="JQG1:JQI1"/>
    <mergeCell ref="JQJ1:JQL1"/>
    <mergeCell ref="JQM1:JQO1"/>
    <mergeCell ref="JQP1:JQR1"/>
    <mergeCell ref="JQS1:JQU1"/>
    <mergeCell ref="JPL1:JPN1"/>
    <mergeCell ref="JPO1:JPQ1"/>
    <mergeCell ref="JPR1:JPT1"/>
    <mergeCell ref="JPU1:JPW1"/>
    <mergeCell ref="JPX1:JPZ1"/>
    <mergeCell ref="JQA1:JQC1"/>
    <mergeCell ref="JOT1:JOV1"/>
    <mergeCell ref="JOW1:JOY1"/>
    <mergeCell ref="JOZ1:JPB1"/>
    <mergeCell ref="JPC1:JPE1"/>
    <mergeCell ref="JPF1:JPH1"/>
    <mergeCell ref="JPI1:JPK1"/>
    <mergeCell ref="JOB1:JOD1"/>
    <mergeCell ref="JOE1:JOG1"/>
    <mergeCell ref="JOH1:JOJ1"/>
    <mergeCell ref="JOK1:JOM1"/>
    <mergeCell ref="JON1:JOP1"/>
    <mergeCell ref="JOQ1:JOS1"/>
    <mergeCell ref="JNJ1:JNL1"/>
    <mergeCell ref="JNM1:JNO1"/>
    <mergeCell ref="JNP1:JNR1"/>
    <mergeCell ref="JNS1:JNU1"/>
    <mergeCell ref="JNV1:JNX1"/>
    <mergeCell ref="JNY1:JOA1"/>
    <mergeCell ref="JMR1:JMT1"/>
    <mergeCell ref="JMU1:JMW1"/>
    <mergeCell ref="JMX1:JMZ1"/>
    <mergeCell ref="JNA1:JNC1"/>
    <mergeCell ref="JND1:JNF1"/>
    <mergeCell ref="JNG1:JNI1"/>
    <mergeCell ref="JLZ1:JMB1"/>
    <mergeCell ref="JMC1:JME1"/>
    <mergeCell ref="JMF1:JMH1"/>
    <mergeCell ref="JMI1:JMK1"/>
    <mergeCell ref="JML1:JMN1"/>
    <mergeCell ref="JMO1:JMQ1"/>
    <mergeCell ref="JLH1:JLJ1"/>
    <mergeCell ref="JLK1:JLM1"/>
    <mergeCell ref="JLN1:JLP1"/>
    <mergeCell ref="JLQ1:JLS1"/>
    <mergeCell ref="JLT1:JLV1"/>
    <mergeCell ref="JLW1:JLY1"/>
    <mergeCell ref="JKP1:JKR1"/>
    <mergeCell ref="JKS1:JKU1"/>
    <mergeCell ref="JKV1:JKX1"/>
    <mergeCell ref="JKY1:JLA1"/>
    <mergeCell ref="JLB1:JLD1"/>
    <mergeCell ref="JLE1:JLG1"/>
    <mergeCell ref="JJX1:JJZ1"/>
    <mergeCell ref="JKA1:JKC1"/>
    <mergeCell ref="JKD1:JKF1"/>
    <mergeCell ref="JKG1:JKI1"/>
    <mergeCell ref="JKJ1:JKL1"/>
    <mergeCell ref="JKM1:JKO1"/>
    <mergeCell ref="JJF1:JJH1"/>
    <mergeCell ref="JJI1:JJK1"/>
    <mergeCell ref="JJL1:JJN1"/>
    <mergeCell ref="JJO1:JJQ1"/>
    <mergeCell ref="JJR1:JJT1"/>
    <mergeCell ref="JJU1:JJW1"/>
    <mergeCell ref="JIN1:JIP1"/>
    <mergeCell ref="JIQ1:JIS1"/>
    <mergeCell ref="JIT1:JIV1"/>
    <mergeCell ref="JIW1:JIY1"/>
    <mergeCell ref="JIZ1:JJB1"/>
    <mergeCell ref="JJC1:JJE1"/>
    <mergeCell ref="JHV1:JHX1"/>
    <mergeCell ref="JHY1:JIA1"/>
    <mergeCell ref="JIB1:JID1"/>
    <mergeCell ref="JIE1:JIG1"/>
    <mergeCell ref="JIH1:JIJ1"/>
    <mergeCell ref="JIK1:JIM1"/>
    <mergeCell ref="JHD1:JHF1"/>
    <mergeCell ref="JHG1:JHI1"/>
    <mergeCell ref="JHJ1:JHL1"/>
    <mergeCell ref="JHM1:JHO1"/>
    <mergeCell ref="JHP1:JHR1"/>
    <mergeCell ref="JHS1:JHU1"/>
    <mergeCell ref="JGL1:JGN1"/>
    <mergeCell ref="JGO1:JGQ1"/>
    <mergeCell ref="JGR1:JGT1"/>
    <mergeCell ref="JGU1:JGW1"/>
    <mergeCell ref="JGX1:JGZ1"/>
    <mergeCell ref="JHA1:JHC1"/>
    <mergeCell ref="JFT1:JFV1"/>
    <mergeCell ref="JFW1:JFY1"/>
    <mergeCell ref="JFZ1:JGB1"/>
    <mergeCell ref="JGC1:JGE1"/>
    <mergeCell ref="JGF1:JGH1"/>
    <mergeCell ref="JGI1:JGK1"/>
    <mergeCell ref="JFB1:JFD1"/>
    <mergeCell ref="JFE1:JFG1"/>
    <mergeCell ref="JFH1:JFJ1"/>
    <mergeCell ref="JFK1:JFM1"/>
    <mergeCell ref="JFN1:JFP1"/>
    <mergeCell ref="JFQ1:JFS1"/>
    <mergeCell ref="JEJ1:JEL1"/>
    <mergeCell ref="JEM1:JEO1"/>
    <mergeCell ref="JEP1:JER1"/>
    <mergeCell ref="JES1:JEU1"/>
    <mergeCell ref="JEV1:JEX1"/>
    <mergeCell ref="JEY1:JFA1"/>
    <mergeCell ref="JDR1:JDT1"/>
    <mergeCell ref="JDU1:JDW1"/>
    <mergeCell ref="JDX1:JDZ1"/>
    <mergeCell ref="JEA1:JEC1"/>
    <mergeCell ref="JED1:JEF1"/>
    <mergeCell ref="JEG1:JEI1"/>
    <mergeCell ref="JCZ1:JDB1"/>
    <mergeCell ref="JDC1:JDE1"/>
    <mergeCell ref="JDF1:JDH1"/>
    <mergeCell ref="JDI1:JDK1"/>
    <mergeCell ref="JDL1:JDN1"/>
    <mergeCell ref="JDO1:JDQ1"/>
    <mergeCell ref="JCH1:JCJ1"/>
    <mergeCell ref="JCK1:JCM1"/>
    <mergeCell ref="JCN1:JCP1"/>
    <mergeCell ref="JCQ1:JCS1"/>
    <mergeCell ref="JCT1:JCV1"/>
    <mergeCell ref="JCW1:JCY1"/>
    <mergeCell ref="JBP1:JBR1"/>
    <mergeCell ref="JBS1:JBU1"/>
    <mergeCell ref="JBV1:JBX1"/>
    <mergeCell ref="JBY1:JCA1"/>
    <mergeCell ref="JCB1:JCD1"/>
    <mergeCell ref="JCE1:JCG1"/>
    <mergeCell ref="JAX1:JAZ1"/>
    <mergeCell ref="JBA1:JBC1"/>
    <mergeCell ref="JBD1:JBF1"/>
    <mergeCell ref="JBG1:JBI1"/>
    <mergeCell ref="JBJ1:JBL1"/>
    <mergeCell ref="JBM1:JBO1"/>
    <mergeCell ref="JAF1:JAH1"/>
    <mergeCell ref="JAI1:JAK1"/>
    <mergeCell ref="JAL1:JAN1"/>
    <mergeCell ref="JAO1:JAQ1"/>
    <mergeCell ref="JAR1:JAT1"/>
    <mergeCell ref="JAU1:JAW1"/>
    <mergeCell ref="IZN1:IZP1"/>
    <mergeCell ref="IZQ1:IZS1"/>
    <mergeCell ref="IZT1:IZV1"/>
    <mergeCell ref="IZW1:IZY1"/>
    <mergeCell ref="IZZ1:JAB1"/>
    <mergeCell ref="JAC1:JAE1"/>
    <mergeCell ref="IYV1:IYX1"/>
    <mergeCell ref="IYY1:IZA1"/>
    <mergeCell ref="IZB1:IZD1"/>
    <mergeCell ref="IZE1:IZG1"/>
    <mergeCell ref="IZH1:IZJ1"/>
    <mergeCell ref="IZK1:IZM1"/>
    <mergeCell ref="IYD1:IYF1"/>
    <mergeCell ref="IYG1:IYI1"/>
    <mergeCell ref="IYJ1:IYL1"/>
    <mergeCell ref="IYM1:IYO1"/>
    <mergeCell ref="IYP1:IYR1"/>
    <mergeCell ref="IYS1:IYU1"/>
    <mergeCell ref="IXL1:IXN1"/>
    <mergeCell ref="IXO1:IXQ1"/>
    <mergeCell ref="IXR1:IXT1"/>
    <mergeCell ref="IXU1:IXW1"/>
    <mergeCell ref="IXX1:IXZ1"/>
    <mergeCell ref="IYA1:IYC1"/>
    <mergeCell ref="IWT1:IWV1"/>
    <mergeCell ref="IWW1:IWY1"/>
    <mergeCell ref="IWZ1:IXB1"/>
    <mergeCell ref="IXC1:IXE1"/>
    <mergeCell ref="IXF1:IXH1"/>
    <mergeCell ref="IXI1:IXK1"/>
    <mergeCell ref="IWB1:IWD1"/>
    <mergeCell ref="IWE1:IWG1"/>
    <mergeCell ref="IWH1:IWJ1"/>
    <mergeCell ref="IWK1:IWM1"/>
    <mergeCell ref="IWN1:IWP1"/>
    <mergeCell ref="IWQ1:IWS1"/>
    <mergeCell ref="IVJ1:IVL1"/>
    <mergeCell ref="IVM1:IVO1"/>
    <mergeCell ref="IVP1:IVR1"/>
    <mergeCell ref="IVS1:IVU1"/>
    <mergeCell ref="IVV1:IVX1"/>
    <mergeCell ref="IVY1:IWA1"/>
    <mergeCell ref="IUR1:IUT1"/>
    <mergeCell ref="IUU1:IUW1"/>
    <mergeCell ref="IUX1:IUZ1"/>
    <mergeCell ref="IVA1:IVC1"/>
    <mergeCell ref="IVD1:IVF1"/>
    <mergeCell ref="IVG1:IVI1"/>
    <mergeCell ref="ITZ1:IUB1"/>
    <mergeCell ref="IUC1:IUE1"/>
    <mergeCell ref="IUF1:IUH1"/>
    <mergeCell ref="IUI1:IUK1"/>
    <mergeCell ref="IUL1:IUN1"/>
    <mergeCell ref="IUO1:IUQ1"/>
    <mergeCell ref="ITH1:ITJ1"/>
    <mergeCell ref="ITK1:ITM1"/>
    <mergeCell ref="ITN1:ITP1"/>
    <mergeCell ref="ITQ1:ITS1"/>
    <mergeCell ref="ITT1:ITV1"/>
    <mergeCell ref="ITW1:ITY1"/>
    <mergeCell ref="ISP1:ISR1"/>
    <mergeCell ref="ISS1:ISU1"/>
    <mergeCell ref="ISV1:ISX1"/>
    <mergeCell ref="ISY1:ITA1"/>
    <mergeCell ref="ITB1:ITD1"/>
    <mergeCell ref="ITE1:ITG1"/>
    <mergeCell ref="IRX1:IRZ1"/>
    <mergeCell ref="ISA1:ISC1"/>
    <mergeCell ref="ISD1:ISF1"/>
    <mergeCell ref="ISG1:ISI1"/>
    <mergeCell ref="ISJ1:ISL1"/>
    <mergeCell ref="ISM1:ISO1"/>
    <mergeCell ref="IRF1:IRH1"/>
    <mergeCell ref="IRI1:IRK1"/>
    <mergeCell ref="IRL1:IRN1"/>
    <mergeCell ref="IRO1:IRQ1"/>
    <mergeCell ref="IRR1:IRT1"/>
    <mergeCell ref="IRU1:IRW1"/>
    <mergeCell ref="IQN1:IQP1"/>
    <mergeCell ref="IQQ1:IQS1"/>
    <mergeCell ref="IQT1:IQV1"/>
    <mergeCell ref="IQW1:IQY1"/>
    <mergeCell ref="IQZ1:IRB1"/>
    <mergeCell ref="IRC1:IRE1"/>
    <mergeCell ref="IPV1:IPX1"/>
    <mergeCell ref="IPY1:IQA1"/>
    <mergeCell ref="IQB1:IQD1"/>
    <mergeCell ref="IQE1:IQG1"/>
    <mergeCell ref="IQH1:IQJ1"/>
    <mergeCell ref="IQK1:IQM1"/>
    <mergeCell ref="IPD1:IPF1"/>
    <mergeCell ref="IPG1:IPI1"/>
    <mergeCell ref="IPJ1:IPL1"/>
    <mergeCell ref="IPM1:IPO1"/>
    <mergeCell ref="IPP1:IPR1"/>
    <mergeCell ref="IPS1:IPU1"/>
    <mergeCell ref="IOL1:ION1"/>
    <mergeCell ref="IOO1:IOQ1"/>
    <mergeCell ref="IOR1:IOT1"/>
    <mergeCell ref="IOU1:IOW1"/>
    <mergeCell ref="IOX1:IOZ1"/>
    <mergeCell ref="IPA1:IPC1"/>
    <mergeCell ref="INT1:INV1"/>
    <mergeCell ref="INW1:INY1"/>
    <mergeCell ref="INZ1:IOB1"/>
    <mergeCell ref="IOC1:IOE1"/>
    <mergeCell ref="IOF1:IOH1"/>
    <mergeCell ref="IOI1:IOK1"/>
    <mergeCell ref="INB1:IND1"/>
    <mergeCell ref="INE1:ING1"/>
    <mergeCell ref="INH1:INJ1"/>
    <mergeCell ref="INK1:INM1"/>
    <mergeCell ref="INN1:INP1"/>
    <mergeCell ref="INQ1:INS1"/>
    <mergeCell ref="IMJ1:IML1"/>
    <mergeCell ref="IMM1:IMO1"/>
    <mergeCell ref="IMP1:IMR1"/>
    <mergeCell ref="IMS1:IMU1"/>
    <mergeCell ref="IMV1:IMX1"/>
    <mergeCell ref="IMY1:INA1"/>
    <mergeCell ref="ILR1:ILT1"/>
    <mergeCell ref="ILU1:ILW1"/>
    <mergeCell ref="ILX1:ILZ1"/>
    <mergeCell ref="IMA1:IMC1"/>
    <mergeCell ref="IMD1:IMF1"/>
    <mergeCell ref="IMG1:IMI1"/>
    <mergeCell ref="IKZ1:ILB1"/>
    <mergeCell ref="ILC1:ILE1"/>
    <mergeCell ref="ILF1:ILH1"/>
    <mergeCell ref="ILI1:ILK1"/>
    <mergeCell ref="ILL1:ILN1"/>
    <mergeCell ref="ILO1:ILQ1"/>
    <mergeCell ref="IKH1:IKJ1"/>
    <mergeCell ref="IKK1:IKM1"/>
    <mergeCell ref="IKN1:IKP1"/>
    <mergeCell ref="IKQ1:IKS1"/>
    <mergeCell ref="IKT1:IKV1"/>
    <mergeCell ref="IKW1:IKY1"/>
    <mergeCell ref="IJP1:IJR1"/>
    <mergeCell ref="IJS1:IJU1"/>
    <mergeCell ref="IJV1:IJX1"/>
    <mergeCell ref="IJY1:IKA1"/>
    <mergeCell ref="IKB1:IKD1"/>
    <mergeCell ref="IKE1:IKG1"/>
    <mergeCell ref="IIX1:IIZ1"/>
    <mergeCell ref="IJA1:IJC1"/>
    <mergeCell ref="IJD1:IJF1"/>
    <mergeCell ref="IJG1:IJI1"/>
    <mergeCell ref="IJJ1:IJL1"/>
    <mergeCell ref="IJM1:IJO1"/>
    <mergeCell ref="IIF1:IIH1"/>
    <mergeCell ref="III1:IIK1"/>
    <mergeCell ref="IIL1:IIN1"/>
    <mergeCell ref="IIO1:IIQ1"/>
    <mergeCell ref="IIR1:IIT1"/>
    <mergeCell ref="IIU1:IIW1"/>
    <mergeCell ref="IHN1:IHP1"/>
    <mergeCell ref="IHQ1:IHS1"/>
    <mergeCell ref="IHT1:IHV1"/>
    <mergeCell ref="IHW1:IHY1"/>
    <mergeCell ref="IHZ1:IIB1"/>
    <mergeCell ref="IIC1:IIE1"/>
    <mergeCell ref="IGV1:IGX1"/>
    <mergeCell ref="IGY1:IHA1"/>
    <mergeCell ref="IHB1:IHD1"/>
    <mergeCell ref="IHE1:IHG1"/>
    <mergeCell ref="IHH1:IHJ1"/>
    <mergeCell ref="IHK1:IHM1"/>
    <mergeCell ref="IGD1:IGF1"/>
    <mergeCell ref="IGG1:IGI1"/>
    <mergeCell ref="IGJ1:IGL1"/>
    <mergeCell ref="IGM1:IGO1"/>
    <mergeCell ref="IGP1:IGR1"/>
    <mergeCell ref="IGS1:IGU1"/>
    <mergeCell ref="IFL1:IFN1"/>
    <mergeCell ref="IFO1:IFQ1"/>
    <mergeCell ref="IFR1:IFT1"/>
    <mergeCell ref="IFU1:IFW1"/>
    <mergeCell ref="IFX1:IFZ1"/>
    <mergeCell ref="IGA1:IGC1"/>
    <mergeCell ref="IET1:IEV1"/>
    <mergeCell ref="IEW1:IEY1"/>
    <mergeCell ref="IEZ1:IFB1"/>
    <mergeCell ref="IFC1:IFE1"/>
    <mergeCell ref="IFF1:IFH1"/>
    <mergeCell ref="IFI1:IFK1"/>
    <mergeCell ref="IEB1:IED1"/>
    <mergeCell ref="IEE1:IEG1"/>
    <mergeCell ref="IEH1:IEJ1"/>
    <mergeCell ref="IEK1:IEM1"/>
    <mergeCell ref="IEN1:IEP1"/>
    <mergeCell ref="IEQ1:IES1"/>
    <mergeCell ref="IDJ1:IDL1"/>
    <mergeCell ref="IDM1:IDO1"/>
    <mergeCell ref="IDP1:IDR1"/>
    <mergeCell ref="IDS1:IDU1"/>
    <mergeCell ref="IDV1:IDX1"/>
    <mergeCell ref="IDY1:IEA1"/>
    <mergeCell ref="ICR1:ICT1"/>
    <mergeCell ref="ICU1:ICW1"/>
    <mergeCell ref="ICX1:ICZ1"/>
    <mergeCell ref="IDA1:IDC1"/>
    <mergeCell ref="IDD1:IDF1"/>
    <mergeCell ref="IDG1:IDI1"/>
    <mergeCell ref="IBZ1:ICB1"/>
    <mergeCell ref="ICC1:ICE1"/>
    <mergeCell ref="ICF1:ICH1"/>
    <mergeCell ref="ICI1:ICK1"/>
    <mergeCell ref="ICL1:ICN1"/>
    <mergeCell ref="ICO1:ICQ1"/>
    <mergeCell ref="IBH1:IBJ1"/>
    <mergeCell ref="IBK1:IBM1"/>
    <mergeCell ref="IBN1:IBP1"/>
    <mergeCell ref="IBQ1:IBS1"/>
    <mergeCell ref="IBT1:IBV1"/>
    <mergeCell ref="IBW1:IBY1"/>
    <mergeCell ref="IAP1:IAR1"/>
    <mergeCell ref="IAS1:IAU1"/>
    <mergeCell ref="IAV1:IAX1"/>
    <mergeCell ref="IAY1:IBA1"/>
    <mergeCell ref="IBB1:IBD1"/>
    <mergeCell ref="IBE1:IBG1"/>
    <mergeCell ref="HZX1:HZZ1"/>
    <mergeCell ref="IAA1:IAC1"/>
    <mergeCell ref="IAD1:IAF1"/>
    <mergeCell ref="IAG1:IAI1"/>
    <mergeCell ref="IAJ1:IAL1"/>
    <mergeCell ref="IAM1:IAO1"/>
    <mergeCell ref="HZF1:HZH1"/>
    <mergeCell ref="HZI1:HZK1"/>
    <mergeCell ref="HZL1:HZN1"/>
    <mergeCell ref="HZO1:HZQ1"/>
    <mergeCell ref="HZR1:HZT1"/>
    <mergeCell ref="HZU1:HZW1"/>
    <mergeCell ref="HYN1:HYP1"/>
    <mergeCell ref="HYQ1:HYS1"/>
    <mergeCell ref="HYT1:HYV1"/>
    <mergeCell ref="HYW1:HYY1"/>
    <mergeCell ref="HYZ1:HZB1"/>
    <mergeCell ref="HZC1:HZE1"/>
    <mergeCell ref="HXV1:HXX1"/>
    <mergeCell ref="HXY1:HYA1"/>
    <mergeCell ref="HYB1:HYD1"/>
    <mergeCell ref="HYE1:HYG1"/>
    <mergeCell ref="HYH1:HYJ1"/>
    <mergeCell ref="HYK1:HYM1"/>
    <mergeCell ref="HXD1:HXF1"/>
    <mergeCell ref="HXG1:HXI1"/>
    <mergeCell ref="HXJ1:HXL1"/>
    <mergeCell ref="HXM1:HXO1"/>
    <mergeCell ref="HXP1:HXR1"/>
    <mergeCell ref="HXS1:HXU1"/>
    <mergeCell ref="HWL1:HWN1"/>
    <mergeCell ref="HWO1:HWQ1"/>
    <mergeCell ref="HWR1:HWT1"/>
    <mergeCell ref="HWU1:HWW1"/>
    <mergeCell ref="HWX1:HWZ1"/>
    <mergeCell ref="HXA1:HXC1"/>
    <mergeCell ref="HVT1:HVV1"/>
    <mergeCell ref="HVW1:HVY1"/>
    <mergeCell ref="HVZ1:HWB1"/>
    <mergeCell ref="HWC1:HWE1"/>
    <mergeCell ref="HWF1:HWH1"/>
    <mergeCell ref="HWI1:HWK1"/>
    <mergeCell ref="HVB1:HVD1"/>
    <mergeCell ref="HVE1:HVG1"/>
    <mergeCell ref="HVH1:HVJ1"/>
    <mergeCell ref="HVK1:HVM1"/>
    <mergeCell ref="HVN1:HVP1"/>
    <mergeCell ref="HVQ1:HVS1"/>
    <mergeCell ref="HUJ1:HUL1"/>
    <mergeCell ref="HUM1:HUO1"/>
    <mergeCell ref="HUP1:HUR1"/>
    <mergeCell ref="HUS1:HUU1"/>
    <mergeCell ref="HUV1:HUX1"/>
    <mergeCell ref="HUY1:HVA1"/>
    <mergeCell ref="HTR1:HTT1"/>
    <mergeCell ref="HTU1:HTW1"/>
    <mergeCell ref="HTX1:HTZ1"/>
    <mergeCell ref="HUA1:HUC1"/>
    <mergeCell ref="HUD1:HUF1"/>
    <mergeCell ref="HUG1:HUI1"/>
    <mergeCell ref="HSZ1:HTB1"/>
    <mergeCell ref="HTC1:HTE1"/>
    <mergeCell ref="HTF1:HTH1"/>
    <mergeCell ref="HTI1:HTK1"/>
    <mergeCell ref="HTL1:HTN1"/>
    <mergeCell ref="HTO1:HTQ1"/>
    <mergeCell ref="HSH1:HSJ1"/>
    <mergeCell ref="HSK1:HSM1"/>
    <mergeCell ref="HSN1:HSP1"/>
    <mergeCell ref="HSQ1:HSS1"/>
    <mergeCell ref="HST1:HSV1"/>
    <mergeCell ref="HSW1:HSY1"/>
    <mergeCell ref="HRP1:HRR1"/>
    <mergeCell ref="HRS1:HRU1"/>
    <mergeCell ref="HRV1:HRX1"/>
    <mergeCell ref="HRY1:HSA1"/>
    <mergeCell ref="HSB1:HSD1"/>
    <mergeCell ref="HSE1:HSG1"/>
    <mergeCell ref="HQX1:HQZ1"/>
    <mergeCell ref="HRA1:HRC1"/>
    <mergeCell ref="HRD1:HRF1"/>
    <mergeCell ref="HRG1:HRI1"/>
    <mergeCell ref="HRJ1:HRL1"/>
    <mergeCell ref="HRM1:HRO1"/>
    <mergeCell ref="HQF1:HQH1"/>
    <mergeCell ref="HQI1:HQK1"/>
    <mergeCell ref="HQL1:HQN1"/>
    <mergeCell ref="HQO1:HQQ1"/>
    <mergeCell ref="HQR1:HQT1"/>
    <mergeCell ref="HQU1:HQW1"/>
    <mergeCell ref="HPN1:HPP1"/>
    <mergeCell ref="HPQ1:HPS1"/>
    <mergeCell ref="HPT1:HPV1"/>
    <mergeCell ref="HPW1:HPY1"/>
    <mergeCell ref="HPZ1:HQB1"/>
    <mergeCell ref="HQC1:HQE1"/>
    <mergeCell ref="HOV1:HOX1"/>
    <mergeCell ref="HOY1:HPA1"/>
    <mergeCell ref="HPB1:HPD1"/>
    <mergeCell ref="HPE1:HPG1"/>
    <mergeCell ref="HPH1:HPJ1"/>
    <mergeCell ref="HPK1:HPM1"/>
    <mergeCell ref="HOD1:HOF1"/>
    <mergeCell ref="HOG1:HOI1"/>
    <mergeCell ref="HOJ1:HOL1"/>
    <mergeCell ref="HOM1:HOO1"/>
    <mergeCell ref="HOP1:HOR1"/>
    <mergeCell ref="HOS1:HOU1"/>
    <mergeCell ref="HNL1:HNN1"/>
    <mergeCell ref="HNO1:HNQ1"/>
    <mergeCell ref="HNR1:HNT1"/>
    <mergeCell ref="HNU1:HNW1"/>
    <mergeCell ref="HNX1:HNZ1"/>
    <mergeCell ref="HOA1:HOC1"/>
    <mergeCell ref="HMT1:HMV1"/>
    <mergeCell ref="HMW1:HMY1"/>
    <mergeCell ref="HMZ1:HNB1"/>
    <mergeCell ref="HNC1:HNE1"/>
    <mergeCell ref="HNF1:HNH1"/>
    <mergeCell ref="HNI1:HNK1"/>
    <mergeCell ref="HMB1:HMD1"/>
    <mergeCell ref="HME1:HMG1"/>
    <mergeCell ref="HMH1:HMJ1"/>
    <mergeCell ref="HMK1:HMM1"/>
    <mergeCell ref="HMN1:HMP1"/>
    <mergeCell ref="HMQ1:HMS1"/>
    <mergeCell ref="HLJ1:HLL1"/>
    <mergeCell ref="HLM1:HLO1"/>
    <mergeCell ref="HLP1:HLR1"/>
    <mergeCell ref="HLS1:HLU1"/>
    <mergeCell ref="HLV1:HLX1"/>
    <mergeCell ref="HLY1:HMA1"/>
    <mergeCell ref="HKR1:HKT1"/>
    <mergeCell ref="HKU1:HKW1"/>
    <mergeCell ref="HKX1:HKZ1"/>
    <mergeCell ref="HLA1:HLC1"/>
    <mergeCell ref="HLD1:HLF1"/>
    <mergeCell ref="HLG1:HLI1"/>
    <mergeCell ref="HJZ1:HKB1"/>
    <mergeCell ref="HKC1:HKE1"/>
    <mergeCell ref="HKF1:HKH1"/>
    <mergeCell ref="HKI1:HKK1"/>
    <mergeCell ref="HKL1:HKN1"/>
    <mergeCell ref="HKO1:HKQ1"/>
    <mergeCell ref="HJH1:HJJ1"/>
    <mergeCell ref="HJK1:HJM1"/>
    <mergeCell ref="HJN1:HJP1"/>
    <mergeCell ref="HJQ1:HJS1"/>
    <mergeCell ref="HJT1:HJV1"/>
    <mergeCell ref="HJW1:HJY1"/>
    <mergeCell ref="HIP1:HIR1"/>
    <mergeCell ref="HIS1:HIU1"/>
    <mergeCell ref="HIV1:HIX1"/>
    <mergeCell ref="HIY1:HJA1"/>
    <mergeCell ref="HJB1:HJD1"/>
    <mergeCell ref="HJE1:HJG1"/>
    <mergeCell ref="HHX1:HHZ1"/>
    <mergeCell ref="HIA1:HIC1"/>
    <mergeCell ref="HID1:HIF1"/>
    <mergeCell ref="HIG1:HII1"/>
    <mergeCell ref="HIJ1:HIL1"/>
    <mergeCell ref="HIM1:HIO1"/>
    <mergeCell ref="HHF1:HHH1"/>
    <mergeCell ref="HHI1:HHK1"/>
    <mergeCell ref="HHL1:HHN1"/>
    <mergeCell ref="HHO1:HHQ1"/>
    <mergeCell ref="HHR1:HHT1"/>
    <mergeCell ref="HHU1:HHW1"/>
    <mergeCell ref="HGN1:HGP1"/>
    <mergeCell ref="HGQ1:HGS1"/>
    <mergeCell ref="HGT1:HGV1"/>
    <mergeCell ref="HGW1:HGY1"/>
    <mergeCell ref="HGZ1:HHB1"/>
    <mergeCell ref="HHC1:HHE1"/>
    <mergeCell ref="HFV1:HFX1"/>
    <mergeCell ref="HFY1:HGA1"/>
    <mergeCell ref="HGB1:HGD1"/>
    <mergeCell ref="HGE1:HGG1"/>
    <mergeCell ref="HGH1:HGJ1"/>
    <mergeCell ref="HGK1:HGM1"/>
    <mergeCell ref="HFD1:HFF1"/>
    <mergeCell ref="HFG1:HFI1"/>
    <mergeCell ref="HFJ1:HFL1"/>
    <mergeCell ref="HFM1:HFO1"/>
    <mergeCell ref="HFP1:HFR1"/>
    <mergeCell ref="HFS1:HFU1"/>
    <mergeCell ref="HEL1:HEN1"/>
    <mergeCell ref="HEO1:HEQ1"/>
    <mergeCell ref="HER1:HET1"/>
    <mergeCell ref="HEU1:HEW1"/>
    <mergeCell ref="HEX1:HEZ1"/>
    <mergeCell ref="HFA1:HFC1"/>
    <mergeCell ref="HDT1:HDV1"/>
    <mergeCell ref="HDW1:HDY1"/>
    <mergeCell ref="HDZ1:HEB1"/>
    <mergeCell ref="HEC1:HEE1"/>
    <mergeCell ref="HEF1:HEH1"/>
    <mergeCell ref="HEI1:HEK1"/>
    <mergeCell ref="HDB1:HDD1"/>
    <mergeCell ref="HDE1:HDG1"/>
    <mergeCell ref="HDH1:HDJ1"/>
    <mergeCell ref="HDK1:HDM1"/>
    <mergeCell ref="HDN1:HDP1"/>
    <mergeCell ref="HDQ1:HDS1"/>
    <mergeCell ref="HCJ1:HCL1"/>
    <mergeCell ref="HCM1:HCO1"/>
    <mergeCell ref="HCP1:HCR1"/>
    <mergeCell ref="HCS1:HCU1"/>
    <mergeCell ref="HCV1:HCX1"/>
    <mergeCell ref="HCY1:HDA1"/>
    <mergeCell ref="HBR1:HBT1"/>
    <mergeCell ref="HBU1:HBW1"/>
    <mergeCell ref="HBX1:HBZ1"/>
    <mergeCell ref="HCA1:HCC1"/>
    <mergeCell ref="HCD1:HCF1"/>
    <mergeCell ref="HCG1:HCI1"/>
    <mergeCell ref="HAZ1:HBB1"/>
    <mergeCell ref="HBC1:HBE1"/>
    <mergeCell ref="HBF1:HBH1"/>
    <mergeCell ref="HBI1:HBK1"/>
    <mergeCell ref="HBL1:HBN1"/>
    <mergeCell ref="HBO1:HBQ1"/>
    <mergeCell ref="HAH1:HAJ1"/>
    <mergeCell ref="HAK1:HAM1"/>
    <mergeCell ref="HAN1:HAP1"/>
    <mergeCell ref="HAQ1:HAS1"/>
    <mergeCell ref="HAT1:HAV1"/>
    <mergeCell ref="HAW1:HAY1"/>
    <mergeCell ref="GZP1:GZR1"/>
    <mergeCell ref="GZS1:GZU1"/>
    <mergeCell ref="GZV1:GZX1"/>
    <mergeCell ref="GZY1:HAA1"/>
    <mergeCell ref="HAB1:HAD1"/>
    <mergeCell ref="HAE1:HAG1"/>
    <mergeCell ref="GYX1:GYZ1"/>
    <mergeCell ref="GZA1:GZC1"/>
    <mergeCell ref="GZD1:GZF1"/>
    <mergeCell ref="GZG1:GZI1"/>
    <mergeCell ref="GZJ1:GZL1"/>
    <mergeCell ref="GZM1:GZO1"/>
    <mergeCell ref="GYF1:GYH1"/>
    <mergeCell ref="GYI1:GYK1"/>
    <mergeCell ref="GYL1:GYN1"/>
    <mergeCell ref="GYO1:GYQ1"/>
    <mergeCell ref="GYR1:GYT1"/>
    <mergeCell ref="GYU1:GYW1"/>
    <mergeCell ref="GXN1:GXP1"/>
    <mergeCell ref="GXQ1:GXS1"/>
    <mergeCell ref="GXT1:GXV1"/>
    <mergeCell ref="GXW1:GXY1"/>
    <mergeCell ref="GXZ1:GYB1"/>
    <mergeCell ref="GYC1:GYE1"/>
    <mergeCell ref="GWV1:GWX1"/>
    <mergeCell ref="GWY1:GXA1"/>
    <mergeCell ref="GXB1:GXD1"/>
    <mergeCell ref="GXE1:GXG1"/>
    <mergeCell ref="GXH1:GXJ1"/>
    <mergeCell ref="GXK1:GXM1"/>
    <mergeCell ref="GWD1:GWF1"/>
    <mergeCell ref="GWG1:GWI1"/>
    <mergeCell ref="GWJ1:GWL1"/>
    <mergeCell ref="GWM1:GWO1"/>
    <mergeCell ref="GWP1:GWR1"/>
    <mergeCell ref="GWS1:GWU1"/>
    <mergeCell ref="GVL1:GVN1"/>
    <mergeCell ref="GVO1:GVQ1"/>
    <mergeCell ref="GVR1:GVT1"/>
    <mergeCell ref="GVU1:GVW1"/>
    <mergeCell ref="GVX1:GVZ1"/>
    <mergeCell ref="GWA1:GWC1"/>
    <mergeCell ref="GUT1:GUV1"/>
    <mergeCell ref="GUW1:GUY1"/>
    <mergeCell ref="GUZ1:GVB1"/>
    <mergeCell ref="GVC1:GVE1"/>
    <mergeCell ref="GVF1:GVH1"/>
    <mergeCell ref="GVI1:GVK1"/>
    <mergeCell ref="GUB1:GUD1"/>
    <mergeCell ref="GUE1:GUG1"/>
    <mergeCell ref="GUH1:GUJ1"/>
    <mergeCell ref="GUK1:GUM1"/>
    <mergeCell ref="GUN1:GUP1"/>
    <mergeCell ref="GUQ1:GUS1"/>
    <mergeCell ref="GTJ1:GTL1"/>
    <mergeCell ref="GTM1:GTO1"/>
    <mergeCell ref="GTP1:GTR1"/>
    <mergeCell ref="GTS1:GTU1"/>
    <mergeCell ref="GTV1:GTX1"/>
    <mergeCell ref="GTY1:GUA1"/>
    <mergeCell ref="GSR1:GST1"/>
    <mergeCell ref="GSU1:GSW1"/>
    <mergeCell ref="GSX1:GSZ1"/>
    <mergeCell ref="GTA1:GTC1"/>
    <mergeCell ref="GTD1:GTF1"/>
    <mergeCell ref="GTG1:GTI1"/>
    <mergeCell ref="GRZ1:GSB1"/>
    <mergeCell ref="GSC1:GSE1"/>
    <mergeCell ref="GSF1:GSH1"/>
    <mergeCell ref="GSI1:GSK1"/>
    <mergeCell ref="GSL1:GSN1"/>
    <mergeCell ref="GSO1:GSQ1"/>
    <mergeCell ref="GRH1:GRJ1"/>
    <mergeCell ref="GRK1:GRM1"/>
    <mergeCell ref="GRN1:GRP1"/>
    <mergeCell ref="GRQ1:GRS1"/>
    <mergeCell ref="GRT1:GRV1"/>
    <mergeCell ref="GRW1:GRY1"/>
    <mergeCell ref="GQP1:GQR1"/>
    <mergeCell ref="GQS1:GQU1"/>
    <mergeCell ref="GQV1:GQX1"/>
    <mergeCell ref="GQY1:GRA1"/>
    <mergeCell ref="GRB1:GRD1"/>
    <mergeCell ref="GRE1:GRG1"/>
    <mergeCell ref="GPX1:GPZ1"/>
    <mergeCell ref="GQA1:GQC1"/>
    <mergeCell ref="GQD1:GQF1"/>
    <mergeCell ref="GQG1:GQI1"/>
    <mergeCell ref="GQJ1:GQL1"/>
    <mergeCell ref="GQM1:GQO1"/>
    <mergeCell ref="GPF1:GPH1"/>
    <mergeCell ref="GPI1:GPK1"/>
    <mergeCell ref="GPL1:GPN1"/>
    <mergeCell ref="GPO1:GPQ1"/>
    <mergeCell ref="GPR1:GPT1"/>
    <mergeCell ref="GPU1:GPW1"/>
    <mergeCell ref="GON1:GOP1"/>
    <mergeCell ref="GOQ1:GOS1"/>
    <mergeCell ref="GOT1:GOV1"/>
    <mergeCell ref="GOW1:GOY1"/>
    <mergeCell ref="GOZ1:GPB1"/>
    <mergeCell ref="GPC1:GPE1"/>
    <mergeCell ref="GNV1:GNX1"/>
    <mergeCell ref="GNY1:GOA1"/>
    <mergeCell ref="GOB1:GOD1"/>
    <mergeCell ref="GOE1:GOG1"/>
    <mergeCell ref="GOH1:GOJ1"/>
    <mergeCell ref="GOK1:GOM1"/>
    <mergeCell ref="GND1:GNF1"/>
    <mergeCell ref="GNG1:GNI1"/>
    <mergeCell ref="GNJ1:GNL1"/>
    <mergeCell ref="GNM1:GNO1"/>
    <mergeCell ref="GNP1:GNR1"/>
    <mergeCell ref="GNS1:GNU1"/>
    <mergeCell ref="GML1:GMN1"/>
    <mergeCell ref="GMO1:GMQ1"/>
    <mergeCell ref="GMR1:GMT1"/>
    <mergeCell ref="GMU1:GMW1"/>
    <mergeCell ref="GMX1:GMZ1"/>
    <mergeCell ref="GNA1:GNC1"/>
    <mergeCell ref="GLT1:GLV1"/>
    <mergeCell ref="GLW1:GLY1"/>
    <mergeCell ref="GLZ1:GMB1"/>
    <mergeCell ref="GMC1:GME1"/>
    <mergeCell ref="GMF1:GMH1"/>
    <mergeCell ref="GMI1:GMK1"/>
    <mergeCell ref="GLB1:GLD1"/>
    <mergeCell ref="GLE1:GLG1"/>
    <mergeCell ref="GLH1:GLJ1"/>
    <mergeCell ref="GLK1:GLM1"/>
    <mergeCell ref="GLN1:GLP1"/>
    <mergeCell ref="GLQ1:GLS1"/>
    <mergeCell ref="GKJ1:GKL1"/>
    <mergeCell ref="GKM1:GKO1"/>
    <mergeCell ref="GKP1:GKR1"/>
    <mergeCell ref="GKS1:GKU1"/>
    <mergeCell ref="GKV1:GKX1"/>
    <mergeCell ref="GKY1:GLA1"/>
    <mergeCell ref="GJR1:GJT1"/>
    <mergeCell ref="GJU1:GJW1"/>
    <mergeCell ref="GJX1:GJZ1"/>
    <mergeCell ref="GKA1:GKC1"/>
    <mergeCell ref="GKD1:GKF1"/>
    <mergeCell ref="GKG1:GKI1"/>
    <mergeCell ref="GIZ1:GJB1"/>
    <mergeCell ref="GJC1:GJE1"/>
    <mergeCell ref="GJF1:GJH1"/>
    <mergeCell ref="GJI1:GJK1"/>
    <mergeCell ref="GJL1:GJN1"/>
    <mergeCell ref="GJO1:GJQ1"/>
    <mergeCell ref="GIH1:GIJ1"/>
    <mergeCell ref="GIK1:GIM1"/>
    <mergeCell ref="GIN1:GIP1"/>
    <mergeCell ref="GIQ1:GIS1"/>
    <mergeCell ref="GIT1:GIV1"/>
    <mergeCell ref="GIW1:GIY1"/>
    <mergeCell ref="GHP1:GHR1"/>
    <mergeCell ref="GHS1:GHU1"/>
    <mergeCell ref="GHV1:GHX1"/>
    <mergeCell ref="GHY1:GIA1"/>
    <mergeCell ref="GIB1:GID1"/>
    <mergeCell ref="GIE1:GIG1"/>
    <mergeCell ref="GGX1:GGZ1"/>
    <mergeCell ref="GHA1:GHC1"/>
    <mergeCell ref="GHD1:GHF1"/>
    <mergeCell ref="GHG1:GHI1"/>
    <mergeCell ref="GHJ1:GHL1"/>
    <mergeCell ref="GHM1:GHO1"/>
    <mergeCell ref="GGF1:GGH1"/>
    <mergeCell ref="GGI1:GGK1"/>
    <mergeCell ref="GGL1:GGN1"/>
    <mergeCell ref="GGO1:GGQ1"/>
    <mergeCell ref="GGR1:GGT1"/>
    <mergeCell ref="GGU1:GGW1"/>
    <mergeCell ref="GFN1:GFP1"/>
    <mergeCell ref="GFQ1:GFS1"/>
    <mergeCell ref="GFT1:GFV1"/>
    <mergeCell ref="GFW1:GFY1"/>
    <mergeCell ref="GFZ1:GGB1"/>
    <mergeCell ref="GGC1:GGE1"/>
    <mergeCell ref="GEV1:GEX1"/>
    <mergeCell ref="GEY1:GFA1"/>
    <mergeCell ref="GFB1:GFD1"/>
    <mergeCell ref="GFE1:GFG1"/>
    <mergeCell ref="GFH1:GFJ1"/>
    <mergeCell ref="GFK1:GFM1"/>
    <mergeCell ref="GED1:GEF1"/>
    <mergeCell ref="GEG1:GEI1"/>
    <mergeCell ref="GEJ1:GEL1"/>
    <mergeCell ref="GEM1:GEO1"/>
    <mergeCell ref="GEP1:GER1"/>
    <mergeCell ref="GES1:GEU1"/>
    <mergeCell ref="GDL1:GDN1"/>
    <mergeCell ref="GDO1:GDQ1"/>
    <mergeCell ref="GDR1:GDT1"/>
    <mergeCell ref="GDU1:GDW1"/>
    <mergeCell ref="GDX1:GDZ1"/>
    <mergeCell ref="GEA1:GEC1"/>
    <mergeCell ref="GCT1:GCV1"/>
    <mergeCell ref="GCW1:GCY1"/>
    <mergeCell ref="GCZ1:GDB1"/>
    <mergeCell ref="GDC1:GDE1"/>
    <mergeCell ref="GDF1:GDH1"/>
    <mergeCell ref="GDI1:GDK1"/>
    <mergeCell ref="GCB1:GCD1"/>
    <mergeCell ref="GCE1:GCG1"/>
    <mergeCell ref="GCH1:GCJ1"/>
    <mergeCell ref="GCK1:GCM1"/>
    <mergeCell ref="GCN1:GCP1"/>
    <mergeCell ref="GCQ1:GCS1"/>
    <mergeCell ref="GBJ1:GBL1"/>
    <mergeCell ref="GBM1:GBO1"/>
    <mergeCell ref="GBP1:GBR1"/>
    <mergeCell ref="GBS1:GBU1"/>
    <mergeCell ref="GBV1:GBX1"/>
    <mergeCell ref="GBY1:GCA1"/>
    <mergeCell ref="GAR1:GAT1"/>
    <mergeCell ref="GAU1:GAW1"/>
    <mergeCell ref="GAX1:GAZ1"/>
    <mergeCell ref="GBA1:GBC1"/>
    <mergeCell ref="GBD1:GBF1"/>
    <mergeCell ref="GBG1:GBI1"/>
    <mergeCell ref="FZZ1:GAB1"/>
    <mergeCell ref="GAC1:GAE1"/>
    <mergeCell ref="GAF1:GAH1"/>
    <mergeCell ref="GAI1:GAK1"/>
    <mergeCell ref="GAL1:GAN1"/>
    <mergeCell ref="GAO1:GAQ1"/>
    <mergeCell ref="FZH1:FZJ1"/>
    <mergeCell ref="FZK1:FZM1"/>
    <mergeCell ref="FZN1:FZP1"/>
    <mergeCell ref="FZQ1:FZS1"/>
    <mergeCell ref="FZT1:FZV1"/>
    <mergeCell ref="FZW1:FZY1"/>
    <mergeCell ref="FYP1:FYR1"/>
    <mergeCell ref="FYS1:FYU1"/>
    <mergeCell ref="FYV1:FYX1"/>
    <mergeCell ref="FYY1:FZA1"/>
    <mergeCell ref="FZB1:FZD1"/>
    <mergeCell ref="FZE1:FZG1"/>
    <mergeCell ref="FXX1:FXZ1"/>
    <mergeCell ref="FYA1:FYC1"/>
    <mergeCell ref="FYD1:FYF1"/>
    <mergeCell ref="FYG1:FYI1"/>
    <mergeCell ref="FYJ1:FYL1"/>
    <mergeCell ref="FYM1:FYO1"/>
    <mergeCell ref="FXF1:FXH1"/>
    <mergeCell ref="FXI1:FXK1"/>
    <mergeCell ref="FXL1:FXN1"/>
    <mergeCell ref="FXO1:FXQ1"/>
    <mergeCell ref="FXR1:FXT1"/>
    <mergeCell ref="FXU1:FXW1"/>
    <mergeCell ref="FWN1:FWP1"/>
    <mergeCell ref="FWQ1:FWS1"/>
    <mergeCell ref="FWT1:FWV1"/>
    <mergeCell ref="FWW1:FWY1"/>
    <mergeCell ref="FWZ1:FXB1"/>
    <mergeCell ref="FXC1:FXE1"/>
    <mergeCell ref="FVV1:FVX1"/>
    <mergeCell ref="FVY1:FWA1"/>
    <mergeCell ref="FWB1:FWD1"/>
    <mergeCell ref="FWE1:FWG1"/>
    <mergeCell ref="FWH1:FWJ1"/>
    <mergeCell ref="FWK1:FWM1"/>
    <mergeCell ref="FVD1:FVF1"/>
    <mergeCell ref="FVG1:FVI1"/>
    <mergeCell ref="FVJ1:FVL1"/>
    <mergeCell ref="FVM1:FVO1"/>
    <mergeCell ref="FVP1:FVR1"/>
    <mergeCell ref="FVS1:FVU1"/>
    <mergeCell ref="FUL1:FUN1"/>
    <mergeCell ref="FUO1:FUQ1"/>
    <mergeCell ref="FUR1:FUT1"/>
    <mergeCell ref="FUU1:FUW1"/>
    <mergeCell ref="FUX1:FUZ1"/>
    <mergeCell ref="FVA1:FVC1"/>
    <mergeCell ref="FTT1:FTV1"/>
    <mergeCell ref="FTW1:FTY1"/>
    <mergeCell ref="FTZ1:FUB1"/>
    <mergeCell ref="FUC1:FUE1"/>
    <mergeCell ref="FUF1:FUH1"/>
    <mergeCell ref="FUI1:FUK1"/>
    <mergeCell ref="FTB1:FTD1"/>
    <mergeCell ref="FTE1:FTG1"/>
    <mergeCell ref="FTH1:FTJ1"/>
    <mergeCell ref="FTK1:FTM1"/>
    <mergeCell ref="FTN1:FTP1"/>
    <mergeCell ref="FTQ1:FTS1"/>
    <mergeCell ref="FSJ1:FSL1"/>
    <mergeCell ref="FSM1:FSO1"/>
    <mergeCell ref="FSP1:FSR1"/>
    <mergeCell ref="FSS1:FSU1"/>
    <mergeCell ref="FSV1:FSX1"/>
    <mergeCell ref="FSY1:FTA1"/>
    <mergeCell ref="FRR1:FRT1"/>
    <mergeCell ref="FRU1:FRW1"/>
    <mergeCell ref="FRX1:FRZ1"/>
    <mergeCell ref="FSA1:FSC1"/>
    <mergeCell ref="FSD1:FSF1"/>
    <mergeCell ref="FSG1:FSI1"/>
    <mergeCell ref="FQZ1:FRB1"/>
    <mergeCell ref="FRC1:FRE1"/>
    <mergeCell ref="FRF1:FRH1"/>
    <mergeCell ref="FRI1:FRK1"/>
    <mergeCell ref="FRL1:FRN1"/>
    <mergeCell ref="FRO1:FRQ1"/>
    <mergeCell ref="FQH1:FQJ1"/>
    <mergeCell ref="FQK1:FQM1"/>
    <mergeCell ref="FQN1:FQP1"/>
    <mergeCell ref="FQQ1:FQS1"/>
    <mergeCell ref="FQT1:FQV1"/>
    <mergeCell ref="FQW1:FQY1"/>
    <mergeCell ref="FPP1:FPR1"/>
    <mergeCell ref="FPS1:FPU1"/>
    <mergeCell ref="FPV1:FPX1"/>
    <mergeCell ref="FPY1:FQA1"/>
    <mergeCell ref="FQB1:FQD1"/>
    <mergeCell ref="FQE1:FQG1"/>
    <mergeCell ref="FOX1:FOZ1"/>
    <mergeCell ref="FPA1:FPC1"/>
    <mergeCell ref="FPD1:FPF1"/>
    <mergeCell ref="FPG1:FPI1"/>
    <mergeCell ref="FPJ1:FPL1"/>
    <mergeCell ref="FPM1:FPO1"/>
    <mergeCell ref="FOF1:FOH1"/>
    <mergeCell ref="FOI1:FOK1"/>
    <mergeCell ref="FOL1:FON1"/>
    <mergeCell ref="FOO1:FOQ1"/>
    <mergeCell ref="FOR1:FOT1"/>
    <mergeCell ref="FOU1:FOW1"/>
    <mergeCell ref="FNN1:FNP1"/>
    <mergeCell ref="FNQ1:FNS1"/>
    <mergeCell ref="FNT1:FNV1"/>
    <mergeCell ref="FNW1:FNY1"/>
    <mergeCell ref="FNZ1:FOB1"/>
    <mergeCell ref="FOC1:FOE1"/>
    <mergeCell ref="FMV1:FMX1"/>
    <mergeCell ref="FMY1:FNA1"/>
    <mergeCell ref="FNB1:FND1"/>
    <mergeCell ref="FNE1:FNG1"/>
    <mergeCell ref="FNH1:FNJ1"/>
    <mergeCell ref="FNK1:FNM1"/>
    <mergeCell ref="FMD1:FMF1"/>
    <mergeCell ref="FMG1:FMI1"/>
    <mergeCell ref="FMJ1:FML1"/>
    <mergeCell ref="FMM1:FMO1"/>
    <mergeCell ref="FMP1:FMR1"/>
    <mergeCell ref="FMS1:FMU1"/>
    <mergeCell ref="FLL1:FLN1"/>
    <mergeCell ref="FLO1:FLQ1"/>
    <mergeCell ref="FLR1:FLT1"/>
    <mergeCell ref="FLU1:FLW1"/>
    <mergeCell ref="FLX1:FLZ1"/>
    <mergeCell ref="FMA1:FMC1"/>
    <mergeCell ref="FKT1:FKV1"/>
    <mergeCell ref="FKW1:FKY1"/>
    <mergeCell ref="FKZ1:FLB1"/>
    <mergeCell ref="FLC1:FLE1"/>
    <mergeCell ref="FLF1:FLH1"/>
    <mergeCell ref="FLI1:FLK1"/>
    <mergeCell ref="FKB1:FKD1"/>
    <mergeCell ref="FKE1:FKG1"/>
    <mergeCell ref="FKH1:FKJ1"/>
    <mergeCell ref="FKK1:FKM1"/>
    <mergeCell ref="FKN1:FKP1"/>
    <mergeCell ref="FKQ1:FKS1"/>
    <mergeCell ref="FJJ1:FJL1"/>
    <mergeCell ref="FJM1:FJO1"/>
    <mergeCell ref="FJP1:FJR1"/>
    <mergeCell ref="FJS1:FJU1"/>
    <mergeCell ref="FJV1:FJX1"/>
    <mergeCell ref="FJY1:FKA1"/>
    <mergeCell ref="FIR1:FIT1"/>
    <mergeCell ref="FIU1:FIW1"/>
    <mergeCell ref="FIX1:FIZ1"/>
    <mergeCell ref="FJA1:FJC1"/>
    <mergeCell ref="FJD1:FJF1"/>
    <mergeCell ref="FJG1:FJI1"/>
    <mergeCell ref="FHZ1:FIB1"/>
    <mergeCell ref="FIC1:FIE1"/>
    <mergeCell ref="FIF1:FIH1"/>
    <mergeCell ref="FII1:FIK1"/>
    <mergeCell ref="FIL1:FIN1"/>
    <mergeCell ref="FIO1:FIQ1"/>
    <mergeCell ref="FHH1:FHJ1"/>
    <mergeCell ref="FHK1:FHM1"/>
    <mergeCell ref="FHN1:FHP1"/>
    <mergeCell ref="FHQ1:FHS1"/>
    <mergeCell ref="FHT1:FHV1"/>
    <mergeCell ref="FHW1:FHY1"/>
    <mergeCell ref="FGP1:FGR1"/>
    <mergeCell ref="FGS1:FGU1"/>
    <mergeCell ref="FGV1:FGX1"/>
    <mergeCell ref="FGY1:FHA1"/>
    <mergeCell ref="FHB1:FHD1"/>
    <mergeCell ref="FHE1:FHG1"/>
    <mergeCell ref="FFX1:FFZ1"/>
    <mergeCell ref="FGA1:FGC1"/>
    <mergeCell ref="FGD1:FGF1"/>
    <mergeCell ref="FGG1:FGI1"/>
    <mergeCell ref="FGJ1:FGL1"/>
    <mergeCell ref="FGM1:FGO1"/>
    <mergeCell ref="FFF1:FFH1"/>
    <mergeCell ref="FFI1:FFK1"/>
    <mergeCell ref="FFL1:FFN1"/>
    <mergeCell ref="FFO1:FFQ1"/>
    <mergeCell ref="FFR1:FFT1"/>
    <mergeCell ref="FFU1:FFW1"/>
    <mergeCell ref="FEN1:FEP1"/>
    <mergeCell ref="FEQ1:FES1"/>
    <mergeCell ref="FET1:FEV1"/>
    <mergeCell ref="FEW1:FEY1"/>
    <mergeCell ref="FEZ1:FFB1"/>
    <mergeCell ref="FFC1:FFE1"/>
    <mergeCell ref="FDV1:FDX1"/>
    <mergeCell ref="FDY1:FEA1"/>
    <mergeCell ref="FEB1:FED1"/>
    <mergeCell ref="FEE1:FEG1"/>
    <mergeCell ref="FEH1:FEJ1"/>
    <mergeCell ref="FEK1:FEM1"/>
    <mergeCell ref="FDD1:FDF1"/>
    <mergeCell ref="FDG1:FDI1"/>
    <mergeCell ref="FDJ1:FDL1"/>
    <mergeCell ref="FDM1:FDO1"/>
    <mergeCell ref="FDP1:FDR1"/>
    <mergeCell ref="FDS1:FDU1"/>
    <mergeCell ref="FCL1:FCN1"/>
    <mergeCell ref="FCO1:FCQ1"/>
    <mergeCell ref="FCR1:FCT1"/>
    <mergeCell ref="FCU1:FCW1"/>
    <mergeCell ref="FCX1:FCZ1"/>
    <mergeCell ref="FDA1:FDC1"/>
    <mergeCell ref="FBT1:FBV1"/>
    <mergeCell ref="FBW1:FBY1"/>
    <mergeCell ref="FBZ1:FCB1"/>
    <mergeCell ref="FCC1:FCE1"/>
    <mergeCell ref="FCF1:FCH1"/>
    <mergeCell ref="FCI1:FCK1"/>
    <mergeCell ref="FBB1:FBD1"/>
    <mergeCell ref="FBE1:FBG1"/>
    <mergeCell ref="FBH1:FBJ1"/>
    <mergeCell ref="FBK1:FBM1"/>
    <mergeCell ref="FBN1:FBP1"/>
    <mergeCell ref="FBQ1:FBS1"/>
    <mergeCell ref="FAJ1:FAL1"/>
    <mergeCell ref="FAM1:FAO1"/>
    <mergeCell ref="FAP1:FAR1"/>
    <mergeCell ref="FAS1:FAU1"/>
    <mergeCell ref="FAV1:FAX1"/>
    <mergeCell ref="FAY1:FBA1"/>
    <mergeCell ref="EZR1:EZT1"/>
    <mergeCell ref="EZU1:EZW1"/>
    <mergeCell ref="EZX1:EZZ1"/>
    <mergeCell ref="FAA1:FAC1"/>
    <mergeCell ref="FAD1:FAF1"/>
    <mergeCell ref="FAG1:FAI1"/>
    <mergeCell ref="EYZ1:EZB1"/>
    <mergeCell ref="EZC1:EZE1"/>
    <mergeCell ref="EZF1:EZH1"/>
    <mergeCell ref="EZI1:EZK1"/>
    <mergeCell ref="EZL1:EZN1"/>
    <mergeCell ref="EZO1:EZQ1"/>
    <mergeCell ref="EYH1:EYJ1"/>
    <mergeCell ref="EYK1:EYM1"/>
    <mergeCell ref="EYN1:EYP1"/>
    <mergeCell ref="EYQ1:EYS1"/>
    <mergeCell ref="EYT1:EYV1"/>
    <mergeCell ref="EYW1:EYY1"/>
    <mergeCell ref="EXP1:EXR1"/>
    <mergeCell ref="EXS1:EXU1"/>
    <mergeCell ref="EXV1:EXX1"/>
    <mergeCell ref="EXY1:EYA1"/>
    <mergeCell ref="EYB1:EYD1"/>
    <mergeCell ref="EYE1:EYG1"/>
    <mergeCell ref="EWX1:EWZ1"/>
    <mergeCell ref="EXA1:EXC1"/>
    <mergeCell ref="EXD1:EXF1"/>
    <mergeCell ref="EXG1:EXI1"/>
    <mergeCell ref="EXJ1:EXL1"/>
    <mergeCell ref="EXM1:EXO1"/>
    <mergeCell ref="EWF1:EWH1"/>
    <mergeCell ref="EWI1:EWK1"/>
    <mergeCell ref="EWL1:EWN1"/>
    <mergeCell ref="EWO1:EWQ1"/>
    <mergeCell ref="EWR1:EWT1"/>
    <mergeCell ref="EWU1:EWW1"/>
    <mergeCell ref="EVN1:EVP1"/>
    <mergeCell ref="EVQ1:EVS1"/>
    <mergeCell ref="EVT1:EVV1"/>
    <mergeCell ref="EVW1:EVY1"/>
    <mergeCell ref="EVZ1:EWB1"/>
    <mergeCell ref="EWC1:EWE1"/>
    <mergeCell ref="EUV1:EUX1"/>
    <mergeCell ref="EUY1:EVA1"/>
    <mergeCell ref="EVB1:EVD1"/>
    <mergeCell ref="EVE1:EVG1"/>
    <mergeCell ref="EVH1:EVJ1"/>
    <mergeCell ref="EVK1:EVM1"/>
    <mergeCell ref="EUD1:EUF1"/>
    <mergeCell ref="EUG1:EUI1"/>
    <mergeCell ref="EUJ1:EUL1"/>
    <mergeCell ref="EUM1:EUO1"/>
    <mergeCell ref="EUP1:EUR1"/>
    <mergeCell ref="EUS1:EUU1"/>
    <mergeCell ref="ETL1:ETN1"/>
    <mergeCell ref="ETO1:ETQ1"/>
    <mergeCell ref="ETR1:ETT1"/>
    <mergeCell ref="ETU1:ETW1"/>
    <mergeCell ref="ETX1:ETZ1"/>
    <mergeCell ref="EUA1:EUC1"/>
    <mergeCell ref="EST1:ESV1"/>
    <mergeCell ref="ESW1:ESY1"/>
    <mergeCell ref="ESZ1:ETB1"/>
    <mergeCell ref="ETC1:ETE1"/>
    <mergeCell ref="ETF1:ETH1"/>
    <mergeCell ref="ETI1:ETK1"/>
    <mergeCell ref="ESB1:ESD1"/>
    <mergeCell ref="ESE1:ESG1"/>
    <mergeCell ref="ESH1:ESJ1"/>
    <mergeCell ref="ESK1:ESM1"/>
    <mergeCell ref="ESN1:ESP1"/>
    <mergeCell ref="ESQ1:ESS1"/>
    <mergeCell ref="ERJ1:ERL1"/>
    <mergeCell ref="ERM1:ERO1"/>
    <mergeCell ref="ERP1:ERR1"/>
    <mergeCell ref="ERS1:ERU1"/>
    <mergeCell ref="ERV1:ERX1"/>
    <mergeCell ref="ERY1:ESA1"/>
    <mergeCell ref="EQR1:EQT1"/>
    <mergeCell ref="EQU1:EQW1"/>
    <mergeCell ref="EQX1:EQZ1"/>
    <mergeCell ref="ERA1:ERC1"/>
    <mergeCell ref="ERD1:ERF1"/>
    <mergeCell ref="ERG1:ERI1"/>
    <mergeCell ref="EPZ1:EQB1"/>
    <mergeCell ref="EQC1:EQE1"/>
    <mergeCell ref="EQF1:EQH1"/>
    <mergeCell ref="EQI1:EQK1"/>
    <mergeCell ref="EQL1:EQN1"/>
    <mergeCell ref="EQO1:EQQ1"/>
    <mergeCell ref="EPH1:EPJ1"/>
    <mergeCell ref="EPK1:EPM1"/>
    <mergeCell ref="EPN1:EPP1"/>
    <mergeCell ref="EPQ1:EPS1"/>
    <mergeCell ref="EPT1:EPV1"/>
    <mergeCell ref="EPW1:EPY1"/>
    <mergeCell ref="EOP1:EOR1"/>
    <mergeCell ref="EOS1:EOU1"/>
    <mergeCell ref="EOV1:EOX1"/>
    <mergeCell ref="EOY1:EPA1"/>
    <mergeCell ref="EPB1:EPD1"/>
    <mergeCell ref="EPE1:EPG1"/>
    <mergeCell ref="ENX1:ENZ1"/>
    <mergeCell ref="EOA1:EOC1"/>
    <mergeCell ref="EOD1:EOF1"/>
    <mergeCell ref="EOG1:EOI1"/>
    <mergeCell ref="EOJ1:EOL1"/>
    <mergeCell ref="EOM1:EOO1"/>
    <mergeCell ref="ENF1:ENH1"/>
    <mergeCell ref="ENI1:ENK1"/>
    <mergeCell ref="ENL1:ENN1"/>
    <mergeCell ref="ENO1:ENQ1"/>
    <mergeCell ref="ENR1:ENT1"/>
    <mergeCell ref="ENU1:ENW1"/>
    <mergeCell ref="EMN1:EMP1"/>
    <mergeCell ref="EMQ1:EMS1"/>
    <mergeCell ref="EMT1:EMV1"/>
    <mergeCell ref="EMW1:EMY1"/>
    <mergeCell ref="EMZ1:ENB1"/>
    <mergeCell ref="ENC1:ENE1"/>
    <mergeCell ref="ELV1:ELX1"/>
    <mergeCell ref="ELY1:EMA1"/>
    <mergeCell ref="EMB1:EMD1"/>
    <mergeCell ref="EME1:EMG1"/>
    <mergeCell ref="EMH1:EMJ1"/>
    <mergeCell ref="EMK1:EMM1"/>
    <mergeCell ref="ELD1:ELF1"/>
    <mergeCell ref="ELG1:ELI1"/>
    <mergeCell ref="ELJ1:ELL1"/>
    <mergeCell ref="ELM1:ELO1"/>
    <mergeCell ref="ELP1:ELR1"/>
    <mergeCell ref="ELS1:ELU1"/>
    <mergeCell ref="EKL1:EKN1"/>
    <mergeCell ref="EKO1:EKQ1"/>
    <mergeCell ref="EKR1:EKT1"/>
    <mergeCell ref="EKU1:EKW1"/>
    <mergeCell ref="EKX1:EKZ1"/>
    <mergeCell ref="ELA1:ELC1"/>
    <mergeCell ref="EJT1:EJV1"/>
    <mergeCell ref="EJW1:EJY1"/>
    <mergeCell ref="EJZ1:EKB1"/>
    <mergeCell ref="EKC1:EKE1"/>
    <mergeCell ref="EKF1:EKH1"/>
    <mergeCell ref="EKI1:EKK1"/>
    <mergeCell ref="EJB1:EJD1"/>
    <mergeCell ref="EJE1:EJG1"/>
    <mergeCell ref="EJH1:EJJ1"/>
    <mergeCell ref="EJK1:EJM1"/>
    <mergeCell ref="EJN1:EJP1"/>
    <mergeCell ref="EJQ1:EJS1"/>
    <mergeCell ref="EIJ1:EIL1"/>
    <mergeCell ref="EIM1:EIO1"/>
    <mergeCell ref="EIP1:EIR1"/>
    <mergeCell ref="EIS1:EIU1"/>
    <mergeCell ref="EIV1:EIX1"/>
    <mergeCell ref="EIY1:EJA1"/>
    <mergeCell ref="EHR1:EHT1"/>
    <mergeCell ref="EHU1:EHW1"/>
    <mergeCell ref="EHX1:EHZ1"/>
    <mergeCell ref="EIA1:EIC1"/>
    <mergeCell ref="EID1:EIF1"/>
    <mergeCell ref="EIG1:EII1"/>
    <mergeCell ref="EGZ1:EHB1"/>
    <mergeCell ref="EHC1:EHE1"/>
    <mergeCell ref="EHF1:EHH1"/>
    <mergeCell ref="EHI1:EHK1"/>
    <mergeCell ref="EHL1:EHN1"/>
    <mergeCell ref="EHO1:EHQ1"/>
    <mergeCell ref="EGH1:EGJ1"/>
    <mergeCell ref="EGK1:EGM1"/>
    <mergeCell ref="EGN1:EGP1"/>
    <mergeCell ref="EGQ1:EGS1"/>
    <mergeCell ref="EGT1:EGV1"/>
    <mergeCell ref="EGW1:EGY1"/>
    <mergeCell ref="EFP1:EFR1"/>
    <mergeCell ref="EFS1:EFU1"/>
    <mergeCell ref="EFV1:EFX1"/>
    <mergeCell ref="EFY1:EGA1"/>
    <mergeCell ref="EGB1:EGD1"/>
    <mergeCell ref="EGE1:EGG1"/>
    <mergeCell ref="EEX1:EEZ1"/>
    <mergeCell ref="EFA1:EFC1"/>
    <mergeCell ref="EFD1:EFF1"/>
    <mergeCell ref="EFG1:EFI1"/>
    <mergeCell ref="EFJ1:EFL1"/>
    <mergeCell ref="EFM1:EFO1"/>
    <mergeCell ref="EEF1:EEH1"/>
    <mergeCell ref="EEI1:EEK1"/>
    <mergeCell ref="EEL1:EEN1"/>
    <mergeCell ref="EEO1:EEQ1"/>
    <mergeCell ref="EER1:EET1"/>
    <mergeCell ref="EEU1:EEW1"/>
    <mergeCell ref="EDN1:EDP1"/>
    <mergeCell ref="EDQ1:EDS1"/>
    <mergeCell ref="EDT1:EDV1"/>
    <mergeCell ref="EDW1:EDY1"/>
    <mergeCell ref="EDZ1:EEB1"/>
    <mergeCell ref="EEC1:EEE1"/>
    <mergeCell ref="ECV1:ECX1"/>
    <mergeCell ref="ECY1:EDA1"/>
    <mergeCell ref="EDB1:EDD1"/>
    <mergeCell ref="EDE1:EDG1"/>
    <mergeCell ref="EDH1:EDJ1"/>
    <mergeCell ref="EDK1:EDM1"/>
    <mergeCell ref="ECD1:ECF1"/>
    <mergeCell ref="ECG1:ECI1"/>
    <mergeCell ref="ECJ1:ECL1"/>
    <mergeCell ref="ECM1:ECO1"/>
    <mergeCell ref="ECP1:ECR1"/>
    <mergeCell ref="ECS1:ECU1"/>
    <mergeCell ref="EBL1:EBN1"/>
    <mergeCell ref="EBO1:EBQ1"/>
    <mergeCell ref="EBR1:EBT1"/>
    <mergeCell ref="EBU1:EBW1"/>
    <mergeCell ref="EBX1:EBZ1"/>
    <mergeCell ref="ECA1:ECC1"/>
    <mergeCell ref="EAT1:EAV1"/>
    <mergeCell ref="EAW1:EAY1"/>
    <mergeCell ref="EAZ1:EBB1"/>
    <mergeCell ref="EBC1:EBE1"/>
    <mergeCell ref="EBF1:EBH1"/>
    <mergeCell ref="EBI1:EBK1"/>
    <mergeCell ref="EAB1:EAD1"/>
    <mergeCell ref="EAE1:EAG1"/>
    <mergeCell ref="EAH1:EAJ1"/>
    <mergeCell ref="EAK1:EAM1"/>
    <mergeCell ref="EAN1:EAP1"/>
    <mergeCell ref="EAQ1:EAS1"/>
    <mergeCell ref="DZJ1:DZL1"/>
    <mergeCell ref="DZM1:DZO1"/>
    <mergeCell ref="DZP1:DZR1"/>
    <mergeCell ref="DZS1:DZU1"/>
    <mergeCell ref="DZV1:DZX1"/>
    <mergeCell ref="DZY1:EAA1"/>
    <mergeCell ref="DYR1:DYT1"/>
    <mergeCell ref="DYU1:DYW1"/>
    <mergeCell ref="DYX1:DYZ1"/>
    <mergeCell ref="DZA1:DZC1"/>
    <mergeCell ref="DZD1:DZF1"/>
    <mergeCell ref="DZG1:DZI1"/>
    <mergeCell ref="DXZ1:DYB1"/>
    <mergeCell ref="DYC1:DYE1"/>
    <mergeCell ref="DYF1:DYH1"/>
    <mergeCell ref="DYI1:DYK1"/>
    <mergeCell ref="DYL1:DYN1"/>
    <mergeCell ref="DYO1:DYQ1"/>
    <mergeCell ref="DXH1:DXJ1"/>
    <mergeCell ref="DXK1:DXM1"/>
    <mergeCell ref="DXN1:DXP1"/>
    <mergeCell ref="DXQ1:DXS1"/>
    <mergeCell ref="DXT1:DXV1"/>
    <mergeCell ref="DXW1:DXY1"/>
    <mergeCell ref="DWP1:DWR1"/>
    <mergeCell ref="DWS1:DWU1"/>
    <mergeCell ref="DWV1:DWX1"/>
    <mergeCell ref="DWY1:DXA1"/>
    <mergeCell ref="DXB1:DXD1"/>
    <mergeCell ref="DXE1:DXG1"/>
    <mergeCell ref="DVX1:DVZ1"/>
    <mergeCell ref="DWA1:DWC1"/>
    <mergeCell ref="DWD1:DWF1"/>
    <mergeCell ref="DWG1:DWI1"/>
    <mergeCell ref="DWJ1:DWL1"/>
    <mergeCell ref="DWM1:DWO1"/>
    <mergeCell ref="DVF1:DVH1"/>
    <mergeCell ref="DVI1:DVK1"/>
    <mergeCell ref="DVL1:DVN1"/>
    <mergeCell ref="DVO1:DVQ1"/>
    <mergeCell ref="DVR1:DVT1"/>
    <mergeCell ref="DVU1:DVW1"/>
    <mergeCell ref="DUN1:DUP1"/>
    <mergeCell ref="DUQ1:DUS1"/>
    <mergeCell ref="DUT1:DUV1"/>
    <mergeCell ref="DUW1:DUY1"/>
    <mergeCell ref="DUZ1:DVB1"/>
    <mergeCell ref="DVC1:DVE1"/>
    <mergeCell ref="DTV1:DTX1"/>
    <mergeCell ref="DTY1:DUA1"/>
    <mergeCell ref="DUB1:DUD1"/>
    <mergeCell ref="DUE1:DUG1"/>
    <mergeCell ref="DUH1:DUJ1"/>
    <mergeCell ref="DUK1:DUM1"/>
    <mergeCell ref="DTD1:DTF1"/>
    <mergeCell ref="DTG1:DTI1"/>
    <mergeCell ref="DTJ1:DTL1"/>
    <mergeCell ref="DTM1:DTO1"/>
    <mergeCell ref="DTP1:DTR1"/>
    <mergeCell ref="DTS1:DTU1"/>
    <mergeCell ref="DSL1:DSN1"/>
    <mergeCell ref="DSO1:DSQ1"/>
    <mergeCell ref="DSR1:DST1"/>
    <mergeCell ref="DSU1:DSW1"/>
    <mergeCell ref="DSX1:DSZ1"/>
    <mergeCell ref="DTA1:DTC1"/>
    <mergeCell ref="DRT1:DRV1"/>
    <mergeCell ref="DRW1:DRY1"/>
    <mergeCell ref="DRZ1:DSB1"/>
    <mergeCell ref="DSC1:DSE1"/>
    <mergeCell ref="DSF1:DSH1"/>
    <mergeCell ref="DSI1:DSK1"/>
    <mergeCell ref="DRB1:DRD1"/>
    <mergeCell ref="DRE1:DRG1"/>
    <mergeCell ref="DRH1:DRJ1"/>
    <mergeCell ref="DRK1:DRM1"/>
    <mergeCell ref="DRN1:DRP1"/>
    <mergeCell ref="DRQ1:DRS1"/>
    <mergeCell ref="DQJ1:DQL1"/>
    <mergeCell ref="DQM1:DQO1"/>
    <mergeCell ref="DQP1:DQR1"/>
    <mergeCell ref="DQS1:DQU1"/>
    <mergeCell ref="DQV1:DQX1"/>
    <mergeCell ref="DQY1:DRA1"/>
    <mergeCell ref="DPR1:DPT1"/>
    <mergeCell ref="DPU1:DPW1"/>
    <mergeCell ref="DPX1:DPZ1"/>
    <mergeCell ref="DQA1:DQC1"/>
    <mergeCell ref="DQD1:DQF1"/>
    <mergeCell ref="DQG1:DQI1"/>
    <mergeCell ref="DOZ1:DPB1"/>
    <mergeCell ref="DPC1:DPE1"/>
    <mergeCell ref="DPF1:DPH1"/>
    <mergeCell ref="DPI1:DPK1"/>
    <mergeCell ref="DPL1:DPN1"/>
    <mergeCell ref="DPO1:DPQ1"/>
    <mergeCell ref="DOH1:DOJ1"/>
    <mergeCell ref="DOK1:DOM1"/>
    <mergeCell ref="DON1:DOP1"/>
    <mergeCell ref="DOQ1:DOS1"/>
    <mergeCell ref="DOT1:DOV1"/>
    <mergeCell ref="DOW1:DOY1"/>
    <mergeCell ref="DNP1:DNR1"/>
    <mergeCell ref="DNS1:DNU1"/>
    <mergeCell ref="DNV1:DNX1"/>
    <mergeCell ref="DNY1:DOA1"/>
    <mergeCell ref="DOB1:DOD1"/>
    <mergeCell ref="DOE1:DOG1"/>
    <mergeCell ref="DMX1:DMZ1"/>
    <mergeCell ref="DNA1:DNC1"/>
    <mergeCell ref="DND1:DNF1"/>
    <mergeCell ref="DNG1:DNI1"/>
    <mergeCell ref="DNJ1:DNL1"/>
    <mergeCell ref="DNM1:DNO1"/>
    <mergeCell ref="DMF1:DMH1"/>
    <mergeCell ref="DMI1:DMK1"/>
    <mergeCell ref="DML1:DMN1"/>
    <mergeCell ref="DMO1:DMQ1"/>
    <mergeCell ref="DMR1:DMT1"/>
    <mergeCell ref="DMU1:DMW1"/>
    <mergeCell ref="DLN1:DLP1"/>
    <mergeCell ref="DLQ1:DLS1"/>
    <mergeCell ref="DLT1:DLV1"/>
    <mergeCell ref="DLW1:DLY1"/>
    <mergeCell ref="DLZ1:DMB1"/>
    <mergeCell ref="DMC1:DME1"/>
    <mergeCell ref="DKV1:DKX1"/>
    <mergeCell ref="DKY1:DLA1"/>
    <mergeCell ref="DLB1:DLD1"/>
    <mergeCell ref="DLE1:DLG1"/>
    <mergeCell ref="DLH1:DLJ1"/>
    <mergeCell ref="DLK1:DLM1"/>
    <mergeCell ref="DKD1:DKF1"/>
    <mergeCell ref="DKG1:DKI1"/>
    <mergeCell ref="DKJ1:DKL1"/>
    <mergeCell ref="DKM1:DKO1"/>
    <mergeCell ref="DKP1:DKR1"/>
    <mergeCell ref="DKS1:DKU1"/>
    <mergeCell ref="DJL1:DJN1"/>
    <mergeCell ref="DJO1:DJQ1"/>
    <mergeCell ref="DJR1:DJT1"/>
    <mergeCell ref="DJU1:DJW1"/>
    <mergeCell ref="DJX1:DJZ1"/>
    <mergeCell ref="DKA1:DKC1"/>
    <mergeCell ref="DIT1:DIV1"/>
    <mergeCell ref="DIW1:DIY1"/>
    <mergeCell ref="DIZ1:DJB1"/>
    <mergeCell ref="DJC1:DJE1"/>
    <mergeCell ref="DJF1:DJH1"/>
    <mergeCell ref="DJI1:DJK1"/>
    <mergeCell ref="DIB1:DID1"/>
    <mergeCell ref="DIE1:DIG1"/>
    <mergeCell ref="DIH1:DIJ1"/>
    <mergeCell ref="DIK1:DIM1"/>
    <mergeCell ref="DIN1:DIP1"/>
    <mergeCell ref="DIQ1:DIS1"/>
    <mergeCell ref="DHJ1:DHL1"/>
    <mergeCell ref="DHM1:DHO1"/>
    <mergeCell ref="DHP1:DHR1"/>
    <mergeCell ref="DHS1:DHU1"/>
    <mergeCell ref="DHV1:DHX1"/>
    <mergeCell ref="DHY1:DIA1"/>
    <mergeCell ref="DGR1:DGT1"/>
    <mergeCell ref="DGU1:DGW1"/>
    <mergeCell ref="DGX1:DGZ1"/>
    <mergeCell ref="DHA1:DHC1"/>
    <mergeCell ref="DHD1:DHF1"/>
    <mergeCell ref="DHG1:DHI1"/>
    <mergeCell ref="DFZ1:DGB1"/>
    <mergeCell ref="DGC1:DGE1"/>
    <mergeCell ref="DGF1:DGH1"/>
    <mergeCell ref="DGI1:DGK1"/>
    <mergeCell ref="DGL1:DGN1"/>
    <mergeCell ref="DGO1:DGQ1"/>
    <mergeCell ref="DFH1:DFJ1"/>
    <mergeCell ref="DFK1:DFM1"/>
    <mergeCell ref="DFN1:DFP1"/>
    <mergeCell ref="DFQ1:DFS1"/>
    <mergeCell ref="DFT1:DFV1"/>
    <mergeCell ref="DFW1:DFY1"/>
    <mergeCell ref="DEP1:DER1"/>
    <mergeCell ref="DES1:DEU1"/>
    <mergeCell ref="DEV1:DEX1"/>
    <mergeCell ref="DEY1:DFA1"/>
    <mergeCell ref="DFB1:DFD1"/>
    <mergeCell ref="DFE1:DFG1"/>
    <mergeCell ref="DDX1:DDZ1"/>
    <mergeCell ref="DEA1:DEC1"/>
    <mergeCell ref="DED1:DEF1"/>
    <mergeCell ref="DEG1:DEI1"/>
    <mergeCell ref="DEJ1:DEL1"/>
    <mergeCell ref="DEM1:DEO1"/>
    <mergeCell ref="DDF1:DDH1"/>
    <mergeCell ref="DDI1:DDK1"/>
    <mergeCell ref="DDL1:DDN1"/>
    <mergeCell ref="DDO1:DDQ1"/>
    <mergeCell ref="DDR1:DDT1"/>
    <mergeCell ref="DDU1:DDW1"/>
    <mergeCell ref="DCN1:DCP1"/>
    <mergeCell ref="DCQ1:DCS1"/>
    <mergeCell ref="DCT1:DCV1"/>
    <mergeCell ref="DCW1:DCY1"/>
    <mergeCell ref="DCZ1:DDB1"/>
    <mergeCell ref="DDC1:DDE1"/>
    <mergeCell ref="DBV1:DBX1"/>
    <mergeCell ref="DBY1:DCA1"/>
    <mergeCell ref="DCB1:DCD1"/>
    <mergeCell ref="DCE1:DCG1"/>
    <mergeCell ref="DCH1:DCJ1"/>
    <mergeCell ref="DCK1:DCM1"/>
    <mergeCell ref="DBD1:DBF1"/>
    <mergeCell ref="DBG1:DBI1"/>
    <mergeCell ref="DBJ1:DBL1"/>
    <mergeCell ref="DBM1:DBO1"/>
    <mergeCell ref="DBP1:DBR1"/>
    <mergeCell ref="DBS1:DBU1"/>
    <mergeCell ref="DAL1:DAN1"/>
    <mergeCell ref="DAO1:DAQ1"/>
    <mergeCell ref="DAR1:DAT1"/>
    <mergeCell ref="DAU1:DAW1"/>
    <mergeCell ref="DAX1:DAZ1"/>
    <mergeCell ref="DBA1:DBC1"/>
    <mergeCell ref="CZT1:CZV1"/>
    <mergeCell ref="CZW1:CZY1"/>
    <mergeCell ref="CZZ1:DAB1"/>
    <mergeCell ref="DAC1:DAE1"/>
    <mergeCell ref="DAF1:DAH1"/>
    <mergeCell ref="DAI1:DAK1"/>
    <mergeCell ref="CZB1:CZD1"/>
    <mergeCell ref="CZE1:CZG1"/>
    <mergeCell ref="CZH1:CZJ1"/>
    <mergeCell ref="CZK1:CZM1"/>
    <mergeCell ref="CZN1:CZP1"/>
    <mergeCell ref="CZQ1:CZS1"/>
    <mergeCell ref="CYJ1:CYL1"/>
    <mergeCell ref="CYM1:CYO1"/>
    <mergeCell ref="CYP1:CYR1"/>
    <mergeCell ref="CYS1:CYU1"/>
    <mergeCell ref="CYV1:CYX1"/>
    <mergeCell ref="CYY1:CZA1"/>
    <mergeCell ref="CXR1:CXT1"/>
    <mergeCell ref="CXU1:CXW1"/>
    <mergeCell ref="CXX1:CXZ1"/>
    <mergeCell ref="CYA1:CYC1"/>
    <mergeCell ref="CYD1:CYF1"/>
    <mergeCell ref="CYG1:CYI1"/>
    <mergeCell ref="CWZ1:CXB1"/>
    <mergeCell ref="CXC1:CXE1"/>
    <mergeCell ref="CXF1:CXH1"/>
    <mergeCell ref="CXI1:CXK1"/>
    <mergeCell ref="CXL1:CXN1"/>
    <mergeCell ref="CXO1:CXQ1"/>
    <mergeCell ref="CWH1:CWJ1"/>
    <mergeCell ref="CWK1:CWM1"/>
    <mergeCell ref="CWN1:CWP1"/>
    <mergeCell ref="CWQ1:CWS1"/>
    <mergeCell ref="CWT1:CWV1"/>
    <mergeCell ref="CWW1:CWY1"/>
    <mergeCell ref="CVP1:CVR1"/>
    <mergeCell ref="CVS1:CVU1"/>
    <mergeCell ref="CVV1:CVX1"/>
    <mergeCell ref="CVY1:CWA1"/>
    <mergeCell ref="CWB1:CWD1"/>
    <mergeCell ref="CWE1:CWG1"/>
    <mergeCell ref="CUX1:CUZ1"/>
    <mergeCell ref="CVA1:CVC1"/>
    <mergeCell ref="CVD1:CVF1"/>
    <mergeCell ref="CVG1:CVI1"/>
    <mergeCell ref="CVJ1:CVL1"/>
    <mergeCell ref="CVM1:CVO1"/>
    <mergeCell ref="CUF1:CUH1"/>
    <mergeCell ref="CUI1:CUK1"/>
    <mergeCell ref="CUL1:CUN1"/>
    <mergeCell ref="CUO1:CUQ1"/>
    <mergeCell ref="CUR1:CUT1"/>
    <mergeCell ref="CUU1:CUW1"/>
    <mergeCell ref="CTN1:CTP1"/>
    <mergeCell ref="CTQ1:CTS1"/>
    <mergeCell ref="CTT1:CTV1"/>
    <mergeCell ref="CTW1:CTY1"/>
    <mergeCell ref="CTZ1:CUB1"/>
    <mergeCell ref="CUC1:CUE1"/>
    <mergeCell ref="CSV1:CSX1"/>
    <mergeCell ref="CSY1:CTA1"/>
    <mergeCell ref="CTB1:CTD1"/>
    <mergeCell ref="CTE1:CTG1"/>
    <mergeCell ref="CTH1:CTJ1"/>
    <mergeCell ref="CTK1:CTM1"/>
    <mergeCell ref="CSD1:CSF1"/>
    <mergeCell ref="CSG1:CSI1"/>
    <mergeCell ref="CSJ1:CSL1"/>
    <mergeCell ref="CSM1:CSO1"/>
    <mergeCell ref="CSP1:CSR1"/>
    <mergeCell ref="CSS1:CSU1"/>
    <mergeCell ref="CRL1:CRN1"/>
    <mergeCell ref="CRO1:CRQ1"/>
    <mergeCell ref="CRR1:CRT1"/>
    <mergeCell ref="CRU1:CRW1"/>
    <mergeCell ref="CRX1:CRZ1"/>
    <mergeCell ref="CSA1:CSC1"/>
    <mergeCell ref="CQT1:CQV1"/>
    <mergeCell ref="CQW1:CQY1"/>
    <mergeCell ref="CQZ1:CRB1"/>
    <mergeCell ref="CRC1:CRE1"/>
    <mergeCell ref="CRF1:CRH1"/>
    <mergeCell ref="CRI1:CRK1"/>
    <mergeCell ref="CQB1:CQD1"/>
    <mergeCell ref="CQE1:CQG1"/>
    <mergeCell ref="CQH1:CQJ1"/>
    <mergeCell ref="CQK1:CQM1"/>
    <mergeCell ref="CQN1:CQP1"/>
    <mergeCell ref="CQQ1:CQS1"/>
    <mergeCell ref="CPJ1:CPL1"/>
    <mergeCell ref="CPM1:CPO1"/>
    <mergeCell ref="CPP1:CPR1"/>
    <mergeCell ref="CPS1:CPU1"/>
    <mergeCell ref="CPV1:CPX1"/>
    <mergeCell ref="CPY1:CQA1"/>
    <mergeCell ref="COR1:COT1"/>
    <mergeCell ref="COU1:COW1"/>
    <mergeCell ref="COX1:COZ1"/>
    <mergeCell ref="CPA1:CPC1"/>
    <mergeCell ref="CPD1:CPF1"/>
    <mergeCell ref="CPG1:CPI1"/>
    <mergeCell ref="CNZ1:COB1"/>
    <mergeCell ref="COC1:COE1"/>
    <mergeCell ref="COF1:COH1"/>
    <mergeCell ref="COI1:COK1"/>
    <mergeCell ref="COL1:CON1"/>
    <mergeCell ref="COO1:COQ1"/>
    <mergeCell ref="CNH1:CNJ1"/>
    <mergeCell ref="CNK1:CNM1"/>
    <mergeCell ref="CNN1:CNP1"/>
    <mergeCell ref="CNQ1:CNS1"/>
    <mergeCell ref="CNT1:CNV1"/>
    <mergeCell ref="CNW1:CNY1"/>
    <mergeCell ref="CMP1:CMR1"/>
    <mergeCell ref="CMS1:CMU1"/>
    <mergeCell ref="CMV1:CMX1"/>
    <mergeCell ref="CMY1:CNA1"/>
    <mergeCell ref="CNB1:CND1"/>
    <mergeCell ref="CNE1:CNG1"/>
    <mergeCell ref="CLX1:CLZ1"/>
    <mergeCell ref="CMA1:CMC1"/>
    <mergeCell ref="CMD1:CMF1"/>
    <mergeCell ref="CMG1:CMI1"/>
    <mergeCell ref="CMJ1:CML1"/>
    <mergeCell ref="CMM1:CMO1"/>
    <mergeCell ref="CLF1:CLH1"/>
    <mergeCell ref="CLI1:CLK1"/>
    <mergeCell ref="CLL1:CLN1"/>
    <mergeCell ref="CLO1:CLQ1"/>
    <mergeCell ref="CLR1:CLT1"/>
    <mergeCell ref="CLU1:CLW1"/>
    <mergeCell ref="CKN1:CKP1"/>
    <mergeCell ref="CKQ1:CKS1"/>
    <mergeCell ref="CKT1:CKV1"/>
    <mergeCell ref="CKW1:CKY1"/>
    <mergeCell ref="CKZ1:CLB1"/>
    <mergeCell ref="CLC1:CLE1"/>
    <mergeCell ref="CJV1:CJX1"/>
    <mergeCell ref="CJY1:CKA1"/>
    <mergeCell ref="CKB1:CKD1"/>
    <mergeCell ref="CKE1:CKG1"/>
    <mergeCell ref="CKH1:CKJ1"/>
    <mergeCell ref="CKK1:CKM1"/>
    <mergeCell ref="CJD1:CJF1"/>
    <mergeCell ref="CJG1:CJI1"/>
    <mergeCell ref="CJJ1:CJL1"/>
    <mergeCell ref="CJM1:CJO1"/>
    <mergeCell ref="CJP1:CJR1"/>
    <mergeCell ref="CJS1:CJU1"/>
    <mergeCell ref="CIL1:CIN1"/>
    <mergeCell ref="CIO1:CIQ1"/>
    <mergeCell ref="CIR1:CIT1"/>
    <mergeCell ref="CIU1:CIW1"/>
    <mergeCell ref="CIX1:CIZ1"/>
    <mergeCell ref="CJA1:CJC1"/>
    <mergeCell ref="CHT1:CHV1"/>
    <mergeCell ref="CHW1:CHY1"/>
    <mergeCell ref="CHZ1:CIB1"/>
    <mergeCell ref="CIC1:CIE1"/>
    <mergeCell ref="CIF1:CIH1"/>
    <mergeCell ref="CII1:CIK1"/>
    <mergeCell ref="CHB1:CHD1"/>
    <mergeCell ref="CHE1:CHG1"/>
    <mergeCell ref="CHH1:CHJ1"/>
    <mergeCell ref="CHK1:CHM1"/>
    <mergeCell ref="CHN1:CHP1"/>
    <mergeCell ref="CHQ1:CHS1"/>
    <mergeCell ref="CGJ1:CGL1"/>
    <mergeCell ref="CGM1:CGO1"/>
    <mergeCell ref="CGP1:CGR1"/>
    <mergeCell ref="CGS1:CGU1"/>
    <mergeCell ref="CGV1:CGX1"/>
    <mergeCell ref="CGY1:CHA1"/>
    <mergeCell ref="CFR1:CFT1"/>
    <mergeCell ref="CFU1:CFW1"/>
    <mergeCell ref="CFX1:CFZ1"/>
    <mergeCell ref="CGA1:CGC1"/>
    <mergeCell ref="CGD1:CGF1"/>
    <mergeCell ref="CGG1:CGI1"/>
    <mergeCell ref="CEZ1:CFB1"/>
    <mergeCell ref="CFC1:CFE1"/>
    <mergeCell ref="CFF1:CFH1"/>
    <mergeCell ref="CFI1:CFK1"/>
    <mergeCell ref="CFL1:CFN1"/>
    <mergeCell ref="CFO1:CFQ1"/>
    <mergeCell ref="CEH1:CEJ1"/>
    <mergeCell ref="CEK1:CEM1"/>
    <mergeCell ref="CEN1:CEP1"/>
    <mergeCell ref="CEQ1:CES1"/>
    <mergeCell ref="CET1:CEV1"/>
    <mergeCell ref="CEW1:CEY1"/>
    <mergeCell ref="CDP1:CDR1"/>
    <mergeCell ref="CDS1:CDU1"/>
    <mergeCell ref="CDV1:CDX1"/>
    <mergeCell ref="CDY1:CEA1"/>
    <mergeCell ref="CEB1:CED1"/>
    <mergeCell ref="CEE1:CEG1"/>
    <mergeCell ref="CCX1:CCZ1"/>
    <mergeCell ref="CDA1:CDC1"/>
    <mergeCell ref="CDD1:CDF1"/>
    <mergeCell ref="CDG1:CDI1"/>
    <mergeCell ref="CDJ1:CDL1"/>
    <mergeCell ref="CDM1:CDO1"/>
    <mergeCell ref="CCF1:CCH1"/>
    <mergeCell ref="CCI1:CCK1"/>
    <mergeCell ref="CCL1:CCN1"/>
    <mergeCell ref="CCO1:CCQ1"/>
    <mergeCell ref="CCR1:CCT1"/>
    <mergeCell ref="CCU1:CCW1"/>
    <mergeCell ref="CBN1:CBP1"/>
    <mergeCell ref="CBQ1:CBS1"/>
    <mergeCell ref="CBT1:CBV1"/>
    <mergeCell ref="CBW1:CBY1"/>
    <mergeCell ref="CBZ1:CCB1"/>
    <mergeCell ref="CCC1:CCE1"/>
    <mergeCell ref="CAV1:CAX1"/>
    <mergeCell ref="CAY1:CBA1"/>
    <mergeCell ref="CBB1:CBD1"/>
    <mergeCell ref="CBE1:CBG1"/>
    <mergeCell ref="CBH1:CBJ1"/>
    <mergeCell ref="CBK1:CBM1"/>
    <mergeCell ref="CAD1:CAF1"/>
    <mergeCell ref="CAG1:CAI1"/>
    <mergeCell ref="CAJ1:CAL1"/>
    <mergeCell ref="CAM1:CAO1"/>
    <mergeCell ref="CAP1:CAR1"/>
    <mergeCell ref="CAS1:CAU1"/>
    <mergeCell ref="BZL1:BZN1"/>
    <mergeCell ref="BZO1:BZQ1"/>
    <mergeCell ref="BZR1:BZT1"/>
    <mergeCell ref="BZU1:BZW1"/>
    <mergeCell ref="BZX1:BZZ1"/>
    <mergeCell ref="CAA1:CAC1"/>
    <mergeCell ref="BYT1:BYV1"/>
    <mergeCell ref="BYW1:BYY1"/>
    <mergeCell ref="BYZ1:BZB1"/>
    <mergeCell ref="BZC1:BZE1"/>
    <mergeCell ref="BZF1:BZH1"/>
    <mergeCell ref="BZI1:BZK1"/>
    <mergeCell ref="BYB1:BYD1"/>
    <mergeCell ref="BYE1:BYG1"/>
    <mergeCell ref="BYH1:BYJ1"/>
    <mergeCell ref="BYK1:BYM1"/>
    <mergeCell ref="BYN1:BYP1"/>
    <mergeCell ref="BYQ1:BYS1"/>
    <mergeCell ref="BXJ1:BXL1"/>
    <mergeCell ref="BXM1:BXO1"/>
    <mergeCell ref="BXP1:BXR1"/>
    <mergeCell ref="BXS1:BXU1"/>
    <mergeCell ref="BXV1:BXX1"/>
    <mergeCell ref="BXY1:BYA1"/>
    <mergeCell ref="BWR1:BWT1"/>
    <mergeCell ref="BWU1:BWW1"/>
    <mergeCell ref="BWX1:BWZ1"/>
    <mergeCell ref="BXA1:BXC1"/>
    <mergeCell ref="BXD1:BXF1"/>
    <mergeCell ref="BXG1:BXI1"/>
    <mergeCell ref="BVZ1:BWB1"/>
    <mergeCell ref="BWC1:BWE1"/>
    <mergeCell ref="BWF1:BWH1"/>
    <mergeCell ref="BWI1:BWK1"/>
    <mergeCell ref="BWL1:BWN1"/>
    <mergeCell ref="BWO1:BWQ1"/>
    <mergeCell ref="BVH1:BVJ1"/>
    <mergeCell ref="BVK1:BVM1"/>
    <mergeCell ref="BVN1:BVP1"/>
    <mergeCell ref="BVQ1:BVS1"/>
    <mergeCell ref="BVT1:BVV1"/>
    <mergeCell ref="BVW1:BVY1"/>
    <mergeCell ref="BUP1:BUR1"/>
    <mergeCell ref="BUS1:BUU1"/>
    <mergeCell ref="BUV1:BUX1"/>
    <mergeCell ref="BUY1:BVA1"/>
    <mergeCell ref="BVB1:BVD1"/>
    <mergeCell ref="BVE1:BVG1"/>
    <mergeCell ref="BTX1:BTZ1"/>
    <mergeCell ref="BUA1:BUC1"/>
    <mergeCell ref="BUD1:BUF1"/>
    <mergeCell ref="BUG1:BUI1"/>
    <mergeCell ref="BUJ1:BUL1"/>
    <mergeCell ref="BUM1:BUO1"/>
    <mergeCell ref="BTF1:BTH1"/>
    <mergeCell ref="BTI1:BTK1"/>
    <mergeCell ref="BTL1:BTN1"/>
    <mergeCell ref="BTO1:BTQ1"/>
    <mergeCell ref="BTR1:BTT1"/>
    <mergeCell ref="BTU1:BTW1"/>
    <mergeCell ref="BSN1:BSP1"/>
    <mergeCell ref="BSQ1:BSS1"/>
    <mergeCell ref="BST1:BSV1"/>
    <mergeCell ref="BSW1:BSY1"/>
    <mergeCell ref="BSZ1:BTB1"/>
    <mergeCell ref="BTC1:BTE1"/>
    <mergeCell ref="BRV1:BRX1"/>
    <mergeCell ref="BRY1:BSA1"/>
    <mergeCell ref="BSB1:BSD1"/>
    <mergeCell ref="BSE1:BSG1"/>
    <mergeCell ref="BSH1:BSJ1"/>
    <mergeCell ref="BSK1:BSM1"/>
    <mergeCell ref="BRD1:BRF1"/>
    <mergeCell ref="BRG1:BRI1"/>
    <mergeCell ref="BRJ1:BRL1"/>
    <mergeCell ref="BRM1:BRO1"/>
    <mergeCell ref="BRP1:BRR1"/>
    <mergeCell ref="BRS1:BRU1"/>
    <mergeCell ref="BQL1:BQN1"/>
    <mergeCell ref="BQO1:BQQ1"/>
    <mergeCell ref="BQR1:BQT1"/>
    <mergeCell ref="BQU1:BQW1"/>
    <mergeCell ref="BQX1:BQZ1"/>
    <mergeCell ref="BRA1:BRC1"/>
    <mergeCell ref="BPT1:BPV1"/>
    <mergeCell ref="BPW1:BPY1"/>
    <mergeCell ref="BPZ1:BQB1"/>
    <mergeCell ref="BQC1:BQE1"/>
    <mergeCell ref="BQF1:BQH1"/>
    <mergeCell ref="BQI1:BQK1"/>
    <mergeCell ref="BPB1:BPD1"/>
    <mergeCell ref="BPE1:BPG1"/>
    <mergeCell ref="BPH1:BPJ1"/>
    <mergeCell ref="BPK1:BPM1"/>
    <mergeCell ref="BPN1:BPP1"/>
    <mergeCell ref="BPQ1:BPS1"/>
    <mergeCell ref="BOJ1:BOL1"/>
    <mergeCell ref="BOM1:BOO1"/>
    <mergeCell ref="BOP1:BOR1"/>
    <mergeCell ref="BOS1:BOU1"/>
    <mergeCell ref="BOV1:BOX1"/>
    <mergeCell ref="BOY1:BPA1"/>
    <mergeCell ref="BNR1:BNT1"/>
    <mergeCell ref="BNU1:BNW1"/>
    <mergeCell ref="BNX1:BNZ1"/>
    <mergeCell ref="BOA1:BOC1"/>
    <mergeCell ref="BOD1:BOF1"/>
    <mergeCell ref="BOG1:BOI1"/>
    <mergeCell ref="BMZ1:BNB1"/>
    <mergeCell ref="BNC1:BNE1"/>
    <mergeCell ref="BNF1:BNH1"/>
    <mergeCell ref="BNI1:BNK1"/>
    <mergeCell ref="BNL1:BNN1"/>
    <mergeCell ref="BNO1:BNQ1"/>
    <mergeCell ref="BMH1:BMJ1"/>
    <mergeCell ref="BMK1:BMM1"/>
    <mergeCell ref="BMN1:BMP1"/>
    <mergeCell ref="BMQ1:BMS1"/>
    <mergeCell ref="BMT1:BMV1"/>
    <mergeCell ref="BMW1:BMY1"/>
    <mergeCell ref="BLP1:BLR1"/>
    <mergeCell ref="BLS1:BLU1"/>
    <mergeCell ref="BLV1:BLX1"/>
    <mergeCell ref="BLY1:BMA1"/>
    <mergeCell ref="BMB1:BMD1"/>
    <mergeCell ref="BME1:BMG1"/>
    <mergeCell ref="BKX1:BKZ1"/>
    <mergeCell ref="BLA1:BLC1"/>
    <mergeCell ref="BLD1:BLF1"/>
    <mergeCell ref="BLG1:BLI1"/>
    <mergeCell ref="BLJ1:BLL1"/>
    <mergeCell ref="BLM1:BLO1"/>
    <mergeCell ref="BKF1:BKH1"/>
    <mergeCell ref="BKI1:BKK1"/>
    <mergeCell ref="BKL1:BKN1"/>
    <mergeCell ref="BKO1:BKQ1"/>
    <mergeCell ref="BKR1:BKT1"/>
    <mergeCell ref="BKU1:BKW1"/>
    <mergeCell ref="BJN1:BJP1"/>
    <mergeCell ref="BJQ1:BJS1"/>
    <mergeCell ref="BJT1:BJV1"/>
    <mergeCell ref="BJW1:BJY1"/>
    <mergeCell ref="BJZ1:BKB1"/>
    <mergeCell ref="BKC1:BKE1"/>
    <mergeCell ref="BIV1:BIX1"/>
    <mergeCell ref="BIY1:BJA1"/>
    <mergeCell ref="BJB1:BJD1"/>
    <mergeCell ref="BJE1:BJG1"/>
    <mergeCell ref="BJH1:BJJ1"/>
    <mergeCell ref="BJK1:BJM1"/>
    <mergeCell ref="BID1:BIF1"/>
    <mergeCell ref="BIG1:BII1"/>
    <mergeCell ref="BIJ1:BIL1"/>
    <mergeCell ref="BIM1:BIO1"/>
    <mergeCell ref="BIP1:BIR1"/>
    <mergeCell ref="BIS1:BIU1"/>
    <mergeCell ref="BHL1:BHN1"/>
    <mergeCell ref="BHO1:BHQ1"/>
    <mergeCell ref="BHR1:BHT1"/>
    <mergeCell ref="BHU1:BHW1"/>
    <mergeCell ref="BHX1:BHZ1"/>
    <mergeCell ref="BIA1:BIC1"/>
    <mergeCell ref="BGT1:BGV1"/>
    <mergeCell ref="BGW1:BGY1"/>
    <mergeCell ref="BGZ1:BHB1"/>
    <mergeCell ref="BHC1:BHE1"/>
    <mergeCell ref="BHF1:BHH1"/>
    <mergeCell ref="BHI1:BHK1"/>
    <mergeCell ref="BGB1:BGD1"/>
    <mergeCell ref="BGE1:BGG1"/>
    <mergeCell ref="BGH1:BGJ1"/>
    <mergeCell ref="BGK1:BGM1"/>
    <mergeCell ref="BGN1:BGP1"/>
    <mergeCell ref="BGQ1:BGS1"/>
    <mergeCell ref="BFJ1:BFL1"/>
    <mergeCell ref="BFM1:BFO1"/>
    <mergeCell ref="BFP1:BFR1"/>
    <mergeCell ref="BFS1:BFU1"/>
    <mergeCell ref="BFV1:BFX1"/>
    <mergeCell ref="BFY1:BGA1"/>
    <mergeCell ref="BER1:BET1"/>
    <mergeCell ref="BEU1:BEW1"/>
    <mergeCell ref="BEX1:BEZ1"/>
    <mergeCell ref="BFA1:BFC1"/>
    <mergeCell ref="BFD1:BFF1"/>
    <mergeCell ref="BFG1:BFI1"/>
    <mergeCell ref="BDZ1:BEB1"/>
    <mergeCell ref="BEC1:BEE1"/>
    <mergeCell ref="BEF1:BEH1"/>
    <mergeCell ref="BEI1:BEK1"/>
    <mergeCell ref="BEL1:BEN1"/>
    <mergeCell ref="BEO1:BEQ1"/>
    <mergeCell ref="BDH1:BDJ1"/>
    <mergeCell ref="BDK1:BDM1"/>
    <mergeCell ref="BDN1:BDP1"/>
    <mergeCell ref="BDQ1:BDS1"/>
    <mergeCell ref="BDT1:BDV1"/>
    <mergeCell ref="BDW1:BDY1"/>
    <mergeCell ref="BCP1:BCR1"/>
    <mergeCell ref="BCS1:BCU1"/>
    <mergeCell ref="BCV1:BCX1"/>
    <mergeCell ref="BCY1:BDA1"/>
    <mergeCell ref="BDB1:BDD1"/>
    <mergeCell ref="BDE1:BDG1"/>
    <mergeCell ref="BBX1:BBZ1"/>
    <mergeCell ref="BCA1:BCC1"/>
    <mergeCell ref="BCD1:BCF1"/>
    <mergeCell ref="BCG1:BCI1"/>
    <mergeCell ref="BCJ1:BCL1"/>
    <mergeCell ref="BCM1:BCO1"/>
    <mergeCell ref="BBF1:BBH1"/>
    <mergeCell ref="BBI1:BBK1"/>
    <mergeCell ref="BBL1:BBN1"/>
    <mergeCell ref="BBO1:BBQ1"/>
    <mergeCell ref="BBR1:BBT1"/>
    <mergeCell ref="BBU1:BBW1"/>
    <mergeCell ref="BAN1:BAP1"/>
    <mergeCell ref="BAQ1:BAS1"/>
    <mergeCell ref="BAT1:BAV1"/>
    <mergeCell ref="BAW1:BAY1"/>
    <mergeCell ref="BAZ1:BBB1"/>
    <mergeCell ref="BBC1:BBE1"/>
    <mergeCell ref="AZV1:AZX1"/>
    <mergeCell ref="AZY1:BAA1"/>
    <mergeCell ref="BAB1:BAD1"/>
    <mergeCell ref="BAE1:BAG1"/>
    <mergeCell ref="BAH1:BAJ1"/>
    <mergeCell ref="BAK1:BAM1"/>
    <mergeCell ref="AZD1:AZF1"/>
    <mergeCell ref="AZG1:AZI1"/>
    <mergeCell ref="AZJ1:AZL1"/>
    <mergeCell ref="AZM1:AZO1"/>
    <mergeCell ref="AZP1:AZR1"/>
    <mergeCell ref="AZS1:AZU1"/>
    <mergeCell ref="AYL1:AYN1"/>
    <mergeCell ref="AYO1:AYQ1"/>
    <mergeCell ref="AYR1:AYT1"/>
    <mergeCell ref="AYU1:AYW1"/>
    <mergeCell ref="AYX1:AYZ1"/>
    <mergeCell ref="AZA1:AZC1"/>
    <mergeCell ref="AXT1:AXV1"/>
    <mergeCell ref="AXW1:AXY1"/>
    <mergeCell ref="AXZ1:AYB1"/>
    <mergeCell ref="AYC1:AYE1"/>
    <mergeCell ref="AYF1:AYH1"/>
    <mergeCell ref="AYI1:AYK1"/>
    <mergeCell ref="AXB1:AXD1"/>
    <mergeCell ref="AXE1:AXG1"/>
    <mergeCell ref="AXH1:AXJ1"/>
    <mergeCell ref="AXK1:AXM1"/>
    <mergeCell ref="AXN1:AXP1"/>
    <mergeCell ref="AXQ1:AXS1"/>
    <mergeCell ref="AWJ1:AWL1"/>
    <mergeCell ref="AWM1:AWO1"/>
    <mergeCell ref="AWP1:AWR1"/>
    <mergeCell ref="AWS1:AWU1"/>
    <mergeCell ref="AWV1:AWX1"/>
    <mergeCell ref="AWY1:AXA1"/>
    <mergeCell ref="AVR1:AVT1"/>
    <mergeCell ref="AVU1:AVW1"/>
    <mergeCell ref="AVX1:AVZ1"/>
    <mergeCell ref="AWA1:AWC1"/>
    <mergeCell ref="AWD1:AWF1"/>
    <mergeCell ref="AWG1:AWI1"/>
    <mergeCell ref="AUZ1:AVB1"/>
    <mergeCell ref="AVC1:AVE1"/>
    <mergeCell ref="AVF1:AVH1"/>
    <mergeCell ref="AVI1:AVK1"/>
    <mergeCell ref="AVL1:AVN1"/>
    <mergeCell ref="AVO1:AVQ1"/>
    <mergeCell ref="AUH1:AUJ1"/>
    <mergeCell ref="AUK1:AUM1"/>
    <mergeCell ref="AUN1:AUP1"/>
    <mergeCell ref="AUQ1:AUS1"/>
    <mergeCell ref="AUT1:AUV1"/>
    <mergeCell ref="AUW1:AUY1"/>
    <mergeCell ref="ATP1:ATR1"/>
    <mergeCell ref="ATS1:ATU1"/>
    <mergeCell ref="ATV1:ATX1"/>
    <mergeCell ref="ATY1:AUA1"/>
    <mergeCell ref="AUB1:AUD1"/>
    <mergeCell ref="AUE1:AUG1"/>
    <mergeCell ref="ASX1:ASZ1"/>
    <mergeCell ref="ATA1:ATC1"/>
    <mergeCell ref="ATD1:ATF1"/>
    <mergeCell ref="ATG1:ATI1"/>
    <mergeCell ref="ATJ1:ATL1"/>
    <mergeCell ref="ATM1:ATO1"/>
    <mergeCell ref="ASF1:ASH1"/>
    <mergeCell ref="ASI1:ASK1"/>
    <mergeCell ref="ASL1:ASN1"/>
    <mergeCell ref="ASO1:ASQ1"/>
    <mergeCell ref="ASR1:AST1"/>
    <mergeCell ref="ASU1:ASW1"/>
    <mergeCell ref="ARN1:ARP1"/>
    <mergeCell ref="ARQ1:ARS1"/>
    <mergeCell ref="ART1:ARV1"/>
    <mergeCell ref="ARW1:ARY1"/>
    <mergeCell ref="ARZ1:ASB1"/>
    <mergeCell ref="ASC1:ASE1"/>
    <mergeCell ref="AQV1:AQX1"/>
    <mergeCell ref="AQY1:ARA1"/>
    <mergeCell ref="ARB1:ARD1"/>
    <mergeCell ref="ARE1:ARG1"/>
    <mergeCell ref="ARH1:ARJ1"/>
    <mergeCell ref="ARK1:ARM1"/>
    <mergeCell ref="AQD1:AQF1"/>
    <mergeCell ref="AQG1:AQI1"/>
    <mergeCell ref="AQJ1:AQL1"/>
    <mergeCell ref="AQM1:AQO1"/>
    <mergeCell ref="AQP1:AQR1"/>
    <mergeCell ref="AQS1:AQU1"/>
    <mergeCell ref="APL1:APN1"/>
    <mergeCell ref="APO1:APQ1"/>
    <mergeCell ref="APR1:APT1"/>
    <mergeCell ref="APU1:APW1"/>
    <mergeCell ref="APX1:APZ1"/>
    <mergeCell ref="AQA1:AQC1"/>
    <mergeCell ref="AOT1:AOV1"/>
    <mergeCell ref="AOW1:AOY1"/>
    <mergeCell ref="AOZ1:APB1"/>
    <mergeCell ref="APC1:APE1"/>
    <mergeCell ref="APF1:APH1"/>
    <mergeCell ref="API1:APK1"/>
    <mergeCell ref="AOB1:AOD1"/>
    <mergeCell ref="AOE1:AOG1"/>
    <mergeCell ref="AOH1:AOJ1"/>
    <mergeCell ref="AOK1:AOM1"/>
    <mergeCell ref="AON1:AOP1"/>
    <mergeCell ref="AOQ1:AOS1"/>
    <mergeCell ref="ANJ1:ANL1"/>
    <mergeCell ref="ANM1:ANO1"/>
    <mergeCell ref="ANP1:ANR1"/>
    <mergeCell ref="ANS1:ANU1"/>
    <mergeCell ref="ANV1:ANX1"/>
    <mergeCell ref="ANY1:AOA1"/>
    <mergeCell ref="AMR1:AMT1"/>
    <mergeCell ref="AMU1:AMW1"/>
    <mergeCell ref="AMX1:AMZ1"/>
    <mergeCell ref="ANA1:ANC1"/>
    <mergeCell ref="AND1:ANF1"/>
    <mergeCell ref="ANG1:ANI1"/>
    <mergeCell ref="ALZ1:AMB1"/>
    <mergeCell ref="AMC1:AME1"/>
    <mergeCell ref="AMF1:AMH1"/>
    <mergeCell ref="AMI1:AMK1"/>
    <mergeCell ref="AML1:AMN1"/>
    <mergeCell ref="AMO1:AMQ1"/>
    <mergeCell ref="ALH1:ALJ1"/>
    <mergeCell ref="ALK1:ALM1"/>
    <mergeCell ref="ALN1:ALP1"/>
    <mergeCell ref="ALQ1:ALS1"/>
    <mergeCell ref="ALT1:ALV1"/>
    <mergeCell ref="ALW1:ALY1"/>
    <mergeCell ref="AKP1:AKR1"/>
    <mergeCell ref="AKS1:AKU1"/>
    <mergeCell ref="AKV1:AKX1"/>
    <mergeCell ref="AKY1:ALA1"/>
    <mergeCell ref="ALB1:ALD1"/>
    <mergeCell ref="ALE1:ALG1"/>
    <mergeCell ref="AJX1:AJZ1"/>
    <mergeCell ref="AKA1:AKC1"/>
    <mergeCell ref="AKD1:AKF1"/>
    <mergeCell ref="AKG1:AKI1"/>
    <mergeCell ref="AKJ1:AKL1"/>
    <mergeCell ref="AKM1:AKO1"/>
    <mergeCell ref="AJF1:AJH1"/>
    <mergeCell ref="AJI1:AJK1"/>
    <mergeCell ref="AJL1:AJN1"/>
    <mergeCell ref="AJO1:AJQ1"/>
    <mergeCell ref="AJR1:AJT1"/>
    <mergeCell ref="AJU1:AJW1"/>
    <mergeCell ref="AIN1:AIP1"/>
    <mergeCell ref="AIQ1:AIS1"/>
    <mergeCell ref="AIT1:AIV1"/>
    <mergeCell ref="AIW1:AIY1"/>
    <mergeCell ref="AIZ1:AJB1"/>
    <mergeCell ref="AJC1:AJE1"/>
    <mergeCell ref="AHV1:AHX1"/>
    <mergeCell ref="AHY1:AIA1"/>
    <mergeCell ref="AIB1:AID1"/>
    <mergeCell ref="AIE1:AIG1"/>
    <mergeCell ref="AIH1:AIJ1"/>
    <mergeCell ref="AIK1:AIM1"/>
    <mergeCell ref="AHD1:AHF1"/>
    <mergeCell ref="AHG1:AHI1"/>
    <mergeCell ref="AHJ1:AHL1"/>
    <mergeCell ref="AHM1:AHO1"/>
    <mergeCell ref="AHP1:AHR1"/>
    <mergeCell ref="AHS1:AHU1"/>
    <mergeCell ref="AGL1:AGN1"/>
    <mergeCell ref="AGO1:AGQ1"/>
    <mergeCell ref="AGR1:AGT1"/>
    <mergeCell ref="AGU1:AGW1"/>
    <mergeCell ref="AGX1:AGZ1"/>
    <mergeCell ref="AHA1:AHC1"/>
    <mergeCell ref="AFT1:AFV1"/>
    <mergeCell ref="AFW1:AFY1"/>
    <mergeCell ref="AFZ1:AGB1"/>
    <mergeCell ref="AGC1:AGE1"/>
    <mergeCell ref="AGF1:AGH1"/>
    <mergeCell ref="AGI1:AGK1"/>
    <mergeCell ref="AFB1:AFD1"/>
    <mergeCell ref="AFE1:AFG1"/>
    <mergeCell ref="AFH1:AFJ1"/>
    <mergeCell ref="AFK1:AFM1"/>
    <mergeCell ref="AFN1:AFP1"/>
    <mergeCell ref="AFQ1:AFS1"/>
    <mergeCell ref="AEJ1:AEL1"/>
    <mergeCell ref="AEM1:AEO1"/>
    <mergeCell ref="AEP1:AER1"/>
    <mergeCell ref="AES1:AEU1"/>
    <mergeCell ref="AEV1:AEX1"/>
    <mergeCell ref="AEY1:AFA1"/>
    <mergeCell ref="ADR1:ADT1"/>
    <mergeCell ref="ADU1:ADW1"/>
    <mergeCell ref="ADX1:ADZ1"/>
    <mergeCell ref="AEA1:AEC1"/>
    <mergeCell ref="AED1:AEF1"/>
    <mergeCell ref="AEG1:AEI1"/>
    <mergeCell ref="ACZ1:ADB1"/>
    <mergeCell ref="ADC1:ADE1"/>
    <mergeCell ref="ADF1:ADH1"/>
    <mergeCell ref="ADI1:ADK1"/>
    <mergeCell ref="ADL1:ADN1"/>
    <mergeCell ref="ADO1:ADQ1"/>
    <mergeCell ref="ACH1:ACJ1"/>
    <mergeCell ref="ACK1:ACM1"/>
    <mergeCell ref="ACN1:ACP1"/>
    <mergeCell ref="ACQ1:ACS1"/>
    <mergeCell ref="ACT1:ACV1"/>
    <mergeCell ref="ACW1:ACY1"/>
    <mergeCell ref="ABP1:ABR1"/>
    <mergeCell ref="ABS1:ABU1"/>
    <mergeCell ref="ABV1:ABX1"/>
    <mergeCell ref="ABY1:ACA1"/>
    <mergeCell ref="ACB1:ACD1"/>
    <mergeCell ref="ACE1:ACG1"/>
    <mergeCell ref="AAX1:AAZ1"/>
    <mergeCell ref="ABA1:ABC1"/>
    <mergeCell ref="ABD1:ABF1"/>
    <mergeCell ref="ABG1:ABI1"/>
    <mergeCell ref="ABJ1:ABL1"/>
    <mergeCell ref="ABM1:ABO1"/>
    <mergeCell ref="AAF1:AAH1"/>
    <mergeCell ref="AAI1:AAK1"/>
    <mergeCell ref="AAL1:AAN1"/>
    <mergeCell ref="AAO1:AAQ1"/>
    <mergeCell ref="AAR1:AAT1"/>
    <mergeCell ref="AAU1:AAW1"/>
    <mergeCell ref="ZN1:ZP1"/>
    <mergeCell ref="ZQ1:ZS1"/>
    <mergeCell ref="ZT1:ZV1"/>
    <mergeCell ref="ZW1:ZY1"/>
    <mergeCell ref="ZZ1:AAB1"/>
    <mergeCell ref="AAC1:AAE1"/>
    <mergeCell ref="YV1:YX1"/>
    <mergeCell ref="YY1:ZA1"/>
    <mergeCell ref="ZB1:ZD1"/>
    <mergeCell ref="ZE1:ZG1"/>
    <mergeCell ref="ZH1:ZJ1"/>
    <mergeCell ref="ZK1:ZM1"/>
    <mergeCell ref="YD1:YF1"/>
    <mergeCell ref="YG1:YI1"/>
    <mergeCell ref="YJ1:YL1"/>
    <mergeCell ref="YM1:YO1"/>
    <mergeCell ref="YP1:YR1"/>
    <mergeCell ref="YS1:YU1"/>
    <mergeCell ref="XL1:XN1"/>
    <mergeCell ref="XO1:XQ1"/>
    <mergeCell ref="XR1:XT1"/>
    <mergeCell ref="XU1:XW1"/>
    <mergeCell ref="XX1:XZ1"/>
    <mergeCell ref="YA1:YC1"/>
    <mergeCell ref="WT1:WV1"/>
    <mergeCell ref="WW1:WY1"/>
    <mergeCell ref="WZ1:XB1"/>
    <mergeCell ref="XC1:XE1"/>
    <mergeCell ref="XF1:XH1"/>
    <mergeCell ref="XI1:XK1"/>
    <mergeCell ref="WB1:WD1"/>
    <mergeCell ref="WE1:WG1"/>
    <mergeCell ref="WH1:WJ1"/>
    <mergeCell ref="WK1:WM1"/>
    <mergeCell ref="WN1:WP1"/>
    <mergeCell ref="WQ1:WS1"/>
    <mergeCell ref="VJ1:VL1"/>
    <mergeCell ref="VM1:VO1"/>
    <mergeCell ref="VP1:VR1"/>
    <mergeCell ref="VS1:VU1"/>
    <mergeCell ref="VV1:VX1"/>
    <mergeCell ref="VY1:WA1"/>
    <mergeCell ref="UR1:UT1"/>
    <mergeCell ref="UU1:UW1"/>
    <mergeCell ref="UX1:UZ1"/>
    <mergeCell ref="VA1:VC1"/>
    <mergeCell ref="VD1:VF1"/>
    <mergeCell ref="VG1:VI1"/>
    <mergeCell ref="TZ1:UB1"/>
    <mergeCell ref="UC1:UE1"/>
    <mergeCell ref="UF1:UH1"/>
    <mergeCell ref="UI1:UK1"/>
    <mergeCell ref="UL1:UN1"/>
    <mergeCell ref="UO1:UQ1"/>
    <mergeCell ref="TH1:TJ1"/>
    <mergeCell ref="TK1:TM1"/>
    <mergeCell ref="TN1:TP1"/>
    <mergeCell ref="TQ1:TS1"/>
    <mergeCell ref="TT1:TV1"/>
    <mergeCell ref="TW1:TY1"/>
    <mergeCell ref="SP1:SR1"/>
    <mergeCell ref="SS1:SU1"/>
    <mergeCell ref="SV1:SX1"/>
    <mergeCell ref="SY1:TA1"/>
    <mergeCell ref="TB1:TD1"/>
    <mergeCell ref="TE1:TG1"/>
    <mergeCell ref="RX1:RZ1"/>
    <mergeCell ref="SA1:SC1"/>
    <mergeCell ref="SD1:SF1"/>
    <mergeCell ref="SG1:SI1"/>
    <mergeCell ref="SJ1:SL1"/>
    <mergeCell ref="SM1:SO1"/>
    <mergeCell ref="RF1:RH1"/>
    <mergeCell ref="RI1:RK1"/>
    <mergeCell ref="RL1:RN1"/>
    <mergeCell ref="RO1:RQ1"/>
    <mergeCell ref="RR1:RT1"/>
    <mergeCell ref="RU1:RW1"/>
    <mergeCell ref="QN1:QP1"/>
    <mergeCell ref="QQ1:QS1"/>
    <mergeCell ref="QT1:QV1"/>
    <mergeCell ref="QW1:QY1"/>
    <mergeCell ref="QZ1:RB1"/>
    <mergeCell ref="RC1:RE1"/>
    <mergeCell ref="PV1:PX1"/>
    <mergeCell ref="PY1:QA1"/>
    <mergeCell ref="QB1:QD1"/>
    <mergeCell ref="QE1:QG1"/>
    <mergeCell ref="QH1:QJ1"/>
    <mergeCell ref="QK1:QM1"/>
    <mergeCell ref="PD1:PF1"/>
    <mergeCell ref="PG1:PI1"/>
    <mergeCell ref="PJ1:PL1"/>
    <mergeCell ref="PM1:PO1"/>
    <mergeCell ref="PP1:PR1"/>
    <mergeCell ref="PS1:PU1"/>
    <mergeCell ref="OL1:ON1"/>
    <mergeCell ref="OO1:OQ1"/>
    <mergeCell ref="OR1:OT1"/>
    <mergeCell ref="OU1:OW1"/>
    <mergeCell ref="OX1:OZ1"/>
    <mergeCell ref="PA1:PC1"/>
    <mergeCell ref="NT1:NV1"/>
    <mergeCell ref="NW1:NY1"/>
    <mergeCell ref="NZ1:OB1"/>
    <mergeCell ref="OC1:OE1"/>
    <mergeCell ref="OF1:OH1"/>
    <mergeCell ref="OI1:OK1"/>
    <mergeCell ref="NB1:ND1"/>
    <mergeCell ref="NE1:NG1"/>
    <mergeCell ref="NH1:NJ1"/>
    <mergeCell ref="NK1:NM1"/>
    <mergeCell ref="NN1:NP1"/>
    <mergeCell ref="NQ1:NS1"/>
    <mergeCell ref="MJ1:ML1"/>
    <mergeCell ref="MM1:MO1"/>
    <mergeCell ref="MP1:MR1"/>
    <mergeCell ref="MS1:MU1"/>
    <mergeCell ref="MV1:MX1"/>
    <mergeCell ref="MY1:NA1"/>
    <mergeCell ref="LR1:LT1"/>
    <mergeCell ref="LU1:LW1"/>
    <mergeCell ref="LX1:LZ1"/>
    <mergeCell ref="MA1:MC1"/>
    <mergeCell ref="MD1:MF1"/>
    <mergeCell ref="MG1:MI1"/>
    <mergeCell ref="KZ1:LB1"/>
    <mergeCell ref="LC1:LE1"/>
    <mergeCell ref="LF1:LH1"/>
    <mergeCell ref="LI1:LK1"/>
    <mergeCell ref="LL1:LN1"/>
    <mergeCell ref="LO1:LQ1"/>
    <mergeCell ref="KH1:KJ1"/>
    <mergeCell ref="KK1:KM1"/>
    <mergeCell ref="KN1:KP1"/>
    <mergeCell ref="KQ1:KS1"/>
    <mergeCell ref="KT1:KV1"/>
    <mergeCell ref="KW1:KY1"/>
    <mergeCell ref="JP1:JR1"/>
    <mergeCell ref="JS1:JU1"/>
    <mergeCell ref="JV1:JX1"/>
    <mergeCell ref="JY1:KA1"/>
    <mergeCell ref="KB1:KD1"/>
    <mergeCell ref="KE1:KG1"/>
    <mergeCell ref="IX1:IZ1"/>
    <mergeCell ref="JA1:JC1"/>
    <mergeCell ref="JD1:JF1"/>
    <mergeCell ref="JG1:JI1"/>
    <mergeCell ref="JJ1:JL1"/>
    <mergeCell ref="JM1:JO1"/>
    <mergeCell ref="IF1:IH1"/>
    <mergeCell ref="II1:IK1"/>
    <mergeCell ref="IL1:IN1"/>
    <mergeCell ref="IO1:IQ1"/>
    <mergeCell ref="IR1:IT1"/>
    <mergeCell ref="IU1:IW1"/>
    <mergeCell ref="HN1:HP1"/>
    <mergeCell ref="HQ1:HS1"/>
    <mergeCell ref="HT1:HV1"/>
    <mergeCell ref="HW1:HY1"/>
    <mergeCell ref="HZ1:IB1"/>
    <mergeCell ref="IC1:IE1"/>
    <mergeCell ref="GV1:GX1"/>
    <mergeCell ref="GY1:HA1"/>
    <mergeCell ref="HB1:HD1"/>
    <mergeCell ref="HE1:HG1"/>
    <mergeCell ref="HH1:HJ1"/>
    <mergeCell ref="HK1:HM1"/>
    <mergeCell ref="GD1:GF1"/>
    <mergeCell ref="GG1:GI1"/>
    <mergeCell ref="GJ1:GL1"/>
    <mergeCell ref="GM1:GO1"/>
    <mergeCell ref="GP1:GR1"/>
    <mergeCell ref="GS1:GU1"/>
    <mergeCell ref="BH1:BJ1"/>
    <mergeCell ref="BK1:BM1"/>
    <mergeCell ref="BN1:BP1"/>
    <mergeCell ref="BQ1:BS1"/>
    <mergeCell ref="BT1:BV1"/>
    <mergeCell ref="BW1:BY1"/>
    <mergeCell ref="AP1:AR1"/>
    <mergeCell ref="AS1:AU1"/>
    <mergeCell ref="AV1:AX1"/>
    <mergeCell ref="AY1:BA1"/>
    <mergeCell ref="BB1:BD1"/>
    <mergeCell ref="BE1:BG1"/>
    <mergeCell ref="X1:Z1"/>
    <mergeCell ref="AA1:AC1"/>
    <mergeCell ref="AD1:AF1"/>
    <mergeCell ref="AG1:AI1"/>
    <mergeCell ref="AJ1:AL1"/>
    <mergeCell ref="AM1:AO1"/>
    <mergeCell ref="A1:J1"/>
    <mergeCell ref="K1:L1"/>
    <mergeCell ref="M1:N1"/>
    <mergeCell ref="O1:Q1"/>
    <mergeCell ref="R1:T1"/>
    <mergeCell ref="U1:W1"/>
    <mergeCell ref="FL1:FN1"/>
    <mergeCell ref="FO1:FQ1"/>
    <mergeCell ref="FR1:FT1"/>
    <mergeCell ref="FU1:FW1"/>
    <mergeCell ref="FX1:FZ1"/>
    <mergeCell ref="GA1:GC1"/>
    <mergeCell ref="ET1:EV1"/>
    <mergeCell ref="EW1:EY1"/>
    <mergeCell ref="EZ1:FB1"/>
    <mergeCell ref="FC1:FE1"/>
    <mergeCell ref="FF1:FH1"/>
    <mergeCell ref="FI1:FK1"/>
    <mergeCell ref="EB1:ED1"/>
    <mergeCell ref="EE1:EG1"/>
    <mergeCell ref="EH1:EJ1"/>
    <mergeCell ref="EK1:EM1"/>
    <mergeCell ref="EN1:EP1"/>
    <mergeCell ref="EQ1:ES1"/>
    <mergeCell ref="DJ1:DL1"/>
    <mergeCell ref="DM1:DO1"/>
    <mergeCell ref="DP1:DR1"/>
    <mergeCell ref="DS1:DU1"/>
    <mergeCell ref="DV1:DX1"/>
    <mergeCell ref="DY1:EA1"/>
    <mergeCell ref="CR1:CT1"/>
    <mergeCell ref="CU1:CW1"/>
    <mergeCell ref="CX1:CZ1"/>
    <mergeCell ref="DA1:DC1"/>
    <mergeCell ref="DD1:DF1"/>
    <mergeCell ref="DG1:DI1"/>
    <mergeCell ref="BZ1:CB1"/>
    <mergeCell ref="CC1:CE1"/>
    <mergeCell ref="CF1:CH1"/>
    <mergeCell ref="CI1:CK1"/>
    <mergeCell ref="CL1:CN1"/>
    <mergeCell ref="CO1:CQ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48CC-6BC3-4A27-9DDA-43B619DCCD50}">
  <dimension ref="A1:D58"/>
  <sheetViews>
    <sheetView workbookViewId="0">
      <selection sqref="A1:D58"/>
    </sheetView>
  </sheetViews>
  <sheetFormatPr defaultRowHeight="12.75"/>
  <cols>
    <col min="1" max="1" width="49.85546875" bestFit="1" customWidth="1"/>
    <col min="2" max="2" width="15.140625" bestFit="1" customWidth="1"/>
    <col min="3" max="3" width="12" bestFit="1" customWidth="1"/>
    <col min="4" max="4" width="13.85546875" customWidth="1"/>
  </cols>
  <sheetData>
    <row r="1" spans="1:4" ht="45.75" thickBot="1">
      <c r="A1" s="1011" t="s">
        <v>542</v>
      </c>
      <c r="B1" s="1012" t="s">
        <v>543</v>
      </c>
      <c r="C1" s="1012" t="s">
        <v>544</v>
      </c>
      <c r="D1" s="1013" t="s">
        <v>545</v>
      </c>
    </row>
    <row r="2" spans="1:4" ht="15.75" thickBot="1">
      <c r="A2" s="1014" t="s">
        <v>546</v>
      </c>
      <c r="B2" s="1015"/>
      <c r="C2" s="1015"/>
      <c r="D2" s="1016"/>
    </row>
    <row r="3" spans="1:4" ht="15.75" thickBot="1">
      <c r="A3" s="1014" t="s">
        <v>547</v>
      </c>
      <c r="B3" s="1015"/>
      <c r="C3" s="1015"/>
      <c r="D3" s="1016"/>
    </row>
    <row r="4" spans="1:4" ht="15.75" thickBot="1">
      <c r="A4" s="1017" t="s">
        <v>548</v>
      </c>
      <c r="B4" s="1018">
        <v>8.0454000000000008</v>
      </c>
      <c r="C4" s="1018">
        <f>+B4*1.06</f>
        <v>8.5281240000000018</v>
      </c>
      <c r="D4" s="1019">
        <f t="shared" ref="D4:D14" si="0">(C4-B4)/B4</f>
        <v>6.0000000000000123E-2</v>
      </c>
    </row>
    <row r="5" spans="1:4" ht="15.75" thickBot="1">
      <c r="A5" s="1017" t="s">
        <v>549</v>
      </c>
      <c r="B5" s="1018">
        <v>9.3280000000000012</v>
      </c>
      <c r="C5" s="1018">
        <f t="shared" ref="C5:C7" si="1">+B5*1.06</f>
        <v>9.8876800000000014</v>
      </c>
      <c r="D5" s="1019">
        <f t="shared" si="0"/>
        <v>6.0000000000000012E-2</v>
      </c>
    </row>
    <row r="6" spans="1:4" ht="15.75" thickBot="1">
      <c r="A6" s="1017" t="s">
        <v>550</v>
      </c>
      <c r="B6" s="1018">
        <v>11.193600000000002</v>
      </c>
      <c r="C6" s="1018">
        <f t="shared" si="1"/>
        <v>11.865216000000002</v>
      </c>
      <c r="D6" s="1019">
        <f t="shared" si="0"/>
        <v>6.0000000000000012E-2</v>
      </c>
    </row>
    <row r="7" spans="1:4" ht="15.75" thickBot="1">
      <c r="A7" s="1017" t="s">
        <v>551</v>
      </c>
      <c r="B7" s="1018">
        <v>13.8118</v>
      </c>
      <c r="C7" s="1018">
        <f t="shared" si="1"/>
        <v>14.640508000000001</v>
      </c>
      <c r="D7" s="1019">
        <f t="shared" si="0"/>
        <v>6.0000000000000046E-2</v>
      </c>
    </row>
    <row r="8" spans="1:4" ht="15.75" thickBot="1">
      <c r="A8" s="1017" t="s">
        <v>552</v>
      </c>
      <c r="B8" s="1018">
        <v>16.695</v>
      </c>
      <c r="C8" s="1018">
        <f>+B8*1.06</f>
        <v>17.6967</v>
      </c>
      <c r="D8" s="1019">
        <f t="shared" si="0"/>
        <v>5.9999999999999977E-2</v>
      </c>
    </row>
    <row r="9" spans="1:4" ht="15.75" thickBot="1">
      <c r="A9" s="1014" t="s">
        <v>553</v>
      </c>
      <c r="B9" s="1018"/>
      <c r="C9" s="1018">
        <f t="shared" ref="C9" si="2">+B9*1.049</f>
        <v>0</v>
      </c>
      <c r="D9" s="1019"/>
    </row>
    <row r="10" spans="1:4" ht="15.75" thickBot="1">
      <c r="A10" s="1017" t="s">
        <v>548</v>
      </c>
      <c r="B10" s="1018">
        <v>9.9428000000000019</v>
      </c>
      <c r="C10" s="1018">
        <f t="shared" ref="C10:C14" si="3">+B10*1.06</f>
        <v>10.539368000000003</v>
      </c>
      <c r="D10" s="1019">
        <f t="shared" si="0"/>
        <v>6.0000000000000123E-2</v>
      </c>
    </row>
    <row r="11" spans="1:4" ht="15.75" thickBot="1">
      <c r="A11" s="1017" t="s">
        <v>549</v>
      </c>
      <c r="B11" s="1018">
        <v>11.7766</v>
      </c>
      <c r="C11" s="1018">
        <f t="shared" si="3"/>
        <v>12.483196000000001</v>
      </c>
      <c r="D11" s="1019">
        <f t="shared" si="0"/>
        <v>6.0000000000000095E-2</v>
      </c>
    </row>
    <row r="12" spans="1:4" ht="15.75" thickBot="1">
      <c r="A12" s="1017" t="s">
        <v>550</v>
      </c>
      <c r="B12" s="1018">
        <v>13.0486</v>
      </c>
      <c r="C12" s="1018">
        <f t="shared" si="3"/>
        <v>13.831516000000001</v>
      </c>
      <c r="D12" s="1019">
        <f t="shared" si="0"/>
        <v>6.0000000000000012E-2</v>
      </c>
    </row>
    <row r="13" spans="1:4" ht="15.75" thickBot="1">
      <c r="A13" s="1017" t="s">
        <v>551</v>
      </c>
      <c r="B13" s="1018">
        <v>14.331200000000001</v>
      </c>
      <c r="C13" s="1018">
        <f t="shared" si="3"/>
        <v>15.191072000000002</v>
      </c>
      <c r="D13" s="1019">
        <f t="shared" si="0"/>
        <v>6.0000000000000074E-2</v>
      </c>
    </row>
    <row r="14" spans="1:4" ht="15.75" thickBot="1">
      <c r="A14" s="1017" t="s">
        <v>552</v>
      </c>
      <c r="B14" s="1018">
        <v>15.582000000000001</v>
      </c>
      <c r="C14" s="1018">
        <f t="shared" si="3"/>
        <v>16.516920000000002</v>
      </c>
      <c r="D14" s="1019">
        <f t="shared" si="0"/>
        <v>6.0000000000000109E-2</v>
      </c>
    </row>
    <row r="15" spans="1:4" ht="15.75" thickBot="1">
      <c r="A15" s="1017"/>
      <c r="B15" s="1018"/>
      <c r="C15" s="1018"/>
      <c r="D15" s="1019"/>
    </row>
    <row r="16" spans="1:4" ht="15.75" thickBot="1">
      <c r="A16" s="1014" t="s">
        <v>554</v>
      </c>
      <c r="B16" s="1018"/>
      <c r="C16" s="1018"/>
      <c r="D16" s="1019"/>
    </row>
    <row r="17" spans="1:4" ht="15.75" thickBot="1">
      <c r="A17" s="1017" t="s">
        <v>548</v>
      </c>
      <c r="B17" s="1018">
        <v>13.218200000000001</v>
      </c>
      <c r="C17" s="1018">
        <f t="shared" ref="C17:C21" si="4">+B17*1.06</f>
        <v>14.011292000000003</v>
      </c>
      <c r="D17" s="1019">
        <f>(C17-B17)/B17</f>
        <v>6.0000000000000102E-2</v>
      </c>
    </row>
    <row r="18" spans="1:4" ht="15.75" thickBot="1">
      <c r="A18" s="1017" t="s">
        <v>549</v>
      </c>
      <c r="B18" s="1018">
        <v>10.229000000000001</v>
      </c>
      <c r="C18" s="1018">
        <f t="shared" si="4"/>
        <v>10.842740000000001</v>
      </c>
      <c r="D18" s="1019">
        <f t="shared" ref="D18:D36" si="5">(C18-B18)/B18</f>
        <v>5.9999999999999991E-2</v>
      </c>
    </row>
    <row r="19" spans="1:4" ht="15.75" thickBot="1">
      <c r="A19" s="1017" t="s">
        <v>550</v>
      </c>
      <c r="B19" s="1018">
        <v>11.4162</v>
      </c>
      <c r="C19" s="1018">
        <f t="shared" si="4"/>
        <v>12.101172</v>
      </c>
      <c r="D19" s="1019">
        <f t="shared" si="5"/>
        <v>6.0000000000000012E-2</v>
      </c>
    </row>
    <row r="20" spans="1:4" ht="15.75" thickBot="1">
      <c r="A20" s="1017" t="s">
        <v>551</v>
      </c>
      <c r="B20" s="1018">
        <v>13.2712</v>
      </c>
      <c r="C20" s="1018">
        <f t="shared" si="4"/>
        <v>14.067472</v>
      </c>
      <c r="D20" s="1019">
        <f t="shared" si="5"/>
        <v>6.0000000000000005E-2</v>
      </c>
    </row>
    <row r="21" spans="1:4" ht="15.75" thickBot="1">
      <c r="A21" s="1017" t="s">
        <v>552</v>
      </c>
      <c r="B21" s="1018">
        <v>15.179200000000002</v>
      </c>
      <c r="C21" s="1018">
        <f t="shared" si="4"/>
        <v>16.089952000000004</v>
      </c>
      <c r="D21" s="1019">
        <f t="shared" si="5"/>
        <v>6.0000000000000143E-2</v>
      </c>
    </row>
    <row r="22" spans="1:4" ht="15.75" thickBot="1">
      <c r="A22" s="1017"/>
      <c r="B22" s="1018"/>
      <c r="C22" s="1018">
        <f t="shared" ref="C22:C35" si="6">+B22*1.049</f>
        <v>0</v>
      </c>
      <c r="D22" s="1019"/>
    </row>
    <row r="23" spans="1:4" ht="15.75" thickBot="1">
      <c r="A23" s="1020" t="s">
        <v>555</v>
      </c>
      <c r="B23" s="1018">
        <v>6.9324000000000003</v>
      </c>
      <c r="C23" s="1018">
        <f>+B23*1.06</f>
        <v>7.3483440000000009</v>
      </c>
      <c r="D23" s="1019">
        <f t="shared" si="5"/>
        <v>6.0000000000000074E-2</v>
      </c>
    </row>
    <row r="24" spans="1:4" ht="15.75" thickBot="1">
      <c r="A24" s="1020"/>
      <c r="B24" s="1018"/>
      <c r="C24" s="1018">
        <f t="shared" si="6"/>
        <v>0</v>
      </c>
      <c r="D24" s="1019"/>
    </row>
    <row r="25" spans="1:4" ht="15.75" thickBot="1">
      <c r="A25" s="1014" t="s">
        <v>556</v>
      </c>
      <c r="B25" s="1018"/>
      <c r="C25" s="1018">
        <f t="shared" si="6"/>
        <v>0</v>
      </c>
      <c r="D25" s="1019"/>
    </row>
    <row r="26" spans="1:4" ht="15.75" thickBot="1">
      <c r="A26" s="1017" t="s">
        <v>557</v>
      </c>
      <c r="B26" s="1018">
        <v>5.6392000000000007</v>
      </c>
      <c r="C26" s="1018">
        <f t="shared" ref="C26:C27" si="7">+B26*1.06</f>
        <v>5.9775520000000011</v>
      </c>
      <c r="D26" s="1019">
        <f t="shared" si="5"/>
        <v>6.0000000000000067E-2</v>
      </c>
    </row>
    <row r="27" spans="1:4" ht="15.75" thickBot="1">
      <c r="A27" s="1017" t="s">
        <v>558</v>
      </c>
      <c r="B27" s="1018">
        <v>717.30200000000013</v>
      </c>
      <c r="C27" s="1018">
        <f t="shared" si="7"/>
        <v>760.34012000000018</v>
      </c>
      <c r="D27" s="1019">
        <f t="shared" si="5"/>
        <v>6.000000000000006E-2</v>
      </c>
    </row>
    <row r="28" spans="1:4" ht="15.75" thickBot="1">
      <c r="A28" s="1017"/>
      <c r="B28" s="1018"/>
      <c r="C28" s="1018">
        <f t="shared" si="6"/>
        <v>0</v>
      </c>
      <c r="D28" s="1019"/>
    </row>
    <row r="29" spans="1:4" ht="15.75" thickBot="1">
      <c r="A29" s="1014" t="s">
        <v>559</v>
      </c>
      <c r="B29" s="1018"/>
      <c r="C29" s="1018">
        <f t="shared" si="6"/>
        <v>0</v>
      </c>
      <c r="D29" s="1019"/>
    </row>
    <row r="30" spans="1:4" ht="15.75" thickBot="1">
      <c r="A30" s="1017" t="s">
        <v>560</v>
      </c>
      <c r="B30" s="1018">
        <v>179.33080000000001</v>
      </c>
      <c r="C30" s="1018">
        <f t="shared" ref="C30" si="8">+B30*1.06</f>
        <v>190.09064800000002</v>
      </c>
      <c r="D30" s="1019">
        <f t="shared" si="5"/>
        <v>6.0000000000000026E-2</v>
      </c>
    </row>
    <row r="31" spans="1:4" ht="15.75" thickBot="1">
      <c r="A31" s="1017"/>
      <c r="B31" s="1018"/>
      <c r="C31" s="1018">
        <f t="shared" si="6"/>
        <v>0</v>
      </c>
      <c r="D31" s="1019"/>
    </row>
    <row r="32" spans="1:4" ht="15.75" thickBot="1">
      <c r="A32" s="1021" t="s">
        <v>561</v>
      </c>
      <c r="B32" s="1018">
        <v>45.198399999999999</v>
      </c>
      <c r="C32" s="1018">
        <f t="shared" ref="C32" si="9">+B32*1.06</f>
        <v>47.910304000000004</v>
      </c>
      <c r="D32" s="1019">
        <f t="shared" si="5"/>
        <v>6.0000000000000088E-2</v>
      </c>
    </row>
    <row r="33" spans="1:4" ht="15.75" thickBot="1">
      <c r="A33" s="1014"/>
      <c r="B33" s="1018"/>
      <c r="C33" s="1018">
        <f t="shared" si="6"/>
        <v>0</v>
      </c>
      <c r="D33" s="1019"/>
    </row>
    <row r="34" spans="1:4" ht="15.75" thickBot="1">
      <c r="A34" s="1014" t="s">
        <v>562</v>
      </c>
      <c r="B34" s="1018">
        <v>45.198399999999999</v>
      </c>
      <c r="C34" s="1018">
        <f t="shared" ref="C34" si="10">+B34*1.06</f>
        <v>47.910304000000004</v>
      </c>
      <c r="D34" s="1019">
        <f t="shared" si="5"/>
        <v>6.0000000000000088E-2</v>
      </c>
    </row>
    <row r="35" spans="1:4" ht="15.75" thickBot="1">
      <c r="A35" s="1017"/>
      <c r="B35" s="1018"/>
      <c r="C35" s="1018">
        <f t="shared" si="6"/>
        <v>0</v>
      </c>
      <c r="D35" s="1019"/>
    </row>
    <row r="36" spans="1:4" ht="15.75" thickBot="1">
      <c r="A36" s="1014" t="s">
        <v>563</v>
      </c>
      <c r="B36" s="1018">
        <v>86.495999999999995</v>
      </c>
      <c r="C36" s="1018">
        <f t="shared" ref="C36" si="11">+B36*1.06</f>
        <v>91.685760000000002</v>
      </c>
      <c r="D36" s="1019">
        <f t="shared" si="5"/>
        <v>6.0000000000000081E-2</v>
      </c>
    </row>
    <row r="37" spans="1:4" ht="15.75" thickBot="1">
      <c r="A37" s="1017"/>
      <c r="B37" s="1022"/>
      <c r="C37" s="1022"/>
      <c r="D37" s="1023"/>
    </row>
    <row r="38" spans="1:4" ht="15.75" thickBot="1">
      <c r="A38" s="1014" t="s">
        <v>564</v>
      </c>
      <c r="B38" s="1022"/>
      <c r="C38" s="1022"/>
      <c r="D38" s="1023"/>
    </row>
    <row r="39" spans="1:4" ht="15.75" thickBot="1">
      <c r="A39" s="1017" t="s">
        <v>565</v>
      </c>
      <c r="B39" s="1018" t="s">
        <v>566</v>
      </c>
      <c r="C39" s="1018" t="s">
        <v>566</v>
      </c>
      <c r="D39" s="1023"/>
    </row>
    <row r="40" spans="1:4" ht="15.75" thickBot="1">
      <c r="A40" s="1017"/>
      <c r="B40" s="1022"/>
      <c r="C40" s="1022"/>
      <c r="D40" s="1023"/>
    </row>
    <row r="41" spans="1:4" ht="15.75" thickBot="1">
      <c r="A41" s="1014" t="s">
        <v>567</v>
      </c>
      <c r="B41" s="1022"/>
      <c r="C41" s="1022"/>
      <c r="D41" s="1023"/>
    </row>
    <row r="42" spans="1:4" ht="15.75" thickBot="1">
      <c r="A42" s="1014" t="s">
        <v>568</v>
      </c>
      <c r="B42" s="1022"/>
      <c r="C42" s="1022"/>
      <c r="D42" s="1023"/>
    </row>
    <row r="43" spans="1:4" ht="15.75" thickBot="1">
      <c r="A43" s="1017" t="s">
        <v>569</v>
      </c>
      <c r="B43" s="1018" t="s">
        <v>566</v>
      </c>
      <c r="C43" s="1018" t="s">
        <v>566</v>
      </c>
      <c r="D43" s="1023"/>
    </row>
    <row r="44" spans="1:4" ht="15.75" thickBot="1">
      <c r="A44" s="1017" t="s">
        <v>570</v>
      </c>
      <c r="B44" s="1018" t="s">
        <v>566</v>
      </c>
      <c r="C44" s="1018" t="s">
        <v>566</v>
      </c>
      <c r="D44" s="1023"/>
    </row>
    <row r="45" spans="1:4" ht="15.75" thickBot="1">
      <c r="A45" s="1014" t="s">
        <v>556</v>
      </c>
      <c r="B45" s="1022"/>
      <c r="C45" s="1022"/>
      <c r="D45" s="1023"/>
    </row>
    <row r="46" spans="1:4" ht="15.75" thickBot="1">
      <c r="A46" s="1017" t="s">
        <v>571</v>
      </c>
      <c r="B46" s="1018" t="s">
        <v>566</v>
      </c>
      <c r="C46" s="1018" t="s">
        <v>566</v>
      </c>
      <c r="D46" s="1023"/>
    </row>
    <row r="47" spans="1:4" ht="15.75" thickBot="1">
      <c r="A47" s="1017"/>
      <c r="B47" s="1022"/>
      <c r="C47" s="1022"/>
      <c r="D47" s="1023"/>
    </row>
    <row r="48" spans="1:4" ht="15.75" thickBot="1">
      <c r="A48" s="1014" t="s">
        <v>572</v>
      </c>
      <c r="B48" s="1022"/>
      <c r="C48" s="1022"/>
      <c r="D48" s="1023"/>
    </row>
    <row r="49" spans="1:4" ht="15.75" thickBot="1">
      <c r="A49" s="1017" t="s">
        <v>573</v>
      </c>
      <c r="B49" s="1018">
        <v>845.88</v>
      </c>
      <c r="C49" s="1018">
        <f t="shared" ref="C49:C50" si="12">+B49*1.06</f>
        <v>896.63280000000009</v>
      </c>
      <c r="D49" s="1019">
        <v>0.06</v>
      </c>
    </row>
    <row r="50" spans="1:4" ht="15.75" thickBot="1">
      <c r="A50" s="1017" t="s">
        <v>574</v>
      </c>
      <c r="B50" s="1018">
        <v>1578.98</v>
      </c>
      <c r="C50" s="1018">
        <f t="shared" si="12"/>
        <v>1673.7188000000001</v>
      </c>
      <c r="D50" s="1019">
        <v>0.06</v>
      </c>
    </row>
    <row r="51" spans="1:4" ht="15.75" thickBot="1">
      <c r="A51" s="1017"/>
      <c r="B51" s="1018" t="s">
        <v>575</v>
      </c>
      <c r="C51" s="1018"/>
      <c r="D51" s="1023"/>
    </row>
    <row r="52" spans="1:4" ht="15.75" thickBot="1">
      <c r="A52" s="1014" t="s">
        <v>576</v>
      </c>
      <c r="B52" s="1018">
        <v>112.78</v>
      </c>
      <c r="C52" s="1018">
        <f t="shared" ref="C52" si="13">+B52*1.06</f>
        <v>119.5468</v>
      </c>
      <c r="D52" s="1019">
        <v>0.06</v>
      </c>
    </row>
    <row r="53" spans="1:4" ht="15.75" thickBot="1">
      <c r="A53" s="1017"/>
      <c r="B53" s="1018" t="s">
        <v>575</v>
      </c>
      <c r="C53" s="1018"/>
      <c r="D53" s="1023"/>
    </row>
    <row r="54" spans="1:4" ht="15.75" thickBot="1">
      <c r="A54" s="1014" t="s">
        <v>577</v>
      </c>
      <c r="B54" s="1018" t="s">
        <v>575</v>
      </c>
      <c r="C54" s="1018"/>
      <c r="D54" s="1023"/>
    </row>
    <row r="55" spans="1:4" ht="15.75" thickBot="1">
      <c r="A55" s="1017" t="s">
        <v>578</v>
      </c>
      <c r="B55" s="1018">
        <v>112.78</v>
      </c>
      <c r="C55" s="1018">
        <f t="shared" ref="C55" si="14">+B55*1.06</f>
        <v>119.5468</v>
      </c>
      <c r="D55" s="1019">
        <v>0.06</v>
      </c>
    </row>
    <row r="56" spans="1:4" ht="15.75" thickBot="1">
      <c r="A56" s="1017"/>
      <c r="B56" s="1022"/>
      <c r="C56" s="1022"/>
      <c r="D56" s="1023"/>
    </row>
    <row r="57" spans="1:4" ht="15.75" thickBot="1">
      <c r="A57" s="1014" t="s">
        <v>579</v>
      </c>
      <c r="B57" s="1022"/>
      <c r="C57" s="1022"/>
      <c r="D57" s="1023"/>
    </row>
    <row r="58" spans="1:4" ht="15.75" thickBot="1">
      <c r="A58" s="1017" t="s">
        <v>580</v>
      </c>
      <c r="B58" s="1018" t="s">
        <v>566</v>
      </c>
      <c r="C58" s="1018" t="s">
        <v>566</v>
      </c>
      <c r="D58" s="102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525CB-7C21-48A9-8F2B-BF6B67894F39}">
  <dimension ref="A1:L33"/>
  <sheetViews>
    <sheetView workbookViewId="0">
      <selection activeCell="H24" sqref="H24"/>
    </sheetView>
  </sheetViews>
  <sheetFormatPr defaultRowHeight="15"/>
  <cols>
    <col min="1" max="1" width="20.85546875" style="351" bestFit="1" customWidth="1"/>
    <col min="2" max="2" width="50" style="351" customWidth="1"/>
    <col min="3" max="3" width="20.140625" style="351" customWidth="1"/>
    <col min="4" max="4" width="18.28515625" style="351" customWidth="1"/>
    <col min="5" max="5" width="18.28515625" style="351" bestFit="1" customWidth="1"/>
    <col min="6" max="6" width="15.7109375" style="351" customWidth="1"/>
    <col min="7" max="7" width="20.140625" style="1065" customWidth="1"/>
    <col min="8" max="8" width="18.28515625" style="1065" customWidth="1"/>
    <col min="9" max="9" width="18.28515625" style="351" bestFit="1" customWidth="1"/>
    <col min="10" max="10" width="20.85546875" style="351" bestFit="1" customWidth="1"/>
    <col min="11" max="11" width="9.140625" style="191"/>
    <col min="12" max="12" width="16.28515625" style="1048" customWidth="1"/>
    <col min="13" max="124" width="9.140625" style="191"/>
    <col min="125" max="125" width="4.42578125" style="191" customWidth="1"/>
    <col min="126" max="126" width="50.7109375" style="191" customWidth="1"/>
    <col min="127" max="127" width="19.28515625" style="191" customWidth="1"/>
    <col min="128" max="128" width="19.85546875" style="191" customWidth="1"/>
    <col min="129" max="129" width="17.28515625" style="191" customWidth="1"/>
    <col min="130" max="130" width="18" style="191" customWidth="1"/>
    <col min="131" max="131" width="17.85546875" style="191" customWidth="1"/>
    <col min="132" max="132" width="22.42578125" style="191" customWidth="1"/>
    <col min="133" max="133" width="19" style="191" customWidth="1"/>
    <col min="134" max="134" width="18.7109375" style="191" customWidth="1"/>
    <col min="135" max="380" width="9.140625" style="191"/>
    <col min="381" max="381" width="4.42578125" style="191" customWidth="1"/>
    <col min="382" max="382" width="50.7109375" style="191" customWidth="1"/>
    <col min="383" max="383" width="19.28515625" style="191" customWidth="1"/>
    <col min="384" max="384" width="19.85546875" style="191" customWidth="1"/>
    <col min="385" max="385" width="17.28515625" style="191" customWidth="1"/>
    <col min="386" max="386" width="18" style="191" customWidth="1"/>
    <col min="387" max="387" width="17.85546875" style="191" customWidth="1"/>
    <col min="388" max="388" width="22.42578125" style="191" customWidth="1"/>
    <col min="389" max="389" width="19" style="191" customWidth="1"/>
    <col min="390" max="390" width="18.7109375" style="191" customWidth="1"/>
    <col min="391" max="636" width="9.140625" style="191"/>
    <col min="637" max="637" width="4.42578125" style="191" customWidth="1"/>
    <col min="638" max="638" width="50.7109375" style="191" customWidth="1"/>
    <col min="639" max="639" width="19.28515625" style="191" customWidth="1"/>
    <col min="640" max="640" width="19.85546875" style="191" customWidth="1"/>
    <col min="641" max="641" width="17.28515625" style="191" customWidth="1"/>
    <col min="642" max="642" width="18" style="191" customWidth="1"/>
    <col min="643" max="643" width="17.85546875" style="191" customWidth="1"/>
    <col min="644" max="644" width="22.42578125" style="191" customWidth="1"/>
    <col min="645" max="645" width="19" style="191" customWidth="1"/>
    <col min="646" max="646" width="18.7109375" style="191" customWidth="1"/>
    <col min="647" max="892" width="9.140625" style="191"/>
    <col min="893" max="893" width="4.42578125" style="191" customWidth="1"/>
    <col min="894" max="894" width="50.7109375" style="191" customWidth="1"/>
    <col min="895" max="895" width="19.28515625" style="191" customWidth="1"/>
    <col min="896" max="896" width="19.85546875" style="191" customWidth="1"/>
    <col min="897" max="897" width="17.28515625" style="191" customWidth="1"/>
    <col min="898" max="898" width="18" style="191" customWidth="1"/>
    <col min="899" max="899" width="17.85546875" style="191" customWidth="1"/>
    <col min="900" max="900" width="22.42578125" style="191" customWidth="1"/>
    <col min="901" max="901" width="19" style="191" customWidth="1"/>
    <col min="902" max="902" width="18.7109375" style="191" customWidth="1"/>
    <col min="903" max="1148" width="9.140625" style="191"/>
    <col min="1149" max="1149" width="4.42578125" style="191" customWidth="1"/>
    <col min="1150" max="1150" width="50.7109375" style="191" customWidth="1"/>
    <col min="1151" max="1151" width="19.28515625" style="191" customWidth="1"/>
    <col min="1152" max="1152" width="19.85546875" style="191" customWidth="1"/>
    <col min="1153" max="1153" width="17.28515625" style="191" customWidth="1"/>
    <col min="1154" max="1154" width="18" style="191" customWidth="1"/>
    <col min="1155" max="1155" width="17.85546875" style="191" customWidth="1"/>
    <col min="1156" max="1156" width="22.42578125" style="191" customWidth="1"/>
    <col min="1157" max="1157" width="19" style="191" customWidth="1"/>
    <col min="1158" max="1158" width="18.7109375" style="191" customWidth="1"/>
    <col min="1159" max="1404" width="9.140625" style="191"/>
    <col min="1405" max="1405" width="4.42578125" style="191" customWidth="1"/>
    <col min="1406" max="1406" width="50.7109375" style="191" customWidth="1"/>
    <col min="1407" max="1407" width="19.28515625" style="191" customWidth="1"/>
    <col min="1408" max="1408" width="19.85546875" style="191" customWidth="1"/>
    <col min="1409" max="1409" width="17.28515625" style="191" customWidth="1"/>
    <col min="1410" max="1410" width="18" style="191" customWidth="1"/>
    <col min="1411" max="1411" width="17.85546875" style="191" customWidth="1"/>
    <col min="1412" max="1412" width="22.42578125" style="191" customWidth="1"/>
    <col min="1413" max="1413" width="19" style="191" customWidth="1"/>
    <col min="1414" max="1414" width="18.7109375" style="191" customWidth="1"/>
    <col min="1415" max="1660" width="9.140625" style="191"/>
    <col min="1661" max="1661" width="4.42578125" style="191" customWidth="1"/>
    <col min="1662" max="1662" width="50.7109375" style="191" customWidth="1"/>
    <col min="1663" max="1663" width="19.28515625" style="191" customWidth="1"/>
    <col min="1664" max="1664" width="19.85546875" style="191" customWidth="1"/>
    <col min="1665" max="1665" width="17.28515625" style="191" customWidth="1"/>
    <col min="1666" max="1666" width="18" style="191" customWidth="1"/>
    <col min="1667" max="1667" width="17.85546875" style="191" customWidth="1"/>
    <col min="1668" max="1668" width="22.42578125" style="191" customWidth="1"/>
    <col min="1669" max="1669" width="19" style="191" customWidth="1"/>
    <col min="1670" max="1670" width="18.7109375" style="191" customWidth="1"/>
    <col min="1671" max="1916" width="9.140625" style="191"/>
    <col min="1917" max="1917" width="4.42578125" style="191" customWidth="1"/>
    <col min="1918" max="1918" width="50.7109375" style="191" customWidth="1"/>
    <col min="1919" max="1919" width="19.28515625" style="191" customWidth="1"/>
    <col min="1920" max="1920" width="19.85546875" style="191" customWidth="1"/>
    <col min="1921" max="1921" width="17.28515625" style="191" customWidth="1"/>
    <col min="1922" max="1922" width="18" style="191" customWidth="1"/>
    <col min="1923" max="1923" width="17.85546875" style="191" customWidth="1"/>
    <col min="1924" max="1924" width="22.42578125" style="191" customWidth="1"/>
    <col min="1925" max="1925" width="19" style="191" customWidth="1"/>
    <col min="1926" max="1926" width="18.7109375" style="191" customWidth="1"/>
    <col min="1927" max="2172" width="9.140625" style="191"/>
    <col min="2173" max="2173" width="4.42578125" style="191" customWidth="1"/>
    <col min="2174" max="2174" width="50.7109375" style="191" customWidth="1"/>
    <col min="2175" max="2175" width="19.28515625" style="191" customWidth="1"/>
    <col min="2176" max="2176" width="19.85546875" style="191" customWidth="1"/>
    <col min="2177" max="2177" width="17.28515625" style="191" customWidth="1"/>
    <col min="2178" max="2178" width="18" style="191" customWidth="1"/>
    <col min="2179" max="2179" width="17.85546875" style="191" customWidth="1"/>
    <col min="2180" max="2180" width="22.42578125" style="191" customWidth="1"/>
    <col min="2181" max="2181" width="19" style="191" customWidth="1"/>
    <col min="2182" max="2182" width="18.7109375" style="191" customWidth="1"/>
    <col min="2183" max="2428" width="9.140625" style="191"/>
    <col min="2429" max="2429" width="4.42578125" style="191" customWidth="1"/>
    <col min="2430" max="2430" width="50.7109375" style="191" customWidth="1"/>
    <col min="2431" max="2431" width="19.28515625" style="191" customWidth="1"/>
    <col min="2432" max="2432" width="19.85546875" style="191" customWidth="1"/>
    <col min="2433" max="2433" width="17.28515625" style="191" customWidth="1"/>
    <col min="2434" max="2434" width="18" style="191" customWidth="1"/>
    <col min="2435" max="2435" width="17.85546875" style="191" customWidth="1"/>
    <col min="2436" max="2436" width="22.42578125" style="191" customWidth="1"/>
    <col min="2437" max="2437" width="19" style="191" customWidth="1"/>
    <col min="2438" max="2438" width="18.7109375" style="191" customWidth="1"/>
    <col min="2439" max="2684" width="9.140625" style="191"/>
    <col min="2685" max="2685" width="4.42578125" style="191" customWidth="1"/>
    <col min="2686" max="2686" width="50.7109375" style="191" customWidth="1"/>
    <col min="2687" max="2687" width="19.28515625" style="191" customWidth="1"/>
    <col min="2688" max="2688" width="19.85546875" style="191" customWidth="1"/>
    <col min="2689" max="2689" width="17.28515625" style="191" customWidth="1"/>
    <col min="2690" max="2690" width="18" style="191" customWidth="1"/>
    <col min="2691" max="2691" width="17.85546875" style="191" customWidth="1"/>
    <col min="2692" max="2692" width="22.42578125" style="191" customWidth="1"/>
    <col min="2693" max="2693" width="19" style="191" customWidth="1"/>
    <col min="2694" max="2694" width="18.7109375" style="191" customWidth="1"/>
    <col min="2695" max="2940" width="9.140625" style="191"/>
    <col min="2941" max="2941" width="4.42578125" style="191" customWidth="1"/>
    <col min="2942" max="2942" width="50.7109375" style="191" customWidth="1"/>
    <col min="2943" max="2943" width="19.28515625" style="191" customWidth="1"/>
    <col min="2944" max="2944" width="19.85546875" style="191" customWidth="1"/>
    <col min="2945" max="2945" width="17.28515625" style="191" customWidth="1"/>
    <col min="2946" max="2946" width="18" style="191" customWidth="1"/>
    <col min="2947" max="2947" width="17.85546875" style="191" customWidth="1"/>
    <col min="2948" max="2948" width="22.42578125" style="191" customWidth="1"/>
    <col min="2949" max="2949" width="19" style="191" customWidth="1"/>
    <col min="2950" max="2950" width="18.7109375" style="191" customWidth="1"/>
    <col min="2951" max="3196" width="9.140625" style="191"/>
    <col min="3197" max="3197" width="4.42578125" style="191" customWidth="1"/>
    <col min="3198" max="3198" width="50.7109375" style="191" customWidth="1"/>
    <col min="3199" max="3199" width="19.28515625" style="191" customWidth="1"/>
    <col min="3200" max="3200" width="19.85546875" style="191" customWidth="1"/>
    <col min="3201" max="3201" width="17.28515625" style="191" customWidth="1"/>
    <col min="3202" max="3202" width="18" style="191" customWidth="1"/>
    <col min="3203" max="3203" width="17.85546875" style="191" customWidth="1"/>
    <col min="3204" max="3204" width="22.42578125" style="191" customWidth="1"/>
    <col min="3205" max="3205" width="19" style="191" customWidth="1"/>
    <col min="3206" max="3206" width="18.7109375" style="191" customWidth="1"/>
    <col min="3207" max="3452" width="9.140625" style="191"/>
    <col min="3453" max="3453" width="4.42578125" style="191" customWidth="1"/>
    <col min="3454" max="3454" width="50.7109375" style="191" customWidth="1"/>
    <col min="3455" max="3455" width="19.28515625" style="191" customWidth="1"/>
    <col min="3456" max="3456" width="19.85546875" style="191" customWidth="1"/>
    <col min="3457" max="3457" width="17.28515625" style="191" customWidth="1"/>
    <col min="3458" max="3458" width="18" style="191" customWidth="1"/>
    <col min="3459" max="3459" width="17.85546875" style="191" customWidth="1"/>
    <col min="3460" max="3460" width="22.42578125" style="191" customWidth="1"/>
    <col min="3461" max="3461" width="19" style="191" customWidth="1"/>
    <col min="3462" max="3462" width="18.7109375" style="191" customWidth="1"/>
    <col min="3463" max="3708" width="9.140625" style="191"/>
    <col min="3709" max="3709" width="4.42578125" style="191" customWidth="1"/>
    <col min="3710" max="3710" width="50.7109375" style="191" customWidth="1"/>
    <col min="3711" max="3711" width="19.28515625" style="191" customWidth="1"/>
    <col min="3712" max="3712" width="19.85546875" style="191" customWidth="1"/>
    <col min="3713" max="3713" width="17.28515625" style="191" customWidth="1"/>
    <col min="3714" max="3714" width="18" style="191" customWidth="1"/>
    <col min="3715" max="3715" width="17.85546875" style="191" customWidth="1"/>
    <col min="3716" max="3716" width="22.42578125" style="191" customWidth="1"/>
    <col min="3717" max="3717" width="19" style="191" customWidth="1"/>
    <col min="3718" max="3718" width="18.7109375" style="191" customWidth="1"/>
    <col min="3719" max="3964" width="9.140625" style="191"/>
    <col min="3965" max="3965" width="4.42578125" style="191" customWidth="1"/>
    <col min="3966" max="3966" width="50.7109375" style="191" customWidth="1"/>
    <col min="3967" max="3967" width="19.28515625" style="191" customWidth="1"/>
    <col min="3968" max="3968" width="19.85546875" style="191" customWidth="1"/>
    <col min="3969" max="3969" width="17.28515625" style="191" customWidth="1"/>
    <col min="3970" max="3970" width="18" style="191" customWidth="1"/>
    <col min="3971" max="3971" width="17.85546875" style="191" customWidth="1"/>
    <col min="3972" max="3972" width="22.42578125" style="191" customWidth="1"/>
    <col min="3973" max="3973" width="19" style="191" customWidth="1"/>
    <col min="3974" max="3974" width="18.7109375" style="191" customWidth="1"/>
    <col min="3975" max="4220" width="9.140625" style="191"/>
    <col min="4221" max="4221" width="4.42578125" style="191" customWidth="1"/>
    <col min="4222" max="4222" width="50.7109375" style="191" customWidth="1"/>
    <col min="4223" max="4223" width="19.28515625" style="191" customWidth="1"/>
    <col min="4224" max="4224" width="19.85546875" style="191" customWidth="1"/>
    <col min="4225" max="4225" width="17.28515625" style="191" customWidth="1"/>
    <col min="4226" max="4226" width="18" style="191" customWidth="1"/>
    <col min="4227" max="4227" width="17.85546875" style="191" customWidth="1"/>
    <col min="4228" max="4228" width="22.42578125" style="191" customWidth="1"/>
    <col min="4229" max="4229" width="19" style="191" customWidth="1"/>
    <col min="4230" max="4230" width="18.7109375" style="191" customWidth="1"/>
    <col min="4231" max="4476" width="9.140625" style="191"/>
    <col min="4477" max="4477" width="4.42578125" style="191" customWidth="1"/>
    <col min="4478" max="4478" width="50.7109375" style="191" customWidth="1"/>
    <col min="4479" max="4479" width="19.28515625" style="191" customWidth="1"/>
    <col min="4480" max="4480" width="19.85546875" style="191" customWidth="1"/>
    <col min="4481" max="4481" width="17.28515625" style="191" customWidth="1"/>
    <col min="4482" max="4482" width="18" style="191" customWidth="1"/>
    <col min="4483" max="4483" width="17.85546875" style="191" customWidth="1"/>
    <col min="4484" max="4484" width="22.42578125" style="191" customWidth="1"/>
    <col min="4485" max="4485" width="19" style="191" customWidth="1"/>
    <col min="4486" max="4486" width="18.7109375" style="191" customWidth="1"/>
    <col min="4487" max="4732" width="9.140625" style="191"/>
    <col min="4733" max="4733" width="4.42578125" style="191" customWidth="1"/>
    <col min="4734" max="4734" width="50.7109375" style="191" customWidth="1"/>
    <col min="4735" max="4735" width="19.28515625" style="191" customWidth="1"/>
    <col min="4736" max="4736" width="19.85546875" style="191" customWidth="1"/>
    <col min="4737" max="4737" width="17.28515625" style="191" customWidth="1"/>
    <col min="4738" max="4738" width="18" style="191" customWidth="1"/>
    <col min="4739" max="4739" width="17.85546875" style="191" customWidth="1"/>
    <col min="4740" max="4740" width="22.42578125" style="191" customWidth="1"/>
    <col min="4741" max="4741" width="19" style="191" customWidth="1"/>
    <col min="4742" max="4742" width="18.7109375" style="191" customWidth="1"/>
    <col min="4743" max="4988" width="9.140625" style="191"/>
    <col min="4989" max="4989" width="4.42578125" style="191" customWidth="1"/>
    <col min="4990" max="4990" width="50.7109375" style="191" customWidth="1"/>
    <col min="4991" max="4991" width="19.28515625" style="191" customWidth="1"/>
    <col min="4992" max="4992" width="19.85546875" style="191" customWidth="1"/>
    <col min="4993" max="4993" width="17.28515625" style="191" customWidth="1"/>
    <col min="4994" max="4994" width="18" style="191" customWidth="1"/>
    <col min="4995" max="4995" width="17.85546875" style="191" customWidth="1"/>
    <col min="4996" max="4996" width="22.42578125" style="191" customWidth="1"/>
    <col min="4997" max="4997" width="19" style="191" customWidth="1"/>
    <col min="4998" max="4998" width="18.7109375" style="191" customWidth="1"/>
    <col min="4999" max="5244" width="9.140625" style="191"/>
    <col min="5245" max="5245" width="4.42578125" style="191" customWidth="1"/>
    <col min="5246" max="5246" width="50.7109375" style="191" customWidth="1"/>
    <col min="5247" max="5247" width="19.28515625" style="191" customWidth="1"/>
    <col min="5248" max="5248" width="19.85546875" style="191" customWidth="1"/>
    <col min="5249" max="5249" width="17.28515625" style="191" customWidth="1"/>
    <col min="5250" max="5250" width="18" style="191" customWidth="1"/>
    <col min="5251" max="5251" width="17.85546875" style="191" customWidth="1"/>
    <col min="5252" max="5252" width="22.42578125" style="191" customWidth="1"/>
    <col min="5253" max="5253" width="19" style="191" customWidth="1"/>
    <col min="5254" max="5254" width="18.7109375" style="191" customWidth="1"/>
    <col min="5255" max="5500" width="9.140625" style="191"/>
    <col min="5501" max="5501" width="4.42578125" style="191" customWidth="1"/>
    <col min="5502" max="5502" width="50.7109375" style="191" customWidth="1"/>
    <col min="5503" max="5503" width="19.28515625" style="191" customWidth="1"/>
    <col min="5504" max="5504" width="19.85546875" style="191" customWidth="1"/>
    <col min="5505" max="5505" width="17.28515625" style="191" customWidth="1"/>
    <col min="5506" max="5506" width="18" style="191" customWidth="1"/>
    <col min="5507" max="5507" width="17.85546875" style="191" customWidth="1"/>
    <col min="5508" max="5508" width="22.42578125" style="191" customWidth="1"/>
    <col min="5509" max="5509" width="19" style="191" customWidth="1"/>
    <col min="5510" max="5510" width="18.7109375" style="191" customWidth="1"/>
    <col min="5511" max="5756" width="9.140625" style="191"/>
    <col min="5757" max="5757" width="4.42578125" style="191" customWidth="1"/>
    <col min="5758" max="5758" width="50.7109375" style="191" customWidth="1"/>
    <col min="5759" max="5759" width="19.28515625" style="191" customWidth="1"/>
    <col min="5760" max="5760" width="19.85546875" style="191" customWidth="1"/>
    <col min="5761" max="5761" width="17.28515625" style="191" customWidth="1"/>
    <col min="5762" max="5762" width="18" style="191" customWidth="1"/>
    <col min="5763" max="5763" width="17.85546875" style="191" customWidth="1"/>
    <col min="5764" max="5764" width="22.42578125" style="191" customWidth="1"/>
    <col min="5765" max="5765" width="19" style="191" customWidth="1"/>
    <col min="5766" max="5766" width="18.7109375" style="191" customWidth="1"/>
    <col min="5767" max="6012" width="9.140625" style="191"/>
    <col min="6013" max="6013" width="4.42578125" style="191" customWidth="1"/>
    <col min="6014" max="6014" width="50.7109375" style="191" customWidth="1"/>
    <col min="6015" max="6015" width="19.28515625" style="191" customWidth="1"/>
    <col min="6016" max="6016" width="19.85546875" style="191" customWidth="1"/>
    <col min="6017" max="6017" width="17.28515625" style="191" customWidth="1"/>
    <col min="6018" max="6018" width="18" style="191" customWidth="1"/>
    <col min="6019" max="6019" width="17.85546875" style="191" customWidth="1"/>
    <col min="6020" max="6020" width="22.42578125" style="191" customWidth="1"/>
    <col min="6021" max="6021" width="19" style="191" customWidth="1"/>
    <col min="6022" max="6022" width="18.7109375" style="191" customWidth="1"/>
    <col min="6023" max="6268" width="9.140625" style="191"/>
    <col min="6269" max="6269" width="4.42578125" style="191" customWidth="1"/>
    <col min="6270" max="6270" width="50.7109375" style="191" customWidth="1"/>
    <col min="6271" max="6271" width="19.28515625" style="191" customWidth="1"/>
    <col min="6272" max="6272" width="19.85546875" style="191" customWidth="1"/>
    <col min="6273" max="6273" width="17.28515625" style="191" customWidth="1"/>
    <col min="6274" max="6274" width="18" style="191" customWidth="1"/>
    <col min="6275" max="6275" width="17.85546875" style="191" customWidth="1"/>
    <col min="6276" max="6276" width="22.42578125" style="191" customWidth="1"/>
    <col min="6277" max="6277" width="19" style="191" customWidth="1"/>
    <col min="6278" max="6278" width="18.7109375" style="191" customWidth="1"/>
    <col min="6279" max="6524" width="9.140625" style="191"/>
    <col min="6525" max="6525" width="4.42578125" style="191" customWidth="1"/>
    <col min="6526" max="6526" width="50.7109375" style="191" customWidth="1"/>
    <col min="6527" max="6527" width="19.28515625" style="191" customWidth="1"/>
    <col min="6528" max="6528" width="19.85546875" style="191" customWidth="1"/>
    <col min="6529" max="6529" width="17.28515625" style="191" customWidth="1"/>
    <col min="6530" max="6530" width="18" style="191" customWidth="1"/>
    <col min="6531" max="6531" width="17.85546875" style="191" customWidth="1"/>
    <col min="6532" max="6532" width="22.42578125" style="191" customWidth="1"/>
    <col min="6533" max="6533" width="19" style="191" customWidth="1"/>
    <col min="6534" max="6534" width="18.7109375" style="191" customWidth="1"/>
    <col min="6535" max="6780" width="9.140625" style="191"/>
    <col min="6781" max="6781" width="4.42578125" style="191" customWidth="1"/>
    <col min="6782" max="6782" width="50.7109375" style="191" customWidth="1"/>
    <col min="6783" max="6783" width="19.28515625" style="191" customWidth="1"/>
    <col min="6784" max="6784" width="19.85546875" style="191" customWidth="1"/>
    <col min="6785" max="6785" width="17.28515625" style="191" customWidth="1"/>
    <col min="6786" max="6786" width="18" style="191" customWidth="1"/>
    <col min="6787" max="6787" width="17.85546875" style="191" customWidth="1"/>
    <col min="6788" max="6788" width="22.42578125" style="191" customWidth="1"/>
    <col min="6789" max="6789" width="19" style="191" customWidth="1"/>
    <col min="6790" max="6790" width="18.7109375" style="191" customWidth="1"/>
    <col min="6791" max="7036" width="9.140625" style="191"/>
    <col min="7037" max="7037" width="4.42578125" style="191" customWidth="1"/>
    <col min="7038" max="7038" width="50.7109375" style="191" customWidth="1"/>
    <col min="7039" max="7039" width="19.28515625" style="191" customWidth="1"/>
    <col min="7040" max="7040" width="19.85546875" style="191" customWidth="1"/>
    <col min="7041" max="7041" width="17.28515625" style="191" customWidth="1"/>
    <col min="7042" max="7042" width="18" style="191" customWidth="1"/>
    <col min="7043" max="7043" width="17.85546875" style="191" customWidth="1"/>
    <col min="7044" max="7044" width="22.42578125" style="191" customWidth="1"/>
    <col min="7045" max="7045" width="19" style="191" customWidth="1"/>
    <col min="7046" max="7046" width="18.7109375" style="191" customWidth="1"/>
    <col min="7047" max="7292" width="9.140625" style="191"/>
    <col min="7293" max="7293" width="4.42578125" style="191" customWidth="1"/>
    <col min="7294" max="7294" width="50.7109375" style="191" customWidth="1"/>
    <col min="7295" max="7295" width="19.28515625" style="191" customWidth="1"/>
    <col min="7296" max="7296" width="19.85546875" style="191" customWidth="1"/>
    <col min="7297" max="7297" width="17.28515625" style="191" customWidth="1"/>
    <col min="7298" max="7298" width="18" style="191" customWidth="1"/>
    <col min="7299" max="7299" width="17.85546875" style="191" customWidth="1"/>
    <col min="7300" max="7300" width="22.42578125" style="191" customWidth="1"/>
    <col min="7301" max="7301" width="19" style="191" customWidth="1"/>
    <col min="7302" max="7302" width="18.7109375" style="191" customWidth="1"/>
    <col min="7303" max="7548" width="9.140625" style="191"/>
    <col min="7549" max="7549" width="4.42578125" style="191" customWidth="1"/>
    <col min="7550" max="7550" width="50.7109375" style="191" customWidth="1"/>
    <col min="7551" max="7551" width="19.28515625" style="191" customWidth="1"/>
    <col min="7552" max="7552" width="19.85546875" style="191" customWidth="1"/>
    <col min="7553" max="7553" width="17.28515625" style="191" customWidth="1"/>
    <col min="7554" max="7554" width="18" style="191" customWidth="1"/>
    <col min="7555" max="7555" width="17.85546875" style="191" customWidth="1"/>
    <col min="7556" max="7556" width="22.42578125" style="191" customWidth="1"/>
    <col min="7557" max="7557" width="19" style="191" customWidth="1"/>
    <col min="7558" max="7558" width="18.7109375" style="191" customWidth="1"/>
    <col min="7559" max="7804" width="9.140625" style="191"/>
    <col min="7805" max="7805" width="4.42578125" style="191" customWidth="1"/>
    <col min="7806" max="7806" width="50.7109375" style="191" customWidth="1"/>
    <col min="7807" max="7807" width="19.28515625" style="191" customWidth="1"/>
    <col min="7808" max="7808" width="19.85546875" style="191" customWidth="1"/>
    <col min="7809" max="7809" width="17.28515625" style="191" customWidth="1"/>
    <col min="7810" max="7810" width="18" style="191" customWidth="1"/>
    <col min="7811" max="7811" width="17.85546875" style="191" customWidth="1"/>
    <col min="7812" max="7812" width="22.42578125" style="191" customWidth="1"/>
    <col min="7813" max="7813" width="19" style="191" customWidth="1"/>
    <col min="7814" max="7814" width="18.7109375" style="191" customWidth="1"/>
    <col min="7815" max="8060" width="9.140625" style="191"/>
    <col min="8061" max="8061" width="4.42578125" style="191" customWidth="1"/>
    <col min="8062" max="8062" width="50.7109375" style="191" customWidth="1"/>
    <col min="8063" max="8063" width="19.28515625" style="191" customWidth="1"/>
    <col min="8064" max="8064" width="19.85546875" style="191" customWidth="1"/>
    <col min="8065" max="8065" width="17.28515625" style="191" customWidth="1"/>
    <col min="8066" max="8066" width="18" style="191" customWidth="1"/>
    <col min="8067" max="8067" width="17.85546875" style="191" customWidth="1"/>
    <col min="8068" max="8068" width="22.42578125" style="191" customWidth="1"/>
    <col min="8069" max="8069" width="19" style="191" customWidth="1"/>
    <col min="8070" max="8070" width="18.7109375" style="191" customWidth="1"/>
    <col min="8071" max="8316" width="9.140625" style="191"/>
    <col min="8317" max="8317" width="4.42578125" style="191" customWidth="1"/>
    <col min="8318" max="8318" width="50.7109375" style="191" customWidth="1"/>
    <col min="8319" max="8319" width="19.28515625" style="191" customWidth="1"/>
    <col min="8320" max="8320" width="19.85546875" style="191" customWidth="1"/>
    <col min="8321" max="8321" width="17.28515625" style="191" customWidth="1"/>
    <col min="8322" max="8322" width="18" style="191" customWidth="1"/>
    <col min="8323" max="8323" width="17.85546875" style="191" customWidth="1"/>
    <col min="8324" max="8324" width="22.42578125" style="191" customWidth="1"/>
    <col min="8325" max="8325" width="19" style="191" customWidth="1"/>
    <col min="8326" max="8326" width="18.7109375" style="191" customWidth="1"/>
    <col min="8327" max="8572" width="9.140625" style="191"/>
    <col min="8573" max="8573" width="4.42578125" style="191" customWidth="1"/>
    <col min="8574" max="8574" width="50.7109375" style="191" customWidth="1"/>
    <col min="8575" max="8575" width="19.28515625" style="191" customWidth="1"/>
    <col min="8576" max="8576" width="19.85546875" style="191" customWidth="1"/>
    <col min="8577" max="8577" width="17.28515625" style="191" customWidth="1"/>
    <col min="8578" max="8578" width="18" style="191" customWidth="1"/>
    <col min="8579" max="8579" width="17.85546875" style="191" customWidth="1"/>
    <col min="8580" max="8580" width="22.42578125" style="191" customWidth="1"/>
    <col min="8581" max="8581" width="19" style="191" customWidth="1"/>
    <col min="8582" max="8582" width="18.7109375" style="191" customWidth="1"/>
    <col min="8583" max="8828" width="9.140625" style="191"/>
    <col min="8829" max="8829" width="4.42578125" style="191" customWidth="1"/>
    <col min="8830" max="8830" width="50.7109375" style="191" customWidth="1"/>
    <col min="8831" max="8831" width="19.28515625" style="191" customWidth="1"/>
    <col min="8832" max="8832" width="19.85546875" style="191" customWidth="1"/>
    <col min="8833" max="8833" width="17.28515625" style="191" customWidth="1"/>
    <col min="8834" max="8834" width="18" style="191" customWidth="1"/>
    <col min="8835" max="8835" width="17.85546875" style="191" customWidth="1"/>
    <col min="8836" max="8836" width="22.42578125" style="191" customWidth="1"/>
    <col min="8837" max="8837" width="19" style="191" customWidth="1"/>
    <col min="8838" max="8838" width="18.7109375" style="191" customWidth="1"/>
    <col min="8839" max="9084" width="9.140625" style="191"/>
    <col min="9085" max="9085" width="4.42578125" style="191" customWidth="1"/>
    <col min="9086" max="9086" width="50.7109375" style="191" customWidth="1"/>
    <col min="9087" max="9087" width="19.28515625" style="191" customWidth="1"/>
    <col min="9088" max="9088" width="19.85546875" style="191" customWidth="1"/>
    <col min="9089" max="9089" width="17.28515625" style="191" customWidth="1"/>
    <col min="9090" max="9090" width="18" style="191" customWidth="1"/>
    <col min="9091" max="9091" width="17.85546875" style="191" customWidth="1"/>
    <col min="9092" max="9092" width="22.42578125" style="191" customWidth="1"/>
    <col min="9093" max="9093" width="19" style="191" customWidth="1"/>
    <col min="9094" max="9094" width="18.7109375" style="191" customWidth="1"/>
    <col min="9095" max="9340" width="9.140625" style="191"/>
    <col min="9341" max="9341" width="4.42578125" style="191" customWidth="1"/>
    <col min="9342" max="9342" width="50.7109375" style="191" customWidth="1"/>
    <col min="9343" max="9343" width="19.28515625" style="191" customWidth="1"/>
    <col min="9344" max="9344" width="19.85546875" style="191" customWidth="1"/>
    <col min="9345" max="9345" width="17.28515625" style="191" customWidth="1"/>
    <col min="9346" max="9346" width="18" style="191" customWidth="1"/>
    <col min="9347" max="9347" width="17.85546875" style="191" customWidth="1"/>
    <col min="9348" max="9348" width="22.42578125" style="191" customWidth="1"/>
    <col min="9349" max="9349" width="19" style="191" customWidth="1"/>
    <col min="9350" max="9350" width="18.7109375" style="191" customWidth="1"/>
    <col min="9351" max="9596" width="9.140625" style="191"/>
    <col min="9597" max="9597" width="4.42578125" style="191" customWidth="1"/>
    <col min="9598" max="9598" width="50.7109375" style="191" customWidth="1"/>
    <col min="9599" max="9599" width="19.28515625" style="191" customWidth="1"/>
    <col min="9600" max="9600" width="19.85546875" style="191" customWidth="1"/>
    <col min="9601" max="9601" width="17.28515625" style="191" customWidth="1"/>
    <col min="9602" max="9602" width="18" style="191" customWidth="1"/>
    <col min="9603" max="9603" width="17.85546875" style="191" customWidth="1"/>
    <col min="9604" max="9604" width="22.42578125" style="191" customWidth="1"/>
    <col min="9605" max="9605" width="19" style="191" customWidth="1"/>
    <col min="9606" max="9606" width="18.7109375" style="191" customWidth="1"/>
    <col min="9607" max="9852" width="9.140625" style="191"/>
    <col min="9853" max="9853" width="4.42578125" style="191" customWidth="1"/>
    <col min="9854" max="9854" width="50.7109375" style="191" customWidth="1"/>
    <col min="9855" max="9855" width="19.28515625" style="191" customWidth="1"/>
    <col min="9856" max="9856" width="19.85546875" style="191" customWidth="1"/>
    <col min="9857" max="9857" width="17.28515625" style="191" customWidth="1"/>
    <col min="9858" max="9858" width="18" style="191" customWidth="1"/>
    <col min="9859" max="9859" width="17.85546875" style="191" customWidth="1"/>
    <col min="9860" max="9860" width="22.42578125" style="191" customWidth="1"/>
    <col min="9861" max="9861" width="19" style="191" customWidth="1"/>
    <col min="9862" max="9862" width="18.7109375" style="191" customWidth="1"/>
    <col min="9863" max="10108" width="9.140625" style="191"/>
    <col min="10109" max="10109" width="4.42578125" style="191" customWidth="1"/>
    <col min="10110" max="10110" width="50.7109375" style="191" customWidth="1"/>
    <col min="10111" max="10111" width="19.28515625" style="191" customWidth="1"/>
    <col min="10112" max="10112" width="19.85546875" style="191" customWidth="1"/>
    <col min="10113" max="10113" width="17.28515625" style="191" customWidth="1"/>
    <col min="10114" max="10114" width="18" style="191" customWidth="1"/>
    <col min="10115" max="10115" width="17.85546875" style="191" customWidth="1"/>
    <col min="10116" max="10116" width="22.42578125" style="191" customWidth="1"/>
    <col min="10117" max="10117" width="19" style="191" customWidth="1"/>
    <col min="10118" max="10118" width="18.7109375" style="191" customWidth="1"/>
    <col min="10119" max="10364" width="9.140625" style="191"/>
    <col min="10365" max="10365" width="4.42578125" style="191" customWidth="1"/>
    <col min="10366" max="10366" width="50.7109375" style="191" customWidth="1"/>
    <col min="10367" max="10367" width="19.28515625" style="191" customWidth="1"/>
    <col min="10368" max="10368" width="19.85546875" style="191" customWidth="1"/>
    <col min="10369" max="10369" width="17.28515625" style="191" customWidth="1"/>
    <col min="10370" max="10370" width="18" style="191" customWidth="1"/>
    <col min="10371" max="10371" width="17.85546875" style="191" customWidth="1"/>
    <col min="10372" max="10372" width="22.42578125" style="191" customWidth="1"/>
    <col min="10373" max="10373" width="19" style="191" customWidth="1"/>
    <col min="10374" max="10374" width="18.7109375" style="191" customWidth="1"/>
    <col min="10375" max="10620" width="9.140625" style="191"/>
    <col min="10621" max="10621" width="4.42578125" style="191" customWidth="1"/>
    <col min="10622" max="10622" width="50.7109375" style="191" customWidth="1"/>
    <col min="10623" max="10623" width="19.28515625" style="191" customWidth="1"/>
    <col min="10624" max="10624" width="19.85546875" style="191" customWidth="1"/>
    <col min="10625" max="10625" width="17.28515625" style="191" customWidth="1"/>
    <col min="10626" max="10626" width="18" style="191" customWidth="1"/>
    <col min="10627" max="10627" width="17.85546875" style="191" customWidth="1"/>
    <col min="10628" max="10628" width="22.42578125" style="191" customWidth="1"/>
    <col min="10629" max="10629" width="19" style="191" customWidth="1"/>
    <col min="10630" max="10630" width="18.7109375" style="191" customWidth="1"/>
    <col min="10631" max="10876" width="9.140625" style="191"/>
    <col min="10877" max="10877" width="4.42578125" style="191" customWidth="1"/>
    <col min="10878" max="10878" width="50.7109375" style="191" customWidth="1"/>
    <col min="10879" max="10879" width="19.28515625" style="191" customWidth="1"/>
    <col min="10880" max="10880" width="19.85546875" style="191" customWidth="1"/>
    <col min="10881" max="10881" width="17.28515625" style="191" customWidth="1"/>
    <col min="10882" max="10882" width="18" style="191" customWidth="1"/>
    <col min="10883" max="10883" width="17.85546875" style="191" customWidth="1"/>
    <col min="10884" max="10884" width="22.42578125" style="191" customWidth="1"/>
    <col min="10885" max="10885" width="19" style="191" customWidth="1"/>
    <col min="10886" max="10886" width="18.7109375" style="191" customWidth="1"/>
    <col min="10887" max="11132" width="9.140625" style="191"/>
    <col min="11133" max="11133" width="4.42578125" style="191" customWidth="1"/>
    <col min="11134" max="11134" width="50.7109375" style="191" customWidth="1"/>
    <col min="11135" max="11135" width="19.28515625" style="191" customWidth="1"/>
    <col min="11136" max="11136" width="19.85546875" style="191" customWidth="1"/>
    <col min="11137" max="11137" width="17.28515625" style="191" customWidth="1"/>
    <col min="11138" max="11138" width="18" style="191" customWidth="1"/>
    <col min="11139" max="11139" width="17.85546875" style="191" customWidth="1"/>
    <col min="11140" max="11140" width="22.42578125" style="191" customWidth="1"/>
    <col min="11141" max="11141" width="19" style="191" customWidth="1"/>
    <col min="11142" max="11142" width="18.7109375" style="191" customWidth="1"/>
    <col min="11143" max="11388" width="9.140625" style="191"/>
    <col min="11389" max="11389" width="4.42578125" style="191" customWidth="1"/>
    <col min="11390" max="11390" width="50.7109375" style="191" customWidth="1"/>
    <col min="11391" max="11391" width="19.28515625" style="191" customWidth="1"/>
    <col min="11392" max="11392" width="19.85546875" style="191" customWidth="1"/>
    <col min="11393" max="11393" width="17.28515625" style="191" customWidth="1"/>
    <col min="11394" max="11394" width="18" style="191" customWidth="1"/>
    <col min="11395" max="11395" width="17.85546875" style="191" customWidth="1"/>
    <col min="11396" max="11396" width="22.42578125" style="191" customWidth="1"/>
    <col min="11397" max="11397" width="19" style="191" customWidth="1"/>
    <col min="11398" max="11398" width="18.7109375" style="191" customWidth="1"/>
    <col min="11399" max="11644" width="9.140625" style="191"/>
    <col min="11645" max="11645" width="4.42578125" style="191" customWidth="1"/>
    <col min="11646" max="11646" width="50.7109375" style="191" customWidth="1"/>
    <col min="11647" max="11647" width="19.28515625" style="191" customWidth="1"/>
    <col min="11648" max="11648" width="19.85546875" style="191" customWidth="1"/>
    <col min="11649" max="11649" width="17.28515625" style="191" customWidth="1"/>
    <col min="11650" max="11650" width="18" style="191" customWidth="1"/>
    <col min="11651" max="11651" width="17.85546875" style="191" customWidth="1"/>
    <col min="11652" max="11652" width="22.42578125" style="191" customWidth="1"/>
    <col min="11653" max="11653" width="19" style="191" customWidth="1"/>
    <col min="11654" max="11654" width="18.7109375" style="191" customWidth="1"/>
    <col min="11655" max="11900" width="9.140625" style="191"/>
    <col min="11901" max="11901" width="4.42578125" style="191" customWidth="1"/>
    <col min="11902" max="11902" width="50.7109375" style="191" customWidth="1"/>
    <col min="11903" max="11903" width="19.28515625" style="191" customWidth="1"/>
    <col min="11904" max="11904" width="19.85546875" style="191" customWidth="1"/>
    <col min="11905" max="11905" width="17.28515625" style="191" customWidth="1"/>
    <col min="11906" max="11906" width="18" style="191" customWidth="1"/>
    <col min="11907" max="11907" width="17.85546875" style="191" customWidth="1"/>
    <col min="11908" max="11908" width="22.42578125" style="191" customWidth="1"/>
    <col min="11909" max="11909" width="19" style="191" customWidth="1"/>
    <col min="11910" max="11910" width="18.7109375" style="191" customWidth="1"/>
    <col min="11911" max="12156" width="9.140625" style="191"/>
    <col min="12157" max="12157" width="4.42578125" style="191" customWidth="1"/>
    <col min="12158" max="12158" width="50.7109375" style="191" customWidth="1"/>
    <col min="12159" max="12159" width="19.28515625" style="191" customWidth="1"/>
    <col min="12160" max="12160" width="19.85546875" style="191" customWidth="1"/>
    <col min="12161" max="12161" width="17.28515625" style="191" customWidth="1"/>
    <col min="12162" max="12162" width="18" style="191" customWidth="1"/>
    <col min="12163" max="12163" width="17.85546875" style="191" customWidth="1"/>
    <col min="12164" max="12164" width="22.42578125" style="191" customWidth="1"/>
    <col min="12165" max="12165" width="19" style="191" customWidth="1"/>
    <col min="12166" max="12166" width="18.7109375" style="191" customWidth="1"/>
    <col min="12167" max="12412" width="9.140625" style="191"/>
    <col min="12413" max="12413" width="4.42578125" style="191" customWidth="1"/>
    <col min="12414" max="12414" width="50.7109375" style="191" customWidth="1"/>
    <col min="12415" max="12415" width="19.28515625" style="191" customWidth="1"/>
    <col min="12416" max="12416" width="19.85546875" style="191" customWidth="1"/>
    <col min="12417" max="12417" width="17.28515625" style="191" customWidth="1"/>
    <col min="12418" max="12418" width="18" style="191" customWidth="1"/>
    <col min="12419" max="12419" width="17.85546875" style="191" customWidth="1"/>
    <col min="12420" max="12420" width="22.42578125" style="191" customWidth="1"/>
    <col min="12421" max="12421" width="19" style="191" customWidth="1"/>
    <col min="12422" max="12422" width="18.7109375" style="191" customWidth="1"/>
    <col min="12423" max="12668" width="9.140625" style="191"/>
    <col min="12669" max="12669" width="4.42578125" style="191" customWidth="1"/>
    <col min="12670" max="12670" width="50.7109375" style="191" customWidth="1"/>
    <col min="12671" max="12671" width="19.28515625" style="191" customWidth="1"/>
    <col min="12672" max="12672" width="19.85546875" style="191" customWidth="1"/>
    <col min="12673" max="12673" width="17.28515625" style="191" customWidth="1"/>
    <col min="12674" max="12674" width="18" style="191" customWidth="1"/>
    <col min="12675" max="12675" width="17.85546875" style="191" customWidth="1"/>
    <col min="12676" max="12676" width="22.42578125" style="191" customWidth="1"/>
    <col min="12677" max="12677" width="19" style="191" customWidth="1"/>
    <col min="12678" max="12678" width="18.7109375" style="191" customWidth="1"/>
    <col min="12679" max="12924" width="9.140625" style="191"/>
    <col min="12925" max="12925" width="4.42578125" style="191" customWidth="1"/>
    <col min="12926" max="12926" width="50.7109375" style="191" customWidth="1"/>
    <col min="12927" max="12927" width="19.28515625" style="191" customWidth="1"/>
    <col min="12928" max="12928" width="19.85546875" style="191" customWidth="1"/>
    <col min="12929" max="12929" width="17.28515625" style="191" customWidth="1"/>
    <col min="12930" max="12930" width="18" style="191" customWidth="1"/>
    <col min="12931" max="12931" width="17.85546875" style="191" customWidth="1"/>
    <col min="12932" max="12932" width="22.42578125" style="191" customWidth="1"/>
    <col min="12933" max="12933" width="19" style="191" customWidth="1"/>
    <col min="12934" max="12934" width="18.7109375" style="191" customWidth="1"/>
    <col min="12935" max="13180" width="9.140625" style="191"/>
    <col min="13181" max="13181" width="4.42578125" style="191" customWidth="1"/>
    <col min="13182" max="13182" width="50.7109375" style="191" customWidth="1"/>
    <col min="13183" max="13183" width="19.28515625" style="191" customWidth="1"/>
    <col min="13184" max="13184" width="19.85546875" style="191" customWidth="1"/>
    <col min="13185" max="13185" width="17.28515625" style="191" customWidth="1"/>
    <col min="13186" max="13186" width="18" style="191" customWidth="1"/>
    <col min="13187" max="13187" width="17.85546875" style="191" customWidth="1"/>
    <col min="13188" max="13188" width="22.42578125" style="191" customWidth="1"/>
    <col min="13189" max="13189" width="19" style="191" customWidth="1"/>
    <col min="13190" max="13190" width="18.7109375" style="191" customWidth="1"/>
    <col min="13191" max="13436" width="9.140625" style="191"/>
    <col min="13437" max="13437" width="4.42578125" style="191" customWidth="1"/>
    <col min="13438" max="13438" width="50.7109375" style="191" customWidth="1"/>
    <col min="13439" max="13439" width="19.28515625" style="191" customWidth="1"/>
    <col min="13440" max="13440" width="19.85546875" style="191" customWidth="1"/>
    <col min="13441" max="13441" width="17.28515625" style="191" customWidth="1"/>
    <col min="13442" max="13442" width="18" style="191" customWidth="1"/>
    <col min="13443" max="13443" width="17.85546875" style="191" customWidth="1"/>
    <col min="13444" max="13444" width="22.42578125" style="191" customWidth="1"/>
    <col min="13445" max="13445" width="19" style="191" customWidth="1"/>
    <col min="13446" max="13446" width="18.7109375" style="191" customWidth="1"/>
    <col min="13447" max="13692" width="9.140625" style="191"/>
    <col min="13693" max="13693" width="4.42578125" style="191" customWidth="1"/>
    <col min="13694" max="13694" width="50.7109375" style="191" customWidth="1"/>
    <col min="13695" max="13695" width="19.28515625" style="191" customWidth="1"/>
    <col min="13696" max="13696" width="19.85546875" style="191" customWidth="1"/>
    <col min="13697" max="13697" width="17.28515625" style="191" customWidth="1"/>
    <col min="13698" max="13698" width="18" style="191" customWidth="1"/>
    <col min="13699" max="13699" width="17.85546875" style="191" customWidth="1"/>
    <col min="13700" max="13700" width="22.42578125" style="191" customWidth="1"/>
    <col min="13701" max="13701" width="19" style="191" customWidth="1"/>
    <col min="13702" max="13702" width="18.7109375" style="191" customWidth="1"/>
    <col min="13703" max="13948" width="9.140625" style="191"/>
    <col min="13949" max="13949" width="4.42578125" style="191" customWidth="1"/>
    <col min="13950" max="13950" width="50.7109375" style="191" customWidth="1"/>
    <col min="13951" max="13951" width="19.28515625" style="191" customWidth="1"/>
    <col min="13952" max="13952" width="19.85546875" style="191" customWidth="1"/>
    <col min="13953" max="13953" width="17.28515625" style="191" customWidth="1"/>
    <col min="13954" max="13954" width="18" style="191" customWidth="1"/>
    <col min="13955" max="13955" width="17.85546875" style="191" customWidth="1"/>
    <col min="13956" max="13956" width="22.42578125" style="191" customWidth="1"/>
    <col min="13957" max="13957" width="19" style="191" customWidth="1"/>
    <col min="13958" max="13958" width="18.7109375" style="191" customWidth="1"/>
    <col min="13959" max="14204" width="9.140625" style="191"/>
    <col min="14205" max="14205" width="4.42578125" style="191" customWidth="1"/>
    <col min="14206" max="14206" width="50.7109375" style="191" customWidth="1"/>
    <col min="14207" max="14207" width="19.28515625" style="191" customWidth="1"/>
    <col min="14208" max="14208" width="19.85546875" style="191" customWidth="1"/>
    <col min="14209" max="14209" width="17.28515625" style="191" customWidth="1"/>
    <col min="14210" max="14210" width="18" style="191" customWidth="1"/>
    <col min="14211" max="14211" width="17.85546875" style="191" customWidth="1"/>
    <col min="14212" max="14212" width="22.42578125" style="191" customWidth="1"/>
    <col min="14213" max="14213" width="19" style="191" customWidth="1"/>
    <col min="14214" max="14214" width="18.7109375" style="191" customWidth="1"/>
    <col min="14215" max="14460" width="9.140625" style="191"/>
    <col min="14461" max="14461" width="4.42578125" style="191" customWidth="1"/>
    <col min="14462" max="14462" width="50.7109375" style="191" customWidth="1"/>
    <col min="14463" max="14463" width="19.28515625" style="191" customWidth="1"/>
    <col min="14464" max="14464" width="19.85546875" style="191" customWidth="1"/>
    <col min="14465" max="14465" width="17.28515625" style="191" customWidth="1"/>
    <col min="14466" max="14466" width="18" style="191" customWidth="1"/>
    <col min="14467" max="14467" width="17.85546875" style="191" customWidth="1"/>
    <col min="14468" max="14468" width="22.42578125" style="191" customWidth="1"/>
    <col min="14469" max="14469" width="19" style="191" customWidth="1"/>
    <col min="14470" max="14470" width="18.7109375" style="191" customWidth="1"/>
    <col min="14471" max="14716" width="9.140625" style="191"/>
    <col min="14717" max="14717" width="4.42578125" style="191" customWidth="1"/>
    <col min="14718" max="14718" width="50.7109375" style="191" customWidth="1"/>
    <col min="14719" max="14719" width="19.28515625" style="191" customWidth="1"/>
    <col min="14720" max="14720" width="19.85546875" style="191" customWidth="1"/>
    <col min="14721" max="14721" width="17.28515625" style="191" customWidth="1"/>
    <col min="14722" max="14722" width="18" style="191" customWidth="1"/>
    <col min="14723" max="14723" width="17.85546875" style="191" customWidth="1"/>
    <col min="14724" max="14724" width="22.42578125" style="191" customWidth="1"/>
    <col min="14725" max="14725" width="19" style="191" customWidth="1"/>
    <col min="14726" max="14726" width="18.7109375" style="191" customWidth="1"/>
    <col min="14727" max="14972" width="9.140625" style="191"/>
    <col min="14973" max="14973" width="4.42578125" style="191" customWidth="1"/>
    <col min="14974" max="14974" width="50.7109375" style="191" customWidth="1"/>
    <col min="14975" max="14975" width="19.28515625" style="191" customWidth="1"/>
    <col min="14976" max="14976" width="19.85546875" style="191" customWidth="1"/>
    <col min="14977" max="14977" width="17.28515625" style="191" customWidth="1"/>
    <col min="14978" max="14978" width="18" style="191" customWidth="1"/>
    <col min="14979" max="14979" width="17.85546875" style="191" customWidth="1"/>
    <col min="14980" max="14980" width="22.42578125" style="191" customWidth="1"/>
    <col min="14981" max="14981" width="19" style="191" customWidth="1"/>
    <col min="14982" max="14982" width="18.7109375" style="191" customWidth="1"/>
    <col min="14983" max="15228" width="9.140625" style="191"/>
    <col min="15229" max="15229" width="4.42578125" style="191" customWidth="1"/>
    <col min="15230" max="15230" width="50.7109375" style="191" customWidth="1"/>
    <col min="15231" max="15231" width="19.28515625" style="191" customWidth="1"/>
    <col min="15232" max="15232" width="19.85546875" style="191" customWidth="1"/>
    <col min="15233" max="15233" width="17.28515625" style="191" customWidth="1"/>
    <col min="15234" max="15234" width="18" style="191" customWidth="1"/>
    <col min="15235" max="15235" width="17.85546875" style="191" customWidth="1"/>
    <col min="15236" max="15236" width="22.42578125" style="191" customWidth="1"/>
    <col min="15237" max="15237" width="19" style="191" customWidth="1"/>
    <col min="15238" max="15238" width="18.7109375" style="191" customWidth="1"/>
    <col min="15239" max="15484" width="9.140625" style="191"/>
    <col min="15485" max="15485" width="4.42578125" style="191" customWidth="1"/>
    <col min="15486" max="15486" width="50.7109375" style="191" customWidth="1"/>
    <col min="15487" max="15487" width="19.28515625" style="191" customWidth="1"/>
    <col min="15488" max="15488" width="19.85546875" style="191" customWidth="1"/>
    <col min="15489" max="15489" width="17.28515625" style="191" customWidth="1"/>
    <col min="15490" max="15490" width="18" style="191" customWidth="1"/>
    <col min="15491" max="15491" width="17.85546875" style="191" customWidth="1"/>
    <col min="15492" max="15492" width="22.42578125" style="191" customWidth="1"/>
    <col min="15493" max="15493" width="19" style="191" customWidth="1"/>
    <col min="15494" max="15494" width="18.7109375" style="191" customWidth="1"/>
    <col min="15495" max="15740" width="9.140625" style="191"/>
    <col min="15741" max="15741" width="4.42578125" style="191" customWidth="1"/>
    <col min="15742" max="15742" width="50.7109375" style="191" customWidth="1"/>
    <col min="15743" max="15743" width="19.28515625" style="191" customWidth="1"/>
    <col min="15744" max="15744" width="19.85546875" style="191" customWidth="1"/>
    <col min="15745" max="15745" width="17.28515625" style="191" customWidth="1"/>
    <col min="15746" max="15746" width="18" style="191" customWidth="1"/>
    <col min="15747" max="15747" width="17.85546875" style="191" customWidth="1"/>
    <col min="15748" max="15748" width="22.42578125" style="191" customWidth="1"/>
    <col min="15749" max="15749" width="19" style="191" customWidth="1"/>
    <col min="15750" max="15750" width="18.7109375" style="191" customWidth="1"/>
    <col min="15751" max="15996" width="9.140625" style="191"/>
    <col min="15997" max="15997" width="4.42578125" style="191" customWidth="1"/>
    <col min="15998" max="15998" width="50.7109375" style="191" customWidth="1"/>
    <col min="15999" max="15999" width="19.28515625" style="191" customWidth="1"/>
    <col min="16000" max="16000" width="19.85546875" style="191" customWidth="1"/>
    <col min="16001" max="16001" width="17.28515625" style="191" customWidth="1"/>
    <col min="16002" max="16002" width="18" style="191" customWidth="1"/>
    <col min="16003" max="16003" width="17.85546875" style="191" customWidth="1"/>
    <col min="16004" max="16004" width="22.42578125" style="191" customWidth="1"/>
    <col min="16005" max="16005" width="19" style="191" customWidth="1"/>
    <col min="16006" max="16006" width="18.7109375" style="191" customWidth="1"/>
    <col min="16007" max="16384" width="9.140625" style="191"/>
  </cols>
  <sheetData>
    <row r="1" spans="1:10">
      <c r="C1" s="1047"/>
      <c r="D1" s="1048"/>
      <c r="H1" s="1066"/>
      <c r="I1" s="215"/>
      <c r="J1" s="215"/>
    </row>
    <row r="2" spans="1:10">
      <c r="A2" s="224"/>
      <c r="B2" s="634" t="s">
        <v>602</v>
      </c>
      <c r="C2" s="1049"/>
      <c r="D2" s="1050"/>
      <c r="E2" s="354"/>
      <c r="F2" s="354"/>
      <c r="G2" s="1067" t="s">
        <v>620</v>
      </c>
      <c r="H2" s="1068"/>
      <c r="I2" s="224"/>
      <c r="J2" s="224"/>
    </row>
    <row r="3" spans="1:10">
      <c r="A3" s="215"/>
      <c r="B3" s="1052"/>
      <c r="C3" s="1047"/>
      <c r="D3" s="1048"/>
      <c r="H3" s="1066"/>
      <c r="I3" s="215"/>
      <c r="J3" s="215"/>
    </row>
    <row r="4" spans="1:10">
      <c r="A4" s="215"/>
      <c r="B4" s="354" t="s">
        <v>603</v>
      </c>
      <c r="C4" s="1047"/>
      <c r="D4" s="1048"/>
      <c r="H4" s="1068"/>
      <c r="I4" s="215"/>
      <c r="J4" s="215"/>
    </row>
    <row r="5" spans="1:10" ht="30">
      <c r="A5" s="587"/>
      <c r="B5" s="351" t="s">
        <v>604</v>
      </c>
      <c r="C5" s="1047">
        <v>858086.31986875716</v>
      </c>
      <c r="D5" s="1048"/>
      <c r="E5" s="215" t="s">
        <v>619</v>
      </c>
      <c r="F5" s="587"/>
      <c r="G5" s="1069" t="s">
        <v>621</v>
      </c>
      <c r="H5" s="1070">
        <v>701316</v>
      </c>
      <c r="I5" s="587"/>
      <c r="J5" s="587"/>
    </row>
    <row r="6" spans="1:10">
      <c r="A6" s="587"/>
      <c r="B6" s="351" t="s">
        <v>605</v>
      </c>
      <c r="C6" s="1047">
        <v>205445.76941953562</v>
      </c>
      <c r="D6" s="1048"/>
      <c r="E6" s="587"/>
      <c r="F6" s="587"/>
      <c r="H6" s="1070"/>
      <c r="I6" s="587"/>
      <c r="J6" s="587"/>
    </row>
    <row r="7" spans="1:10">
      <c r="A7" s="1051"/>
      <c r="B7" s="351" t="s">
        <v>606</v>
      </c>
      <c r="C7" s="1047">
        <v>2812878.2679200005</v>
      </c>
      <c r="D7" s="1048"/>
      <c r="E7" s="1051"/>
      <c r="F7" s="224"/>
      <c r="G7" s="1067"/>
      <c r="H7" s="1066"/>
      <c r="I7" s="1051"/>
      <c r="J7" s="224"/>
    </row>
    <row r="8" spans="1:10">
      <c r="A8" s="1053"/>
      <c r="B8" s="351" t="s">
        <v>607</v>
      </c>
      <c r="C8" s="1047">
        <v>5289117.7438084632</v>
      </c>
      <c r="D8" s="1048">
        <f>[2]Sheet2!$I$13</f>
        <v>5713158.1250236128</v>
      </c>
      <c r="E8" s="1061"/>
      <c r="F8" s="587"/>
      <c r="G8" s="1071"/>
      <c r="H8" s="1066"/>
      <c r="I8" s="1053"/>
      <c r="J8" s="587"/>
    </row>
    <row r="9" spans="1:10">
      <c r="A9" s="1053"/>
      <c r="B9" s="351" t="s">
        <v>608</v>
      </c>
      <c r="C9" s="1047">
        <v>1300000</v>
      </c>
      <c r="D9" s="1048"/>
      <c r="E9" s="1053"/>
      <c r="F9" s="587"/>
      <c r="G9" s="1071"/>
      <c r="H9" s="1066"/>
      <c r="I9" s="1053"/>
      <c r="J9" s="587"/>
    </row>
    <row r="10" spans="1:10" ht="15.75" thickBot="1">
      <c r="A10" s="224"/>
      <c r="B10" s="216" t="s">
        <v>609</v>
      </c>
      <c r="C10" s="1054">
        <v>10465528.101016756</v>
      </c>
      <c r="D10" s="1054"/>
      <c r="E10" s="224"/>
      <c r="F10" s="224"/>
      <c r="H10" s="1068"/>
      <c r="I10" s="224"/>
      <c r="J10" s="224"/>
    </row>
    <row r="11" spans="1:10" ht="15.75" thickTop="1">
      <c r="A11" s="215"/>
      <c r="C11" s="1047"/>
      <c r="D11" s="1048"/>
      <c r="E11" s="215"/>
      <c r="F11" s="215"/>
      <c r="H11" s="1066"/>
      <c r="I11" s="215"/>
      <c r="J11" s="215"/>
    </row>
    <row r="12" spans="1:10">
      <c r="A12" s="215"/>
      <c r="B12" s="354" t="s">
        <v>610</v>
      </c>
      <c r="C12" s="1047"/>
      <c r="D12" s="1048"/>
      <c r="E12" s="215"/>
      <c r="F12" s="215"/>
      <c r="H12" s="1068"/>
      <c r="I12" s="215"/>
      <c r="J12" s="215"/>
    </row>
    <row r="13" spans="1:10" ht="45">
      <c r="A13" s="215"/>
      <c r="B13" s="351" t="s">
        <v>611</v>
      </c>
      <c r="C13" s="1047">
        <v>765217.39130434778</v>
      </c>
      <c r="D13" s="1048">
        <f>'0100'!J61</f>
        <v>1259782.6086956523</v>
      </c>
      <c r="E13" s="215">
        <v>1200000</v>
      </c>
      <c r="F13" s="215"/>
      <c r="G13" s="1069" t="s">
        <v>622</v>
      </c>
      <c r="H13" s="1066">
        <f>C13</f>
        <v>765217.39130434778</v>
      </c>
      <c r="I13" s="215"/>
      <c r="J13" s="215"/>
    </row>
    <row r="14" spans="1:10" ht="15.75" thickBot="1">
      <c r="A14" s="215"/>
      <c r="B14" s="216" t="s">
        <v>609</v>
      </c>
      <c r="C14" s="1054">
        <v>765217.39130434778</v>
      </c>
      <c r="D14" s="1048"/>
      <c r="E14" s="215">
        <f>D13-E13</f>
        <v>59782.608695652336</v>
      </c>
      <c r="F14" s="215"/>
      <c r="H14" s="1068"/>
      <c r="I14" s="215"/>
      <c r="J14" s="215"/>
    </row>
    <row r="15" spans="1:10" ht="15.75" thickTop="1">
      <c r="A15" s="587"/>
      <c r="B15" s="354" t="s">
        <v>612</v>
      </c>
      <c r="C15" s="1047"/>
      <c r="D15" s="1048"/>
      <c r="E15" s="1053">
        <f>E14/E13</f>
        <v>4.9818840579710283E-2</v>
      </c>
      <c r="F15" s="587"/>
      <c r="H15" s="1068"/>
      <c r="I15" s="587"/>
      <c r="J15" s="587"/>
    </row>
    <row r="16" spans="1:10">
      <c r="A16" s="587"/>
      <c r="B16" s="191" t="s">
        <v>21</v>
      </c>
      <c r="C16" s="1055">
        <v>80258.551578947357</v>
      </c>
      <c r="D16" s="1048"/>
      <c r="E16" s="587"/>
      <c r="F16" s="587"/>
      <c r="H16" s="1072"/>
      <c r="I16" s="587"/>
      <c r="J16" s="587"/>
    </row>
    <row r="17" spans="1:10">
      <c r="A17" s="215"/>
      <c r="B17" s="351" t="s">
        <v>613</v>
      </c>
      <c r="C17" s="1047">
        <v>52351.571428571428</v>
      </c>
      <c r="D17" s="1048"/>
      <c r="E17" s="215">
        <f>E13*1.05</f>
        <v>1260000</v>
      </c>
      <c r="F17" s="215"/>
      <c r="H17" s="1066"/>
      <c r="I17" s="215"/>
      <c r="J17" s="215"/>
    </row>
    <row r="18" spans="1:10" ht="15.75" thickBot="1">
      <c r="A18" s="215"/>
      <c r="B18" s="216" t="s">
        <v>609</v>
      </c>
      <c r="C18" s="1054">
        <v>132610.12300751879</v>
      </c>
      <c r="D18" s="1048"/>
      <c r="E18" s="215">
        <f>E17-E13</f>
        <v>60000</v>
      </c>
      <c r="F18" s="215"/>
      <c r="H18" s="1068"/>
      <c r="I18" s="215"/>
      <c r="J18" s="215"/>
    </row>
    <row r="19" spans="1:10" ht="15.75" thickTop="1">
      <c r="A19" s="215"/>
      <c r="B19" s="354" t="s">
        <v>614</v>
      </c>
      <c r="C19" s="1047"/>
      <c r="D19" s="1048"/>
      <c r="E19" s="215"/>
      <c r="F19" s="215"/>
      <c r="H19" s="1068"/>
      <c r="I19" s="215"/>
      <c r="J19" s="215"/>
    </row>
    <row r="20" spans="1:10">
      <c r="A20" s="215"/>
      <c r="B20" s="191" t="s">
        <v>164</v>
      </c>
      <c r="C20" s="1056">
        <v>19935.625</v>
      </c>
      <c r="D20" s="1048"/>
      <c r="E20" s="215">
        <f>E14-E18</f>
        <v>-217.39130434766412</v>
      </c>
      <c r="F20" s="215"/>
      <c r="G20" s="1065" t="s">
        <v>623</v>
      </c>
      <c r="H20" s="1072">
        <f>C20</f>
        <v>19935.625</v>
      </c>
      <c r="I20" s="215"/>
      <c r="J20" s="215"/>
    </row>
    <row r="21" spans="1:10">
      <c r="A21" s="215"/>
      <c r="B21" s="191" t="s">
        <v>158</v>
      </c>
      <c r="C21" s="1056">
        <v>493975.45361702133</v>
      </c>
      <c r="D21" s="1048"/>
      <c r="E21" s="215"/>
      <c r="F21" s="215"/>
      <c r="G21" s="1065" t="s">
        <v>624</v>
      </c>
      <c r="H21" s="1072">
        <f>C21</f>
        <v>493975.45361702133</v>
      </c>
      <c r="I21" s="215"/>
      <c r="J21" s="215"/>
    </row>
    <row r="22" spans="1:10">
      <c r="A22" s="215"/>
      <c r="B22" s="191" t="s">
        <v>21</v>
      </c>
      <c r="C22" s="1056">
        <v>110307.61964444448</v>
      </c>
      <c r="D22" s="1048"/>
      <c r="E22" s="215"/>
      <c r="F22" s="215"/>
      <c r="H22" s="1072"/>
      <c r="I22" s="215"/>
      <c r="J22" s="215"/>
    </row>
    <row r="23" spans="1:10" ht="15.75" thickBot="1">
      <c r="A23" s="224"/>
      <c r="B23" s="216" t="s">
        <v>609</v>
      </c>
      <c r="C23" s="1054">
        <v>624218.69826146576</v>
      </c>
      <c r="D23" s="1048"/>
      <c r="E23" s="224"/>
      <c r="F23" s="224"/>
      <c r="H23" s="1068"/>
      <c r="I23" s="224"/>
      <c r="J23" s="224"/>
    </row>
    <row r="24" spans="1:10" ht="15.75" thickTop="1">
      <c r="A24" s="215"/>
      <c r="B24" s="354" t="s">
        <v>615</v>
      </c>
      <c r="C24" s="1047"/>
      <c r="D24" s="1048"/>
      <c r="E24" s="215"/>
      <c r="F24" s="215"/>
      <c r="G24" s="1065" t="s">
        <v>642</v>
      </c>
      <c r="H24" s="1068">
        <v>700000</v>
      </c>
      <c r="I24" s="215"/>
      <c r="J24" s="215"/>
    </row>
    <row r="25" spans="1:10">
      <c r="A25" s="1057"/>
      <c r="B25" s="351" t="s">
        <v>163</v>
      </c>
      <c r="C25" s="1055">
        <v>1177133.5144791668</v>
      </c>
      <c r="D25" s="1058"/>
      <c r="E25" s="1057"/>
      <c r="F25" s="1057"/>
      <c r="H25" s="1073">
        <f>C25</f>
        <v>1177133.5144791668</v>
      </c>
      <c r="I25" s="1057"/>
      <c r="J25" s="1057"/>
    </row>
    <row r="26" spans="1:10">
      <c r="A26" s="1057"/>
      <c r="B26" s="351" t="s">
        <v>164</v>
      </c>
      <c r="C26" s="1055">
        <v>58937.708339389603</v>
      </c>
      <c r="D26" s="1058"/>
      <c r="E26" s="1057"/>
      <c r="F26" s="1057"/>
      <c r="G26" s="1065" t="s">
        <v>625</v>
      </c>
      <c r="H26" s="1073">
        <v>100000</v>
      </c>
      <c r="I26" s="1057"/>
      <c r="J26" s="1057"/>
    </row>
    <row r="27" spans="1:10">
      <c r="A27" s="1057"/>
      <c r="B27" s="351" t="s">
        <v>10</v>
      </c>
      <c r="C27" s="1047">
        <v>74207.214656246884</v>
      </c>
      <c r="D27" s="1059"/>
      <c r="E27" s="1057"/>
      <c r="F27" s="1057"/>
      <c r="G27" s="1065" t="s">
        <v>641</v>
      </c>
      <c r="H27" s="1073"/>
      <c r="I27" s="1057"/>
      <c r="J27" s="1057"/>
    </row>
    <row r="28" spans="1:10" ht="15.75" thickBot="1">
      <c r="A28" s="224"/>
      <c r="B28" s="216" t="s">
        <v>609</v>
      </c>
      <c r="C28" s="1054">
        <v>1310278.4374748033</v>
      </c>
      <c r="D28" s="1048"/>
      <c r="E28" s="224"/>
      <c r="F28" s="224"/>
      <c r="H28" s="1068"/>
      <c r="I28" s="224"/>
      <c r="J28" s="224"/>
    </row>
    <row r="29" spans="1:10" ht="15.75" thickTop="1">
      <c r="A29" s="224"/>
      <c r="B29" s="354" t="s">
        <v>616</v>
      </c>
      <c r="C29" s="1049">
        <v>13297852.751064891</v>
      </c>
      <c r="D29" s="1050"/>
      <c r="E29" s="224"/>
      <c r="F29" s="224"/>
      <c r="G29" s="1067"/>
      <c r="H29" s="1068"/>
      <c r="I29" s="224"/>
      <c r="J29" s="224"/>
    </row>
    <row r="30" spans="1:10">
      <c r="C30" s="1047"/>
      <c r="D30" s="1048">
        <f>-'Summary 1'!J56</f>
        <v>53634059.501142114</v>
      </c>
      <c r="E30" s="215"/>
      <c r="F30" s="215"/>
      <c r="H30" s="1066"/>
      <c r="I30" s="215"/>
      <c r="J30" s="215"/>
    </row>
    <row r="31" spans="1:10">
      <c r="B31" s="340" t="s">
        <v>617</v>
      </c>
      <c r="C31" s="1060">
        <v>984322.60672708345</v>
      </c>
      <c r="D31" s="1048"/>
      <c r="E31" s="215"/>
      <c r="F31" s="215"/>
      <c r="G31" s="1071" t="s">
        <v>617</v>
      </c>
      <c r="H31" s="1066">
        <f>C31</f>
        <v>984322.60672708345</v>
      </c>
      <c r="I31" s="215"/>
      <c r="J31" s="215"/>
    </row>
    <row r="32" spans="1:10">
      <c r="B32" s="351" t="s">
        <v>618</v>
      </c>
      <c r="C32" s="354">
        <f>C29+C31</f>
        <v>14282175.357791975</v>
      </c>
      <c r="D32" s="215">
        <f>C7+C8+C9+D8+D13+C20+C21+C25+C26+C27+C31</f>
        <v>19183448.868266638</v>
      </c>
      <c r="E32" s="215"/>
      <c r="F32" s="215"/>
      <c r="H32" s="1066"/>
      <c r="I32" s="215"/>
      <c r="J32" s="215"/>
    </row>
    <row r="33" spans="4:10">
      <c r="D33" s="215">
        <f>D30-D32</f>
        <v>34450610.632875472</v>
      </c>
      <c r="E33" s="215"/>
      <c r="F33" s="215"/>
      <c r="H33" s="1068">
        <f>SUM(H5:H31)</f>
        <v>4941900.5911276191</v>
      </c>
      <c r="I33" s="215"/>
      <c r="J33" s="21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A44E8-1506-4DC7-BF78-17E77F919A50}">
  <dimension ref="G4:N13"/>
  <sheetViews>
    <sheetView workbookViewId="0">
      <selection activeCell="L15" sqref="L15"/>
    </sheetView>
  </sheetViews>
  <sheetFormatPr defaultRowHeight="12.75"/>
  <cols>
    <col min="9" max="9" width="16.28515625" customWidth="1"/>
    <col min="14" max="14" width="14.7109375" customWidth="1"/>
  </cols>
  <sheetData>
    <row r="4" spans="7:14">
      <c r="G4" t="s">
        <v>626</v>
      </c>
      <c r="I4" t="s">
        <v>627</v>
      </c>
      <c r="J4" t="s">
        <v>628</v>
      </c>
      <c r="K4" t="s">
        <v>629</v>
      </c>
    </row>
    <row r="5" spans="7:14">
      <c r="G5" t="s">
        <v>630</v>
      </c>
      <c r="I5" s="1062">
        <f>'[3]DTES-ADDITIONAL POSITIONS'!AE283</f>
        <v>1761026.6646721656</v>
      </c>
      <c r="J5" t="s">
        <v>631</v>
      </c>
      <c r="K5" t="s">
        <v>631</v>
      </c>
    </row>
    <row r="6" spans="7:14">
      <c r="G6" t="s">
        <v>630</v>
      </c>
      <c r="I6" s="1062">
        <f>'[3]DTES-ADDITIONAL POSITIONS'!AE284</f>
        <v>2390137.6433104957</v>
      </c>
      <c r="J6" t="s">
        <v>632</v>
      </c>
      <c r="K6" t="s">
        <v>631</v>
      </c>
      <c r="L6" t="s">
        <v>633</v>
      </c>
      <c r="N6" s="1062">
        <v>855140</v>
      </c>
    </row>
    <row r="7" spans="7:14">
      <c r="G7" t="s">
        <v>634</v>
      </c>
      <c r="I7" s="1062">
        <f>'[3]CS ADDITIONAL POSITIONS'!AE282</f>
        <v>1171269.6750338376</v>
      </c>
      <c r="J7" t="s">
        <v>632</v>
      </c>
      <c r="K7" t="s">
        <v>631</v>
      </c>
      <c r="L7" t="s">
        <v>635</v>
      </c>
      <c r="N7" s="1062">
        <v>855140</v>
      </c>
    </row>
    <row r="8" spans="7:14">
      <c r="G8" t="s">
        <v>636</v>
      </c>
      <c r="I8" s="1062">
        <f>'[3]EH &amp; DM ADDITIONAL POSITIONS'!AE284</f>
        <v>703230.16013364191</v>
      </c>
      <c r="J8" t="s">
        <v>632</v>
      </c>
      <c r="K8" t="s">
        <v>631</v>
      </c>
      <c r="L8" t="s">
        <v>637</v>
      </c>
      <c r="N8" s="1064">
        <v>290888</v>
      </c>
    </row>
    <row r="9" spans="7:14">
      <c r="G9" t="s">
        <v>638</v>
      </c>
      <c r="I9" s="1062">
        <f>'[3]EH &amp; DM ADDITIONAL POSITIONS'!AE285</f>
        <v>655305.62164293637</v>
      </c>
      <c r="J9" t="s">
        <v>632</v>
      </c>
      <c r="K9" t="s">
        <v>631</v>
      </c>
      <c r="L9" t="s">
        <v>639</v>
      </c>
      <c r="N9" s="1062">
        <v>388970</v>
      </c>
    </row>
    <row r="10" spans="7:14">
      <c r="G10" t="s">
        <v>640</v>
      </c>
      <c r="I10" s="1062">
        <f>'[3]EH &amp; DM ADDITIONAL POSITIONS'!AE286</f>
        <v>793215.02490270266</v>
      </c>
      <c r="J10" t="s">
        <v>632</v>
      </c>
      <c r="K10" t="s">
        <v>631</v>
      </c>
      <c r="N10" s="1062">
        <f>SUM(N6:N9)</f>
        <v>2390138</v>
      </c>
    </row>
    <row r="11" spans="7:14">
      <c r="G11" s="439" t="s">
        <v>198</v>
      </c>
      <c r="H11" s="439"/>
      <c r="I11" s="1063">
        <f>SUM(I5:I10)</f>
        <v>7474184.7896957789</v>
      </c>
      <c r="N11" s="1062"/>
    </row>
    <row r="12" spans="7:14">
      <c r="I12" s="1062"/>
    </row>
    <row r="13" spans="7:14">
      <c r="I13" s="1062">
        <f>I11-I5</f>
        <v>5713158.1250236128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EC836-DB7B-4A8C-A535-18D06F2D7A92}">
  <dimension ref="A1:F41"/>
  <sheetViews>
    <sheetView workbookViewId="0">
      <selection activeCell="H10" sqref="H10"/>
    </sheetView>
  </sheetViews>
  <sheetFormatPr defaultRowHeight="12.75"/>
  <cols>
    <col min="1" max="1" width="35.5703125" style="189" bestFit="1" customWidth="1"/>
    <col min="2" max="2" width="14.28515625" style="189" customWidth="1"/>
    <col min="3" max="3" width="13.5703125" style="189" customWidth="1"/>
    <col min="4" max="4" width="12.140625" style="189" customWidth="1"/>
    <col min="5" max="5" width="10.7109375" style="189" customWidth="1"/>
    <col min="6" max="16384" width="9.140625" style="189"/>
  </cols>
  <sheetData>
    <row r="1" spans="1:6" ht="13.5" thickBot="1">
      <c r="A1" s="439" t="s">
        <v>581</v>
      </c>
      <c r="D1" s="329"/>
    </row>
    <row r="2" spans="1:6" ht="26.25" thickBot="1">
      <c r="A2" s="1024" t="s">
        <v>582</v>
      </c>
      <c r="B2" s="1025" t="s">
        <v>583</v>
      </c>
      <c r="C2" s="1025" t="s">
        <v>584</v>
      </c>
      <c r="D2" s="1026" t="s">
        <v>585</v>
      </c>
      <c r="E2" s="1026" t="s">
        <v>586</v>
      </c>
    </row>
    <row r="3" spans="1:6" ht="13.5" thickBot="1">
      <c r="A3" s="1027" t="s">
        <v>587</v>
      </c>
      <c r="B3" s="1028"/>
      <c r="C3" s="1028"/>
      <c r="D3" s="1029"/>
      <c r="E3" s="1030"/>
    </row>
    <row r="4" spans="1:6" ht="13.5" thickBot="1">
      <c r="A4" s="1031"/>
      <c r="B4" s="1028"/>
      <c r="C4" s="1028"/>
      <c r="D4" s="1029"/>
      <c r="E4" s="1030"/>
    </row>
    <row r="5" spans="1:6" ht="13.5" thickBot="1">
      <c r="A5" s="1032" t="s">
        <v>588</v>
      </c>
      <c r="B5" s="1028"/>
      <c r="C5" s="1028"/>
      <c r="D5" s="1029"/>
      <c r="E5" s="1030"/>
    </row>
    <row r="6" spans="1:6" ht="13.5" thickBot="1">
      <c r="A6" s="1032"/>
      <c r="B6" s="1028"/>
      <c r="C6" s="1028"/>
      <c r="D6" s="1029"/>
      <c r="E6" s="1030"/>
    </row>
    <row r="7" spans="1:6" ht="13.5" thickBot="1">
      <c r="A7" s="1027" t="s">
        <v>589</v>
      </c>
      <c r="B7" s="1028"/>
      <c r="C7" s="1028"/>
      <c r="D7" s="1030"/>
      <c r="E7" s="1030"/>
    </row>
    <row r="8" spans="1:6" ht="13.5" thickBot="1">
      <c r="A8" s="1031" t="s">
        <v>590</v>
      </c>
      <c r="B8" s="1033">
        <v>2247</v>
      </c>
      <c r="C8" s="1033">
        <v>2382</v>
      </c>
      <c r="D8" s="1029">
        <v>135</v>
      </c>
      <c r="E8" s="1030">
        <v>0.06</v>
      </c>
      <c r="F8" s="1034"/>
    </row>
    <row r="9" spans="1:6" ht="13.5" thickBot="1">
      <c r="A9" s="1031" t="s">
        <v>591</v>
      </c>
      <c r="B9" s="1033">
        <v>2247</v>
      </c>
      <c r="C9" s="1033">
        <v>2382</v>
      </c>
      <c r="D9" s="1029">
        <v>135</v>
      </c>
      <c r="E9" s="1030">
        <v>0.06</v>
      </c>
    </row>
    <row r="10" spans="1:6" ht="13.5" thickBot="1">
      <c r="A10" s="1031"/>
      <c r="B10" s="1028"/>
      <c r="C10" s="1028"/>
      <c r="D10" s="1030"/>
      <c r="E10" s="1030"/>
    </row>
    <row r="11" spans="1:6" ht="13.5" thickBot="1">
      <c r="A11" s="1027" t="s">
        <v>592</v>
      </c>
      <c r="B11" s="1028"/>
      <c r="C11" s="1028"/>
      <c r="D11" s="1030"/>
      <c r="E11" s="1030"/>
    </row>
    <row r="12" spans="1:6" ht="13.5" thickBot="1">
      <c r="A12" s="1031" t="s">
        <v>590</v>
      </c>
      <c r="B12" s="1033">
        <v>562</v>
      </c>
      <c r="C12" s="1033">
        <v>596</v>
      </c>
      <c r="D12" s="1029">
        <v>34</v>
      </c>
      <c r="E12" s="1030">
        <v>0.06</v>
      </c>
      <c r="F12" s="1034"/>
    </row>
    <row r="13" spans="1:6" ht="13.5" thickBot="1">
      <c r="A13" s="1031" t="s">
        <v>591</v>
      </c>
      <c r="B13" s="1033">
        <v>562</v>
      </c>
      <c r="C13" s="1033">
        <v>596</v>
      </c>
      <c r="D13" s="1029">
        <v>34</v>
      </c>
      <c r="E13" s="1030">
        <v>0.06</v>
      </c>
    </row>
    <row r="14" spans="1:6" ht="13.5" thickBot="1">
      <c r="A14" s="1031"/>
      <c r="B14" s="1028"/>
      <c r="C14" s="1028"/>
      <c r="D14" s="1030"/>
      <c r="E14" s="1030"/>
    </row>
    <row r="15" spans="1:6" ht="13.5" thickBot="1">
      <c r="A15" s="1031" t="s">
        <v>593</v>
      </c>
      <c r="B15" s="1028"/>
      <c r="C15" s="1028"/>
      <c r="D15" s="1030"/>
      <c r="E15" s="1030"/>
    </row>
    <row r="16" spans="1:6" ht="13.5" thickBot="1">
      <c r="A16" s="1031" t="s">
        <v>590</v>
      </c>
      <c r="B16" s="1033">
        <v>337</v>
      </c>
      <c r="C16" s="1033">
        <v>357</v>
      </c>
      <c r="D16" s="1029">
        <v>20</v>
      </c>
      <c r="E16" s="1030">
        <v>0.06</v>
      </c>
    </row>
    <row r="17" spans="1:5" ht="13.5" thickBot="1">
      <c r="A17" s="1031" t="s">
        <v>591</v>
      </c>
      <c r="B17" s="1033">
        <v>337</v>
      </c>
      <c r="C17" s="1033">
        <v>357</v>
      </c>
      <c r="D17" s="1029">
        <v>20</v>
      </c>
      <c r="E17" s="1030">
        <v>0.06</v>
      </c>
    </row>
    <row r="18" spans="1:5" ht="13.5" thickBot="1">
      <c r="A18" s="1031"/>
      <c r="B18" s="1028"/>
      <c r="C18" s="1028"/>
      <c r="D18" s="1030"/>
      <c r="E18" s="1030"/>
    </row>
    <row r="19" spans="1:5" ht="13.5" thickBot="1">
      <c r="A19" s="1031" t="s">
        <v>594</v>
      </c>
      <c r="B19" s="1028"/>
      <c r="C19" s="1028"/>
      <c r="D19" s="1030"/>
      <c r="E19" s="1030"/>
    </row>
    <row r="20" spans="1:5" ht="13.5" thickBot="1">
      <c r="A20" s="1031" t="s">
        <v>590</v>
      </c>
      <c r="B20" s="1033">
        <v>337</v>
      </c>
      <c r="C20" s="1033">
        <v>357</v>
      </c>
      <c r="D20" s="1029">
        <v>20</v>
      </c>
      <c r="E20" s="1030">
        <v>0.06</v>
      </c>
    </row>
    <row r="21" spans="1:5" ht="13.5" thickBot="1">
      <c r="A21" s="1031" t="s">
        <v>591</v>
      </c>
      <c r="B21" s="1033">
        <v>337</v>
      </c>
      <c r="C21" s="1033">
        <v>357</v>
      </c>
      <c r="D21" s="1029">
        <v>20</v>
      </c>
      <c r="E21" s="1030">
        <v>0.06</v>
      </c>
    </row>
    <row r="22" spans="1:5" ht="13.5" thickBot="1">
      <c r="A22" s="1031"/>
      <c r="B22" s="1028"/>
      <c r="C22" s="1028"/>
      <c r="D22" s="1030"/>
      <c r="E22" s="1030"/>
    </row>
    <row r="23" spans="1:5" ht="13.5" thickBot="1">
      <c r="A23" s="1031" t="s">
        <v>595</v>
      </c>
      <c r="B23" s="1028"/>
      <c r="C23" s="1028"/>
      <c r="D23" s="1030"/>
      <c r="E23" s="1030"/>
    </row>
    <row r="24" spans="1:5" ht="13.5" thickBot="1">
      <c r="A24" s="1031" t="s">
        <v>590</v>
      </c>
      <c r="B24" s="1033">
        <v>337</v>
      </c>
      <c r="C24" s="1033">
        <v>357</v>
      </c>
      <c r="D24" s="1029">
        <v>20</v>
      </c>
      <c r="E24" s="1030">
        <v>0.06</v>
      </c>
    </row>
    <row r="25" spans="1:5" ht="13.5" thickBot="1">
      <c r="A25" s="1031" t="s">
        <v>591</v>
      </c>
      <c r="B25" s="1033">
        <v>337</v>
      </c>
      <c r="C25" s="1033">
        <v>357</v>
      </c>
      <c r="D25" s="1029">
        <v>20</v>
      </c>
      <c r="E25" s="1030">
        <v>0.06</v>
      </c>
    </row>
    <row r="26" spans="1:5" ht="13.5" thickBot="1">
      <c r="A26" s="1031"/>
      <c r="B26" s="1028"/>
      <c r="C26" s="1028"/>
      <c r="D26" s="1030"/>
      <c r="E26" s="1030"/>
    </row>
    <row r="27" spans="1:5" ht="13.5" thickBot="1">
      <c r="A27" s="1031" t="s">
        <v>596</v>
      </c>
      <c r="B27" s="1028"/>
      <c r="C27" s="1028"/>
      <c r="D27" s="1030"/>
      <c r="E27" s="1030"/>
    </row>
    <row r="28" spans="1:5" ht="13.5" thickBot="1">
      <c r="A28" s="1031" t="s">
        <v>590</v>
      </c>
      <c r="B28" s="1033">
        <v>337</v>
      </c>
      <c r="C28" s="1033">
        <v>337</v>
      </c>
      <c r="D28" s="1029">
        <v>20</v>
      </c>
      <c r="E28" s="1030">
        <v>0.06</v>
      </c>
    </row>
    <row r="29" spans="1:5" ht="13.5" thickBot="1">
      <c r="A29" s="1031" t="s">
        <v>591</v>
      </c>
      <c r="B29" s="1033">
        <v>337</v>
      </c>
      <c r="C29" s="1033">
        <v>337</v>
      </c>
      <c r="D29" s="1029">
        <v>20</v>
      </c>
      <c r="E29" s="1030">
        <v>0.06</v>
      </c>
    </row>
    <row r="30" spans="1:5" ht="13.5" thickBot="1">
      <c r="A30" s="1031"/>
      <c r="B30" s="1028"/>
      <c r="C30" s="1028"/>
      <c r="D30" s="1030"/>
      <c r="E30" s="1030"/>
    </row>
    <row r="31" spans="1:5" ht="13.5" thickBot="1">
      <c r="A31" s="1031" t="s">
        <v>597</v>
      </c>
      <c r="B31" s="1028"/>
      <c r="C31" s="1028"/>
      <c r="D31" s="1030"/>
      <c r="E31" s="1030"/>
    </row>
    <row r="32" spans="1:5" ht="13.5" thickBot="1">
      <c r="A32" s="1031" t="s">
        <v>590</v>
      </c>
      <c r="B32" s="1033">
        <v>337</v>
      </c>
      <c r="C32" s="1033">
        <f t="shared" ref="C32:C33" si="0">+B32+D32</f>
        <v>357</v>
      </c>
      <c r="D32" s="1029">
        <v>20</v>
      </c>
      <c r="E32" s="1030">
        <v>0.06</v>
      </c>
    </row>
    <row r="33" spans="1:5" ht="13.5" thickBot="1">
      <c r="A33" s="1031" t="s">
        <v>591</v>
      </c>
      <c r="B33" s="1033">
        <v>337</v>
      </c>
      <c r="C33" s="1033">
        <f t="shared" si="0"/>
        <v>357</v>
      </c>
      <c r="D33" s="1029">
        <v>20</v>
      </c>
      <c r="E33" s="1030">
        <v>0.06</v>
      </c>
    </row>
    <row r="34" spans="1:5" ht="13.5" thickBot="1">
      <c r="A34" s="1031"/>
      <c r="B34" s="1028"/>
      <c r="C34" s="1028"/>
      <c r="D34" s="1030"/>
      <c r="E34" s="1030"/>
    </row>
    <row r="35" spans="1:5" ht="13.5" thickBot="1">
      <c r="A35" s="1031" t="s">
        <v>598</v>
      </c>
      <c r="B35" s="1028"/>
      <c r="C35" s="1028"/>
      <c r="D35" s="1030"/>
      <c r="E35" s="1030"/>
    </row>
    <row r="36" spans="1:5" ht="13.5" thickBot="1">
      <c r="A36" s="1031" t="s">
        <v>590</v>
      </c>
      <c r="B36" s="1033">
        <v>337</v>
      </c>
      <c r="C36" s="1033">
        <v>337</v>
      </c>
      <c r="D36" s="1029">
        <v>20</v>
      </c>
      <c r="E36" s="1030">
        <v>0.06</v>
      </c>
    </row>
    <row r="37" spans="1:5" ht="13.5" thickBot="1">
      <c r="A37" s="1031" t="s">
        <v>591</v>
      </c>
      <c r="B37" s="1033">
        <v>337</v>
      </c>
      <c r="C37" s="1033">
        <v>337</v>
      </c>
      <c r="D37" s="1029">
        <v>20</v>
      </c>
      <c r="E37" s="1030">
        <v>0.06</v>
      </c>
    </row>
    <row r="38" spans="1:5" ht="13.5" thickBot="1">
      <c r="A38" s="1031"/>
      <c r="B38" s="1028"/>
      <c r="C38" s="1028"/>
      <c r="D38" s="1030"/>
      <c r="E38" s="1030"/>
    </row>
    <row r="39" spans="1:5" ht="13.5" thickBot="1">
      <c r="A39" s="1031" t="s">
        <v>599</v>
      </c>
      <c r="B39" s="1028"/>
      <c r="C39" s="1028"/>
      <c r="D39" s="1030"/>
      <c r="E39" s="1030"/>
    </row>
    <row r="40" spans="1:5" ht="13.5" thickBot="1">
      <c r="A40" s="1031" t="s">
        <v>590</v>
      </c>
      <c r="B40" s="1033">
        <v>337</v>
      </c>
      <c r="C40" s="1033">
        <f t="shared" ref="C40:C41" si="1">+B40+D40</f>
        <v>357</v>
      </c>
      <c r="D40" s="1029">
        <v>20</v>
      </c>
      <c r="E40" s="1030">
        <v>0.06</v>
      </c>
    </row>
    <row r="41" spans="1:5" ht="13.5" thickBot="1">
      <c r="A41" s="1031" t="s">
        <v>591</v>
      </c>
      <c r="B41" s="1033">
        <v>337</v>
      </c>
      <c r="C41" s="1033">
        <f t="shared" si="1"/>
        <v>357</v>
      </c>
      <c r="D41" s="1029">
        <v>20</v>
      </c>
      <c r="E41" s="1030">
        <v>0.06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L67"/>
  <sheetViews>
    <sheetView tabSelected="1" zoomScale="90" zoomScaleNormal="90" zoomScaleSheetLayoutView="70" workbookViewId="0">
      <selection activeCell="I5" sqref="I5"/>
    </sheetView>
  </sheetViews>
  <sheetFormatPr defaultRowHeight="15"/>
  <cols>
    <col min="1" max="1" width="4.42578125" style="271" customWidth="1"/>
    <col min="2" max="2" width="50.7109375" style="271" customWidth="1"/>
    <col min="3" max="5" width="19" style="299" customWidth="1"/>
    <col min="6" max="6" width="18" style="299" hidden="1" customWidth="1"/>
    <col min="7" max="7" width="16.85546875" style="299" hidden="1" customWidth="1"/>
    <col min="8" max="8" width="20.85546875" style="299" hidden="1" customWidth="1"/>
    <col min="9" max="9" width="20.85546875" style="299" customWidth="1"/>
    <col min="10" max="12" width="20.85546875" style="299" bestFit="1" customWidth="1"/>
    <col min="13" max="123" width="9.140625" style="271"/>
    <col min="124" max="124" width="4.42578125" style="271" customWidth="1"/>
    <col min="125" max="125" width="50.7109375" style="271" customWidth="1"/>
    <col min="126" max="126" width="19.28515625" style="271" customWidth="1"/>
    <col min="127" max="127" width="19.85546875" style="271" customWidth="1"/>
    <col min="128" max="128" width="17.28515625" style="271" customWidth="1"/>
    <col min="129" max="129" width="18" style="271" customWidth="1"/>
    <col min="130" max="130" width="17.85546875" style="271" customWidth="1"/>
    <col min="131" max="131" width="22.42578125" style="271" customWidth="1"/>
    <col min="132" max="132" width="19" style="271" customWidth="1"/>
    <col min="133" max="133" width="18.7109375" style="271" customWidth="1"/>
    <col min="134" max="379" width="9.140625" style="271"/>
    <col min="380" max="380" width="4.42578125" style="271" customWidth="1"/>
    <col min="381" max="381" width="50.7109375" style="271" customWidth="1"/>
    <col min="382" max="382" width="19.28515625" style="271" customWidth="1"/>
    <col min="383" max="383" width="19.85546875" style="271" customWidth="1"/>
    <col min="384" max="384" width="17.28515625" style="271" customWidth="1"/>
    <col min="385" max="385" width="18" style="271" customWidth="1"/>
    <col min="386" max="386" width="17.85546875" style="271" customWidth="1"/>
    <col min="387" max="387" width="22.42578125" style="271" customWidth="1"/>
    <col min="388" max="388" width="19" style="271" customWidth="1"/>
    <col min="389" max="389" width="18.7109375" style="271" customWidth="1"/>
    <col min="390" max="635" width="9.140625" style="271"/>
    <col min="636" max="636" width="4.42578125" style="271" customWidth="1"/>
    <col min="637" max="637" width="50.7109375" style="271" customWidth="1"/>
    <col min="638" max="638" width="19.28515625" style="271" customWidth="1"/>
    <col min="639" max="639" width="19.85546875" style="271" customWidth="1"/>
    <col min="640" max="640" width="17.28515625" style="271" customWidth="1"/>
    <col min="641" max="641" width="18" style="271" customWidth="1"/>
    <col min="642" max="642" width="17.85546875" style="271" customWidth="1"/>
    <col min="643" max="643" width="22.42578125" style="271" customWidth="1"/>
    <col min="644" max="644" width="19" style="271" customWidth="1"/>
    <col min="645" max="645" width="18.7109375" style="271" customWidth="1"/>
    <col min="646" max="891" width="9.140625" style="271"/>
    <col min="892" max="892" width="4.42578125" style="271" customWidth="1"/>
    <col min="893" max="893" width="50.7109375" style="271" customWidth="1"/>
    <col min="894" max="894" width="19.28515625" style="271" customWidth="1"/>
    <col min="895" max="895" width="19.85546875" style="271" customWidth="1"/>
    <col min="896" max="896" width="17.28515625" style="271" customWidth="1"/>
    <col min="897" max="897" width="18" style="271" customWidth="1"/>
    <col min="898" max="898" width="17.85546875" style="271" customWidth="1"/>
    <col min="899" max="899" width="22.42578125" style="271" customWidth="1"/>
    <col min="900" max="900" width="19" style="271" customWidth="1"/>
    <col min="901" max="901" width="18.7109375" style="271" customWidth="1"/>
    <col min="902" max="1147" width="9.140625" style="271"/>
    <col min="1148" max="1148" width="4.42578125" style="271" customWidth="1"/>
    <col min="1149" max="1149" width="50.7109375" style="271" customWidth="1"/>
    <col min="1150" max="1150" width="19.28515625" style="271" customWidth="1"/>
    <col min="1151" max="1151" width="19.85546875" style="271" customWidth="1"/>
    <col min="1152" max="1152" width="17.28515625" style="271" customWidth="1"/>
    <col min="1153" max="1153" width="18" style="271" customWidth="1"/>
    <col min="1154" max="1154" width="17.85546875" style="271" customWidth="1"/>
    <col min="1155" max="1155" width="22.42578125" style="271" customWidth="1"/>
    <col min="1156" max="1156" width="19" style="271" customWidth="1"/>
    <col min="1157" max="1157" width="18.7109375" style="271" customWidth="1"/>
    <col min="1158" max="1403" width="9.140625" style="271"/>
    <col min="1404" max="1404" width="4.42578125" style="271" customWidth="1"/>
    <col min="1405" max="1405" width="50.7109375" style="271" customWidth="1"/>
    <col min="1406" max="1406" width="19.28515625" style="271" customWidth="1"/>
    <col min="1407" max="1407" width="19.85546875" style="271" customWidth="1"/>
    <col min="1408" max="1408" width="17.28515625" style="271" customWidth="1"/>
    <col min="1409" max="1409" width="18" style="271" customWidth="1"/>
    <col min="1410" max="1410" width="17.85546875" style="271" customWidth="1"/>
    <col min="1411" max="1411" width="22.42578125" style="271" customWidth="1"/>
    <col min="1412" max="1412" width="19" style="271" customWidth="1"/>
    <col min="1413" max="1413" width="18.7109375" style="271" customWidth="1"/>
    <col min="1414" max="1659" width="9.140625" style="271"/>
    <col min="1660" max="1660" width="4.42578125" style="271" customWidth="1"/>
    <col min="1661" max="1661" width="50.7109375" style="271" customWidth="1"/>
    <col min="1662" max="1662" width="19.28515625" style="271" customWidth="1"/>
    <col min="1663" max="1663" width="19.85546875" style="271" customWidth="1"/>
    <col min="1664" max="1664" width="17.28515625" style="271" customWidth="1"/>
    <col min="1665" max="1665" width="18" style="271" customWidth="1"/>
    <col min="1666" max="1666" width="17.85546875" style="271" customWidth="1"/>
    <col min="1667" max="1667" width="22.42578125" style="271" customWidth="1"/>
    <col min="1668" max="1668" width="19" style="271" customWidth="1"/>
    <col min="1669" max="1669" width="18.7109375" style="271" customWidth="1"/>
    <col min="1670" max="1915" width="9.140625" style="271"/>
    <col min="1916" max="1916" width="4.42578125" style="271" customWidth="1"/>
    <col min="1917" max="1917" width="50.7109375" style="271" customWidth="1"/>
    <col min="1918" max="1918" width="19.28515625" style="271" customWidth="1"/>
    <col min="1919" max="1919" width="19.85546875" style="271" customWidth="1"/>
    <col min="1920" max="1920" width="17.28515625" style="271" customWidth="1"/>
    <col min="1921" max="1921" width="18" style="271" customWidth="1"/>
    <col min="1922" max="1922" width="17.85546875" style="271" customWidth="1"/>
    <col min="1923" max="1923" width="22.42578125" style="271" customWidth="1"/>
    <col min="1924" max="1924" width="19" style="271" customWidth="1"/>
    <col min="1925" max="1925" width="18.7109375" style="271" customWidth="1"/>
    <col min="1926" max="2171" width="9.140625" style="271"/>
    <col min="2172" max="2172" width="4.42578125" style="271" customWidth="1"/>
    <col min="2173" max="2173" width="50.7109375" style="271" customWidth="1"/>
    <col min="2174" max="2174" width="19.28515625" style="271" customWidth="1"/>
    <col min="2175" max="2175" width="19.85546875" style="271" customWidth="1"/>
    <col min="2176" max="2176" width="17.28515625" style="271" customWidth="1"/>
    <col min="2177" max="2177" width="18" style="271" customWidth="1"/>
    <col min="2178" max="2178" width="17.85546875" style="271" customWidth="1"/>
    <col min="2179" max="2179" width="22.42578125" style="271" customWidth="1"/>
    <col min="2180" max="2180" width="19" style="271" customWidth="1"/>
    <col min="2181" max="2181" width="18.7109375" style="271" customWidth="1"/>
    <col min="2182" max="2427" width="9.140625" style="271"/>
    <col min="2428" max="2428" width="4.42578125" style="271" customWidth="1"/>
    <col min="2429" max="2429" width="50.7109375" style="271" customWidth="1"/>
    <col min="2430" max="2430" width="19.28515625" style="271" customWidth="1"/>
    <col min="2431" max="2431" width="19.85546875" style="271" customWidth="1"/>
    <col min="2432" max="2432" width="17.28515625" style="271" customWidth="1"/>
    <col min="2433" max="2433" width="18" style="271" customWidth="1"/>
    <col min="2434" max="2434" width="17.85546875" style="271" customWidth="1"/>
    <col min="2435" max="2435" width="22.42578125" style="271" customWidth="1"/>
    <col min="2436" max="2436" width="19" style="271" customWidth="1"/>
    <col min="2437" max="2437" width="18.7109375" style="271" customWidth="1"/>
    <col min="2438" max="2683" width="9.140625" style="271"/>
    <col min="2684" max="2684" width="4.42578125" style="271" customWidth="1"/>
    <col min="2685" max="2685" width="50.7109375" style="271" customWidth="1"/>
    <col min="2686" max="2686" width="19.28515625" style="271" customWidth="1"/>
    <col min="2687" max="2687" width="19.85546875" style="271" customWidth="1"/>
    <col min="2688" max="2688" width="17.28515625" style="271" customWidth="1"/>
    <col min="2689" max="2689" width="18" style="271" customWidth="1"/>
    <col min="2690" max="2690" width="17.85546875" style="271" customWidth="1"/>
    <col min="2691" max="2691" width="22.42578125" style="271" customWidth="1"/>
    <col min="2692" max="2692" width="19" style="271" customWidth="1"/>
    <col min="2693" max="2693" width="18.7109375" style="271" customWidth="1"/>
    <col min="2694" max="2939" width="9.140625" style="271"/>
    <col min="2940" max="2940" width="4.42578125" style="271" customWidth="1"/>
    <col min="2941" max="2941" width="50.7109375" style="271" customWidth="1"/>
    <col min="2942" max="2942" width="19.28515625" style="271" customWidth="1"/>
    <col min="2943" max="2943" width="19.85546875" style="271" customWidth="1"/>
    <col min="2944" max="2944" width="17.28515625" style="271" customWidth="1"/>
    <col min="2945" max="2945" width="18" style="271" customWidth="1"/>
    <col min="2946" max="2946" width="17.85546875" style="271" customWidth="1"/>
    <col min="2947" max="2947" width="22.42578125" style="271" customWidth="1"/>
    <col min="2948" max="2948" width="19" style="271" customWidth="1"/>
    <col min="2949" max="2949" width="18.7109375" style="271" customWidth="1"/>
    <col min="2950" max="3195" width="9.140625" style="271"/>
    <col min="3196" max="3196" width="4.42578125" style="271" customWidth="1"/>
    <col min="3197" max="3197" width="50.7109375" style="271" customWidth="1"/>
    <col min="3198" max="3198" width="19.28515625" style="271" customWidth="1"/>
    <col min="3199" max="3199" width="19.85546875" style="271" customWidth="1"/>
    <col min="3200" max="3200" width="17.28515625" style="271" customWidth="1"/>
    <col min="3201" max="3201" width="18" style="271" customWidth="1"/>
    <col min="3202" max="3202" width="17.85546875" style="271" customWidth="1"/>
    <col min="3203" max="3203" width="22.42578125" style="271" customWidth="1"/>
    <col min="3204" max="3204" width="19" style="271" customWidth="1"/>
    <col min="3205" max="3205" width="18.7109375" style="271" customWidth="1"/>
    <col min="3206" max="3451" width="9.140625" style="271"/>
    <col min="3452" max="3452" width="4.42578125" style="271" customWidth="1"/>
    <col min="3453" max="3453" width="50.7109375" style="271" customWidth="1"/>
    <col min="3454" max="3454" width="19.28515625" style="271" customWidth="1"/>
    <col min="3455" max="3455" width="19.85546875" style="271" customWidth="1"/>
    <col min="3456" max="3456" width="17.28515625" style="271" customWidth="1"/>
    <col min="3457" max="3457" width="18" style="271" customWidth="1"/>
    <col min="3458" max="3458" width="17.85546875" style="271" customWidth="1"/>
    <col min="3459" max="3459" width="22.42578125" style="271" customWidth="1"/>
    <col min="3460" max="3460" width="19" style="271" customWidth="1"/>
    <col min="3461" max="3461" width="18.7109375" style="271" customWidth="1"/>
    <col min="3462" max="3707" width="9.140625" style="271"/>
    <col min="3708" max="3708" width="4.42578125" style="271" customWidth="1"/>
    <col min="3709" max="3709" width="50.7109375" style="271" customWidth="1"/>
    <col min="3710" max="3710" width="19.28515625" style="271" customWidth="1"/>
    <col min="3711" max="3711" width="19.85546875" style="271" customWidth="1"/>
    <col min="3712" max="3712" width="17.28515625" style="271" customWidth="1"/>
    <col min="3713" max="3713" width="18" style="271" customWidth="1"/>
    <col min="3714" max="3714" width="17.85546875" style="271" customWidth="1"/>
    <col min="3715" max="3715" width="22.42578125" style="271" customWidth="1"/>
    <col min="3716" max="3716" width="19" style="271" customWidth="1"/>
    <col min="3717" max="3717" width="18.7109375" style="271" customWidth="1"/>
    <col min="3718" max="3963" width="9.140625" style="271"/>
    <col min="3964" max="3964" width="4.42578125" style="271" customWidth="1"/>
    <col min="3965" max="3965" width="50.7109375" style="271" customWidth="1"/>
    <col min="3966" max="3966" width="19.28515625" style="271" customWidth="1"/>
    <col min="3967" max="3967" width="19.85546875" style="271" customWidth="1"/>
    <col min="3968" max="3968" width="17.28515625" style="271" customWidth="1"/>
    <col min="3969" max="3969" width="18" style="271" customWidth="1"/>
    <col min="3970" max="3970" width="17.85546875" style="271" customWidth="1"/>
    <col min="3971" max="3971" width="22.42578125" style="271" customWidth="1"/>
    <col min="3972" max="3972" width="19" style="271" customWidth="1"/>
    <col min="3973" max="3973" width="18.7109375" style="271" customWidth="1"/>
    <col min="3974" max="4219" width="9.140625" style="271"/>
    <col min="4220" max="4220" width="4.42578125" style="271" customWidth="1"/>
    <col min="4221" max="4221" width="50.7109375" style="271" customWidth="1"/>
    <col min="4222" max="4222" width="19.28515625" style="271" customWidth="1"/>
    <col min="4223" max="4223" width="19.85546875" style="271" customWidth="1"/>
    <col min="4224" max="4224" width="17.28515625" style="271" customWidth="1"/>
    <col min="4225" max="4225" width="18" style="271" customWidth="1"/>
    <col min="4226" max="4226" width="17.85546875" style="271" customWidth="1"/>
    <col min="4227" max="4227" width="22.42578125" style="271" customWidth="1"/>
    <col min="4228" max="4228" width="19" style="271" customWidth="1"/>
    <col min="4229" max="4229" width="18.7109375" style="271" customWidth="1"/>
    <col min="4230" max="4475" width="9.140625" style="271"/>
    <col min="4476" max="4476" width="4.42578125" style="271" customWidth="1"/>
    <col min="4477" max="4477" width="50.7109375" style="271" customWidth="1"/>
    <col min="4478" max="4478" width="19.28515625" style="271" customWidth="1"/>
    <col min="4479" max="4479" width="19.85546875" style="271" customWidth="1"/>
    <col min="4480" max="4480" width="17.28515625" style="271" customWidth="1"/>
    <col min="4481" max="4481" width="18" style="271" customWidth="1"/>
    <col min="4482" max="4482" width="17.85546875" style="271" customWidth="1"/>
    <col min="4483" max="4483" width="22.42578125" style="271" customWidth="1"/>
    <col min="4484" max="4484" width="19" style="271" customWidth="1"/>
    <col min="4485" max="4485" width="18.7109375" style="271" customWidth="1"/>
    <col min="4486" max="4731" width="9.140625" style="271"/>
    <col min="4732" max="4732" width="4.42578125" style="271" customWidth="1"/>
    <col min="4733" max="4733" width="50.7109375" style="271" customWidth="1"/>
    <col min="4734" max="4734" width="19.28515625" style="271" customWidth="1"/>
    <col min="4735" max="4735" width="19.85546875" style="271" customWidth="1"/>
    <col min="4736" max="4736" width="17.28515625" style="271" customWidth="1"/>
    <col min="4737" max="4737" width="18" style="271" customWidth="1"/>
    <col min="4738" max="4738" width="17.85546875" style="271" customWidth="1"/>
    <col min="4739" max="4739" width="22.42578125" style="271" customWidth="1"/>
    <col min="4740" max="4740" width="19" style="271" customWidth="1"/>
    <col min="4741" max="4741" width="18.7109375" style="271" customWidth="1"/>
    <col min="4742" max="4987" width="9.140625" style="271"/>
    <col min="4988" max="4988" width="4.42578125" style="271" customWidth="1"/>
    <col min="4989" max="4989" width="50.7109375" style="271" customWidth="1"/>
    <col min="4990" max="4990" width="19.28515625" style="271" customWidth="1"/>
    <col min="4991" max="4991" width="19.85546875" style="271" customWidth="1"/>
    <col min="4992" max="4992" width="17.28515625" style="271" customWidth="1"/>
    <col min="4993" max="4993" width="18" style="271" customWidth="1"/>
    <col min="4994" max="4994" width="17.85546875" style="271" customWidth="1"/>
    <col min="4995" max="4995" width="22.42578125" style="271" customWidth="1"/>
    <col min="4996" max="4996" width="19" style="271" customWidth="1"/>
    <col min="4997" max="4997" width="18.7109375" style="271" customWidth="1"/>
    <col min="4998" max="5243" width="9.140625" style="271"/>
    <col min="5244" max="5244" width="4.42578125" style="271" customWidth="1"/>
    <col min="5245" max="5245" width="50.7109375" style="271" customWidth="1"/>
    <col min="5246" max="5246" width="19.28515625" style="271" customWidth="1"/>
    <col min="5247" max="5247" width="19.85546875" style="271" customWidth="1"/>
    <col min="5248" max="5248" width="17.28515625" style="271" customWidth="1"/>
    <col min="5249" max="5249" width="18" style="271" customWidth="1"/>
    <col min="5250" max="5250" width="17.85546875" style="271" customWidth="1"/>
    <col min="5251" max="5251" width="22.42578125" style="271" customWidth="1"/>
    <col min="5252" max="5252" width="19" style="271" customWidth="1"/>
    <col min="5253" max="5253" width="18.7109375" style="271" customWidth="1"/>
    <col min="5254" max="5499" width="9.140625" style="271"/>
    <col min="5500" max="5500" width="4.42578125" style="271" customWidth="1"/>
    <col min="5501" max="5501" width="50.7109375" style="271" customWidth="1"/>
    <col min="5502" max="5502" width="19.28515625" style="271" customWidth="1"/>
    <col min="5503" max="5503" width="19.85546875" style="271" customWidth="1"/>
    <col min="5504" max="5504" width="17.28515625" style="271" customWidth="1"/>
    <col min="5505" max="5505" width="18" style="271" customWidth="1"/>
    <col min="5506" max="5506" width="17.85546875" style="271" customWidth="1"/>
    <col min="5507" max="5507" width="22.42578125" style="271" customWidth="1"/>
    <col min="5508" max="5508" width="19" style="271" customWidth="1"/>
    <col min="5509" max="5509" width="18.7109375" style="271" customWidth="1"/>
    <col min="5510" max="5755" width="9.140625" style="271"/>
    <col min="5756" max="5756" width="4.42578125" style="271" customWidth="1"/>
    <col min="5757" max="5757" width="50.7109375" style="271" customWidth="1"/>
    <col min="5758" max="5758" width="19.28515625" style="271" customWidth="1"/>
    <col min="5759" max="5759" width="19.85546875" style="271" customWidth="1"/>
    <col min="5760" max="5760" width="17.28515625" style="271" customWidth="1"/>
    <col min="5761" max="5761" width="18" style="271" customWidth="1"/>
    <col min="5762" max="5762" width="17.85546875" style="271" customWidth="1"/>
    <col min="5763" max="5763" width="22.42578125" style="271" customWidth="1"/>
    <col min="5764" max="5764" width="19" style="271" customWidth="1"/>
    <col min="5765" max="5765" width="18.7109375" style="271" customWidth="1"/>
    <col min="5766" max="6011" width="9.140625" style="271"/>
    <col min="6012" max="6012" width="4.42578125" style="271" customWidth="1"/>
    <col min="6013" max="6013" width="50.7109375" style="271" customWidth="1"/>
    <col min="6014" max="6014" width="19.28515625" style="271" customWidth="1"/>
    <col min="6015" max="6015" width="19.85546875" style="271" customWidth="1"/>
    <col min="6016" max="6016" width="17.28515625" style="271" customWidth="1"/>
    <col min="6017" max="6017" width="18" style="271" customWidth="1"/>
    <col min="6018" max="6018" width="17.85546875" style="271" customWidth="1"/>
    <col min="6019" max="6019" width="22.42578125" style="271" customWidth="1"/>
    <col min="6020" max="6020" width="19" style="271" customWidth="1"/>
    <col min="6021" max="6021" width="18.7109375" style="271" customWidth="1"/>
    <col min="6022" max="6267" width="9.140625" style="271"/>
    <col min="6268" max="6268" width="4.42578125" style="271" customWidth="1"/>
    <col min="6269" max="6269" width="50.7109375" style="271" customWidth="1"/>
    <col min="6270" max="6270" width="19.28515625" style="271" customWidth="1"/>
    <col min="6271" max="6271" width="19.85546875" style="271" customWidth="1"/>
    <col min="6272" max="6272" width="17.28515625" style="271" customWidth="1"/>
    <col min="6273" max="6273" width="18" style="271" customWidth="1"/>
    <col min="6274" max="6274" width="17.85546875" style="271" customWidth="1"/>
    <col min="6275" max="6275" width="22.42578125" style="271" customWidth="1"/>
    <col min="6276" max="6276" width="19" style="271" customWidth="1"/>
    <col min="6277" max="6277" width="18.7109375" style="271" customWidth="1"/>
    <col min="6278" max="6523" width="9.140625" style="271"/>
    <col min="6524" max="6524" width="4.42578125" style="271" customWidth="1"/>
    <col min="6525" max="6525" width="50.7109375" style="271" customWidth="1"/>
    <col min="6526" max="6526" width="19.28515625" style="271" customWidth="1"/>
    <col min="6527" max="6527" width="19.85546875" style="271" customWidth="1"/>
    <col min="6528" max="6528" width="17.28515625" style="271" customWidth="1"/>
    <col min="6529" max="6529" width="18" style="271" customWidth="1"/>
    <col min="6530" max="6530" width="17.85546875" style="271" customWidth="1"/>
    <col min="6531" max="6531" width="22.42578125" style="271" customWidth="1"/>
    <col min="6532" max="6532" width="19" style="271" customWidth="1"/>
    <col min="6533" max="6533" width="18.7109375" style="271" customWidth="1"/>
    <col min="6534" max="6779" width="9.140625" style="271"/>
    <col min="6780" max="6780" width="4.42578125" style="271" customWidth="1"/>
    <col min="6781" max="6781" width="50.7109375" style="271" customWidth="1"/>
    <col min="6782" max="6782" width="19.28515625" style="271" customWidth="1"/>
    <col min="6783" max="6783" width="19.85546875" style="271" customWidth="1"/>
    <col min="6784" max="6784" width="17.28515625" style="271" customWidth="1"/>
    <col min="6785" max="6785" width="18" style="271" customWidth="1"/>
    <col min="6786" max="6786" width="17.85546875" style="271" customWidth="1"/>
    <col min="6787" max="6787" width="22.42578125" style="271" customWidth="1"/>
    <col min="6788" max="6788" width="19" style="271" customWidth="1"/>
    <col min="6789" max="6789" width="18.7109375" style="271" customWidth="1"/>
    <col min="6790" max="7035" width="9.140625" style="271"/>
    <col min="7036" max="7036" width="4.42578125" style="271" customWidth="1"/>
    <col min="7037" max="7037" width="50.7109375" style="271" customWidth="1"/>
    <col min="7038" max="7038" width="19.28515625" style="271" customWidth="1"/>
    <col min="7039" max="7039" width="19.85546875" style="271" customWidth="1"/>
    <col min="7040" max="7040" width="17.28515625" style="271" customWidth="1"/>
    <col min="7041" max="7041" width="18" style="271" customWidth="1"/>
    <col min="7042" max="7042" width="17.85546875" style="271" customWidth="1"/>
    <col min="7043" max="7043" width="22.42578125" style="271" customWidth="1"/>
    <col min="7044" max="7044" width="19" style="271" customWidth="1"/>
    <col min="7045" max="7045" width="18.7109375" style="271" customWidth="1"/>
    <col min="7046" max="7291" width="9.140625" style="271"/>
    <col min="7292" max="7292" width="4.42578125" style="271" customWidth="1"/>
    <col min="7293" max="7293" width="50.7109375" style="271" customWidth="1"/>
    <col min="7294" max="7294" width="19.28515625" style="271" customWidth="1"/>
    <col min="7295" max="7295" width="19.85546875" style="271" customWidth="1"/>
    <col min="7296" max="7296" width="17.28515625" style="271" customWidth="1"/>
    <col min="7297" max="7297" width="18" style="271" customWidth="1"/>
    <col min="7298" max="7298" width="17.85546875" style="271" customWidth="1"/>
    <col min="7299" max="7299" width="22.42578125" style="271" customWidth="1"/>
    <col min="7300" max="7300" width="19" style="271" customWidth="1"/>
    <col min="7301" max="7301" width="18.7109375" style="271" customWidth="1"/>
    <col min="7302" max="7547" width="9.140625" style="271"/>
    <col min="7548" max="7548" width="4.42578125" style="271" customWidth="1"/>
    <col min="7549" max="7549" width="50.7109375" style="271" customWidth="1"/>
    <col min="7550" max="7550" width="19.28515625" style="271" customWidth="1"/>
    <col min="7551" max="7551" width="19.85546875" style="271" customWidth="1"/>
    <col min="7552" max="7552" width="17.28515625" style="271" customWidth="1"/>
    <col min="7553" max="7553" width="18" style="271" customWidth="1"/>
    <col min="7554" max="7554" width="17.85546875" style="271" customWidth="1"/>
    <col min="7555" max="7555" width="22.42578125" style="271" customWidth="1"/>
    <col min="7556" max="7556" width="19" style="271" customWidth="1"/>
    <col min="7557" max="7557" width="18.7109375" style="271" customWidth="1"/>
    <col min="7558" max="7803" width="9.140625" style="271"/>
    <col min="7804" max="7804" width="4.42578125" style="271" customWidth="1"/>
    <col min="7805" max="7805" width="50.7109375" style="271" customWidth="1"/>
    <col min="7806" max="7806" width="19.28515625" style="271" customWidth="1"/>
    <col min="7807" max="7807" width="19.85546875" style="271" customWidth="1"/>
    <col min="7808" max="7808" width="17.28515625" style="271" customWidth="1"/>
    <col min="7809" max="7809" width="18" style="271" customWidth="1"/>
    <col min="7810" max="7810" width="17.85546875" style="271" customWidth="1"/>
    <col min="7811" max="7811" width="22.42578125" style="271" customWidth="1"/>
    <col min="7812" max="7812" width="19" style="271" customWidth="1"/>
    <col min="7813" max="7813" width="18.7109375" style="271" customWidth="1"/>
    <col min="7814" max="8059" width="9.140625" style="271"/>
    <col min="8060" max="8060" width="4.42578125" style="271" customWidth="1"/>
    <col min="8061" max="8061" width="50.7109375" style="271" customWidth="1"/>
    <col min="8062" max="8062" width="19.28515625" style="271" customWidth="1"/>
    <col min="8063" max="8063" width="19.85546875" style="271" customWidth="1"/>
    <col min="8064" max="8064" width="17.28515625" style="271" customWidth="1"/>
    <col min="8065" max="8065" width="18" style="271" customWidth="1"/>
    <col min="8066" max="8066" width="17.85546875" style="271" customWidth="1"/>
    <col min="8067" max="8067" width="22.42578125" style="271" customWidth="1"/>
    <col min="8068" max="8068" width="19" style="271" customWidth="1"/>
    <col min="8069" max="8069" width="18.7109375" style="271" customWidth="1"/>
    <col min="8070" max="8315" width="9.140625" style="271"/>
    <col min="8316" max="8316" width="4.42578125" style="271" customWidth="1"/>
    <col min="8317" max="8317" width="50.7109375" style="271" customWidth="1"/>
    <col min="8318" max="8318" width="19.28515625" style="271" customWidth="1"/>
    <col min="8319" max="8319" width="19.85546875" style="271" customWidth="1"/>
    <col min="8320" max="8320" width="17.28515625" style="271" customWidth="1"/>
    <col min="8321" max="8321" width="18" style="271" customWidth="1"/>
    <col min="8322" max="8322" width="17.85546875" style="271" customWidth="1"/>
    <col min="8323" max="8323" width="22.42578125" style="271" customWidth="1"/>
    <col min="8324" max="8324" width="19" style="271" customWidth="1"/>
    <col min="8325" max="8325" width="18.7109375" style="271" customWidth="1"/>
    <col min="8326" max="8571" width="9.140625" style="271"/>
    <col min="8572" max="8572" width="4.42578125" style="271" customWidth="1"/>
    <col min="8573" max="8573" width="50.7109375" style="271" customWidth="1"/>
    <col min="8574" max="8574" width="19.28515625" style="271" customWidth="1"/>
    <col min="8575" max="8575" width="19.85546875" style="271" customWidth="1"/>
    <col min="8576" max="8576" width="17.28515625" style="271" customWidth="1"/>
    <col min="8577" max="8577" width="18" style="271" customWidth="1"/>
    <col min="8578" max="8578" width="17.85546875" style="271" customWidth="1"/>
    <col min="8579" max="8579" width="22.42578125" style="271" customWidth="1"/>
    <col min="8580" max="8580" width="19" style="271" customWidth="1"/>
    <col min="8581" max="8581" width="18.7109375" style="271" customWidth="1"/>
    <col min="8582" max="8827" width="9.140625" style="271"/>
    <col min="8828" max="8828" width="4.42578125" style="271" customWidth="1"/>
    <col min="8829" max="8829" width="50.7109375" style="271" customWidth="1"/>
    <col min="8830" max="8830" width="19.28515625" style="271" customWidth="1"/>
    <col min="8831" max="8831" width="19.85546875" style="271" customWidth="1"/>
    <col min="8832" max="8832" width="17.28515625" style="271" customWidth="1"/>
    <col min="8833" max="8833" width="18" style="271" customWidth="1"/>
    <col min="8834" max="8834" width="17.85546875" style="271" customWidth="1"/>
    <col min="8835" max="8835" width="22.42578125" style="271" customWidth="1"/>
    <col min="8836" max="8836" width="19" style="271" customWidth="1"/>
    <col min="8837" max="8837" width="18.7109375" style="271" customWidth="1"/>
    <col min="8838" max="9083" width="9.140625" style="271"/>
    <col min="9084" max="9084" width="4.42578125" style="271" customWidth="1"/>
    <col min="9085" max="9085" width="50.7109375" style="271" customWidth="1"/>
    <col min="9086" max="9086" width="19.28515625" style="271" customWidth="1"/>
    <col min="9087" max="9087" width="19.85546875" style="271" customWidth="1"/>
    <col min="9088" max="9088" width="17.28515625" style="271" customWidth="1"/>
    <col min="9089" max="9089" width="18" style="271" customWidth="1"/>
    <col min="9090" max="9090" width="17.85546875" style="271" customWidth="1"/>
    <col min="9091" max="9091" width="22.42578125" style="271" customWidth="1"/>
    <col min="9092" max="9092" width="19" style="271" customWidth="1"/>
    <col min="9093" max="9093" width="18.7109375" style="271" customWidth="1"/>
    <col min="9094" max="9339" width="9.140625" style="271"/>
    <col min="9340" max="9340" width="4.42578125" style="271" customWidth="1"/>
    <col min="9341" max="9341" width="50.7109375" style="271" customWidth="1"/>
    <col min="9342" max="9342" width="19.28515625" style="271" customWidth="1"/>
    <col min="9343" max="9343" width="19.85546875" style="271" customWidth="1"/>
    <col min="9344" max="9344" width="17.28515625" style="271" customWidth="1"/>
    <col min="9345" max="9345" width="18" style="271" customWidth="1"/>
    <col min="9346" max="9346" width="17.85546875" style="271" customWidth="1"/>
    <col min="9347" max="9347" width="22.42578125" style="271" customWidth="1"/>
    <col min="9348" max="9348" width="19" style="271" customWidth="1"/>
    <col min="9349" max="9349" width="18.7109375" style="271" customWidth="1"/>
    <col min="9350" max="9595" width="9.140625" style="271"/>
    <col min="9596" max="9596" width="4.42578125" style="271" customWidth="1"/>
    <col min="9597" max="9597" width="50.7109375" style="271" customWidth="1"/>
    <col min="9598" max="9598" width="19.28515625" style="271" customWidth="1"/>
    <col min="9599" max="9599" width="19.85546875" style="271" customWidth="1"/>
    <col min="9600" max="9600" width="17.28515625" style="271" customWidth="1"/>
    <col min="9601" max="9601" width="18" style="271" customWidth="1"/>
    <col min="9602" max="9602" width="17.85546875" style="271" customWidth="1"/>
    <col min="9603" max="9603" width="22.42578125" style="271" customWidth="1"/>
    <col min="9604" max="9604" width="19" style="271" customWidth="1"/>
    <col min="9605" max="9605" width="18.7109375" style="271" customWidth="1"/>
    <col min="9606" max="9851" width="9.140625" style="271"/>
    <col min="9852" max="9852" width="4.42578125" style="271" customWidth="1"/>
    <col min="9853" max="9853" width="50.7109375" style="271" customWidth="1"/>
    <col min="9854" max="9854" width="19.28515625" style="271" customWidth="1"/>
    <col min="9855" max="9855" width="19.85546875" style="271" customWidth="1"/>
    <col min="9856" max="9856" width="17.28515625" style="271" customWidth="1"/>
    <col min="9857" max="9857" width="18" style="271" customWidth="1"/>
    <col min="9858" max="9858" width="17.85546875" style="271" customWidth="1"/>
    <col min="9859" max="9859" width="22.42578125" style="271" customWidth="1"/>
    <col min="9860" max="9860" width="19" style="271" customWidth="1"/>
    <col min="9861" max="9861" width="18.7109375" style="271" customWidth="1"/>
    <col min="9862" max="10107" width="9.140625" style="271"/>
    <col min="10108" max="10108" width="4.42578125" style="271" customWidth="1"/>
    <col min="10109" max="10109" width="50.7109375" style="271" customWidth="1"/>
    <col min="10110" max="10110" width="19.28515625" style="271" customWidth="1"/>
    <col min="10111" max="10111" width="19.85546875" style="271" customWidth="1"/>
    <col min="10112" max="10112" width="17.28515625" style="271" customWidth="1"/>
    <col min="10113" max="10113" width="18" style="271" customWidth="1"/>
    <col min="10114" max="10114" width="17.85546875" style="271" customWidth="1"/>
    <col min="10115" max="10115" width="22.42578125" style="271" customWidth="1"/>
    <col min="10116" max="10116" width="19" style="271" customWidth="1"/>
    <col min="10117" max="10117" width="18.7109375" style="271" customWidth="1"/>
    <col min="10118" max="10363" width="9.140625" style="271"/>
    <col min="10364" max="10364" width="4.42578125" style="271" customWidth="1"/>
    <col min="10365" max="10365" width="50.7109375" style="271" customWidth="1"/>
    <col min="10366" max="10366" width="19.28515625" style="271" customWidth="1"/>
    <col min="10367" max="10367" width="19.85546875" style="271" customWidth="1"/>
    <col min="10368" max="10368" width="17.28515625" style="271" customWidth="1"/>
    <col min="10369" max="10369" width="18" style="271" customWidth="1"/>
    <col min="10370" max="10370" width="17.85546875" style="271" customWidth="1"/>
    <col min="10371" max="10371" width="22.42578125" style="271" customWidth="1"/>
    <col min="10372" max="10372" width="19" style="271" customWidth="1"/>
    <col min="10373" max="10373" width="18.7109375" style="271" customWidth="1"/>
    <col min="10374" max="10619" width="9.140625" style="271"/>
    <col min="10620" max="10620" width="4.42578125" style="271" customWidth="1"/>
    <col min="10621" max="10621" width="50.7109375" style="271" customWidth="1"/>
    <col min="10622" max="10622" width="19.28515625" style="271" customWidth="1"/>
    <col min="10623" max="10623" width="19.85546875" style="271" customWidth="1"/>
    <col min="10624" max="10624" width="17.28515625" style="271" customWidth="1"/>
    <col min="10625" max="10625" width="18" style="271" customWidth="1"/>
    <col min="10626" max="10626" width="17.85546875" style="271" customWidth="1"/>
    <col min="10627" max="10627" width="22.42578125" style="271" customWidth="1"/>
    <col min="10628" max="10628" width="19" style="271" customWidth="1"/>
    <col min="10629" max="10629" width="18.7109375" style="271" customWidth="1"/>
    <col min="10630" max="10875" width="9.140625" style="271"/>
    <col min="10876" max="10876" width="4.42578125" style="271" customWidth="1"/>
    <col min="10877" max="10877" width="50.7109375" style="271" customWidth="1"/>
    <col min="10878" max="10878" width="19.28515625" style="271" customWidth="1"/>
    <col min="10879" max="10879" width="19.85546875" style="271" customWidth="1"/>
    <col min="10880" max="10880" width="17.28515625" style="271" customWidth="1"/>
    <col min="10881" max="10881" width="18" style="271" customWidth="1"/>
    <col min="10882" max="10882" width="17.85546875" style="271" customWidth="1"/>
    <col min="10883" max="10883" width="22.42578125" style="271" customWidth="1"/>
    <col min="10884" max="10884" width="19" style="271" customWidth="1"/>
    <col min="10885" max="10885" width="18.7109375" style="271" customWidth="1"/>
    <col min="10886" max="11131" width="9.140625" style="271"/>
    <col min="11132" max="11132" width="4.42578125" style="271" customWidth="1"/>
    <col min="11133" max="11133" width="50.7109375" style="271" customWidth="1"/>
    <col min="11134" max="11134" width="19.28515625" style="271" customWidth="1"/>
    <col min="11135" max="11135" width="19.85546875" style="271" customWidth="1"/>
    <col min="11136" max="11136" width="17.28515625" style="271" customWidth="1"/>
    <col min="11137" max="11137" width="18" style="271" customWidth="1"/>
    <col min="11138" max="11138" width="17.85546875" style="271" customWidth="1"/>
    <col min="11139" max="11139" width="22.42578125" style="271" customWidth="1"/>
    <col min="11140" max="11140" width="19" style="271" customWidth="1"/>
    <col min="11141" max="11141" width="18.7109375" style="271" customWidth="1"/>
    <col min="11142" max="11387" width="9.140625" style="271"/>
    <col min="11388" max="11388" width="4.42578125" style="271" customWidth="1"/>
    <col min="11389" max="11389" width="50.7109375" style="271" customWidth="1"/>
    <col min="11390" max="11390" width="19.28515625" style="271" customWidth="1"/>
    <col min="11391" max="11391" width="19.85546875" style="271" customWidth="1"/>
    <col min="11392" max="11392" width="17.28515625" style="271" customWidth="1"/>
    <col min="11393" max="11393" width="18" style="271" customWidth="1"/>
    <col min="11394" max="11394" width="17.85546875" style="271" customWidth="1"/>
    <col min="11395" max="11395" width="22.42578125" style="271" customWidth="1"/>
    <col min="11396" max="11396" width="19" style="271" customWidth="1"/>
    <col min="11397" max="11397" width="18.7109375" style="271" customWidth="1"/>
    <col min="11398" max="11643" width="9.140625" style="271"/>
    <col min="11644" max="11644" width="4.42578125" style="271" customWidth="1"/>
    <col min="11645" max="11645" width="50.7109375" style="271" customWidth="1"/>
    <col min="11646" max="11646" width="19.28515625" style="271" customWidth="1"/>
    <col min="11647" max="11647" width="19.85546875" style="271" customWidth="1"/>
    <col min="11648" max="11648" width="17.28515625" style="271" customWidth="1"/>
    <col min="11649" max="11649" width="18" style="271" customWidth="1"/>
    <col min="11650" max="11650" width="17.85546875" style="271" customWidth="1"/>
    <col min="11651" max="11651" width="22.42578125" style="271" customWidth="1"/>
    <col min="11652" max="11652" width="19" style="271" customWidth="1"/>
    <col min="11653" max="11653" width="18.7109375" style="271" customWidth="1"/>
    <col min="11654" max="11899" width="9.140625" style="271"/>
    <col min="11900" max="11900" width="4.42578125" style="271" customWidth="1"/>
    <col min="11901" max="11901" width="50.7109375" style="271" customWidth="1"/>
    <col min="11902" max="11902" width="19.28515625" style="271" customWidth="1"/>
    <col min="11903" max="11903" width="19.85546875" style="271" customWidth="1"/>
    <col min="11904" max="11904" width="17.28515625" style="271" customWidth="1"/>
    <col min="11905" max="11905" width="18" style="271" customWidth="1"/>
    <col min="11906" max="11906" width="17.85546875" style="271" customWidth="1"/>
    <col min="11907" max="11907" width="22.42578125" style="271" customWidth="1"/>
    <col min="11908" max="11908" width="19" style="271" customWidth="1"/>
    <col min="11909" max="11909" width="18.7109375" style="271" customWidth="1"/>
    <col min="11910" max="12155" width="9.140625" style="271"/>
    <col min="12156" max="12156" width="4.42578125" style="271" customWidth="1"/>
    <col min="12157" max="12157" width="50.7109375" style="271" customWidth="1"/>
    <col min="12158" max="12158" width="19.28515625" style="271" customWidth="1"/>
    <col min="12159" max="12159" width="19.85546875" style="271" customWidth="1"/>
    <col min="12160" max="12160" width="17.28515625" style="271" customWidth="1"/>
    <col min="12161" max="12161" width="18" style="271" customWidth="1"/>
    <col min="12162" max="12162" width="17.85546875" style="271" customWidth="1"/>
    <col min="12163" max="12163" width="22.42578125" style="271" customWidth="1"/>
    <col min="12164" max="12164" width="19" style="271" customWidth="1"/>
    <col min="12165" max="12165" width="18.7109375" style="271" customWidth="1"/>
    <col min="12166" max="12411" width="9.140625" style="271"/>
    <col min="12412" max="12412" width="4.42578125" style="271" customWidth="1"/>
    <col min="12413" max="12413" width="50.7109375" style="271" customWidth="1"/>
    <col min="12414" max="12414" width="19.28515625" style="271" customWidth="1"/>
    <col min="12415" max="12415" width="19.85546875" style="271" customWidth="1"/>
    <col min="12416" max="12416" width="17.28515625" style="271" customWidth="1"/>
    <col min="12417" max="12417" width="18" style="271" customWidth="1"/>
    <col min="12418" max="12418" width="17.85546875" style="271" customWidth="1"/>
    <col min="12419" max="12419" width="22.42578125" style="271" customWidth="1"/>
    <col min="12420" max="12420" width="19" style="271" customWidth="1"/>
    <col min="12421" max="12421" width="18.7109375" style="271" customWidth="1"/>
    <col min="12422" max="12667" width="9.140625" style="271"/>
    <col min="12668" max="12668" width="4.42578125" style="271" customWidth="1"/>
    <col min="12669" max="12669" width="50.7109375" style="271" customWidth="1"/>
    <col min="12670" max="12670" width="19.28515625" style="271" customWidth="1"/>
    <col min="12671" max="12671" width="19.85546875" style="271" customWidth="1"/>
    <col min="12672" max="12672" width="17.28515625" style="271" customWidth="1"/>
    <col min="12673" max="12673" width="18" style="271" customWidth="1"/>
    <col min="12674" max="12674" width="17.85546875" style="271" customWidth="1"/>
    <col min="12675" max="12675" width="22.42578125" style="271" customWidth="1"/>
    <col min="12676" max="12676" width="19" style="271" customWidth="1"/>
    <col min="12677" max="12677" width="18.7109375" style="271" customWidth="1"/>
    <col min="12678" max="12923" width="9.140625" style="271"/>
    <col min="12924" max="12924" width="4.42578125" style="271" customWidth="1"/>
    <col min="12925" max="12925" width="50.7109375" style="271" customWidth="1"/>
    <col min="12926" max="12926" width="19.28515625" style="271" customWidth="1"/>
    <col min="12927" max="12927" width="19.85546875" style="271" customWidth="1"/>
    <col min="12928" max="12928" width="17.28515625" style="271" customWidth="1"/>
    <col min="12929" max="12929" width="18" style="271" customWidth="1"/>
    <col min="12930" max="12930" width="17.85546875" style="271" customWidth="1"/>
    <col min="12931" max="12931" width="22.42578125" style="271" customWidth="1"/>
    <col min="12932" max="12932" width="19" style="271" customWidth="1"/>
    <col min="12933" max="12933" width="18.7109375" style="271" customWidth="1"/>
    <col min="12934" max="13179" width="9.140625" style="271"/>
    <col min="13180" max="13180" width="4.42578125" style="271" customWidth="1"/>
    <col min="13181" max="13181" width="50.7109375" style="271" customWidth="1"/>
    <col min="13182" max="13182" width="19.28515625" style="271" customWidth="1"/>
    <col min="13183" max="13183" width="19.85546875" style="271" customWidth="1"/>
    <col min="13184" max="13184" width="17.28515625" style="271" customWidth="1"/>
    <col min="13185" max="13185" width="18" style="271" customWidth="1"/>
    <col min="13186" max="13186" width="17.85546875" style="271" customWidth="1"/>
    <col min="13187" max="13187" width="22.42578125" style="271" customWidth="1"/>
    <col min="13188" max="13188" width="19" style="271" customWidth="1"/>
    <col min="13189" max="13189" width="18.7109375" style="271" customWidth="1"/>
    <col min="13190" max="13435" width="9.140625" style="271"/>
    <col min="13436" max="13436" width="4.42578125" style="271" customWidth="1"/>
    <col min="13437" max="13437" width="50.7109375" style="271" customWidth="1"/>
    <col min="13438" max="13438" width="19.28515625" style="271" customWidth="1"/>
    <col min="13439" max="13439" width="19.85546875" style="271" customWidth="1"/>
    <col min="13440" max="13440" width="17.28515625" style="271" customWidth="1"/>
    <col min="13441" max="13441" width="18" style="271" customWidth="1"/>
    <col min="13442" max="13442" width="17.85546875" style="271" customWidth="1"/>
    <col min="13443" max="13443" width="22.42578125" style="271" customWidth="1"/>
    <col min="13444" max="13444" width="19" style="271" customWidth="1"/>
    <col min="13445" max="13445" width="18.7109375" style="271" customWidth="1"/>
    <col min="13446" max="13691" width="9.140625" style="271"/>
    <col min="13692" max="13692" width="4.42578125" style="271" customWidth="1"/>
    <col min="13693" max="13693" width="50.7109375" style="271" customWidth="1"/>
    <col min="13694" max="13694" width="19.28515625" style="271" customWidth="1"/>
    <col min="13695" max="13695" width="19.85546875" style="271" customWidth="1"/>
    <col min="13696" max="13696" width="17.28515625" style="271" customWidth="1"/>
    <col min="13697" max="13697" width="18" style="271" customWidth="1"/>
    <col min="13698" max="13698" width="17.85546875" style="271" customWidth="1"/>
    <col min="13699" max="13699" width="22.42578125" style="271" customWidth="1"/>
    <col min="13700" max="13700" width="19" style="271" customWidth="1"/>
    <col min="13701" max="13701" width="18.7109375" style="271" customWidth="1"/>
    <col min="13702" max="13947" width="9.140625" style="271"/>
    <col min="13948" max="13948" width="4.42578125" style="271" customWidth="1"/>
    <col min="13949" max="13949" width="50.7109375" style="271" customWidth="1"/>
    <col min="13950" max="13950" width="19.28515625" style="271" customWidth="1"/>
    <col min="13951" max="13951" width="19.85546875" style="271" customWidth="1"/>
    <col min="13952" max="13952" width="17.28515625" style="271" customWidth="1"/>
    <col min="13953" max="13953" width="18" style="271" customWidth="1"/>
    <col min="13954" max="13954" width="17.85546875" style="271" customWidth="1"/>
    <col min="13955" max="13955" width="22.42578125" style="271" customWidth="1"/>
    <col min="13956" max="13956" width="19" style="271" customWidth="1"/>
    <col min="13957" max="13957" width="18.7109375" style="271" customWidth="1"/>
    <col min="13958" max="14203" width="9.140625" style="271"/>
    <col min="14204" max="14204" width="4.42578125" style="271" customWidth="1"/>
    <col min="14205" max="14205" width="50.7109375" style="271" customWidth="1"/>
    <col min="14206" max="14206" width="19.28515625" style="271" customWidth="1"/>
    <col min="14207" max="14207" width="19.85546875" style="271" customWidth="1"/>
    <col min="14208" max="14208" width="17.28515625" style="271" customWidth="1"/>
    <col min="14209" max="14209" width="18" style="271" customWidth="1"/>
    <col min="14210" max="14210" width="17.85546875" style="271" customWidth="1"/>
    <col min="14211" max="14211" width="22.42578125" style="271" customWidth="1"/>
    <col min="14212" max="14212" width="19" style="271" customWidth="1"/>
    <col min="14213" max="14213" width="18.7109375" style="271" customWidth="1"/>
    <col min="14214" max="14459" width="9.140625" style="271"/>
    <col min="14460" max="14460" width="4.42578125" style="271" customWidth="1"/>
    <col min="14461" max="14461" width="50.7109375" style="271" customWidth="1"/>
    <col min="14462" max="14462" width="19.28515625" style="271" customWidth="1"/>
    <col min="14463" max="14463" width="19.85546875" style="271" customWidth="1"/>
    <col min="14464" max="14464" width="17.28515625" style="271" customWidth="1"/>
    <col min="14465" max="14465" width="18" style="271" customWidth="1"/>
    <col min="14466" max="14466" width="17.85546875" style="271" customWidth="1"/>
    <col min="14467" max="14467" width="22.42578125" style="271" customWidth="1"/>
    <col min="14468" max="14468" width="19" style="271" customWidth="1"/>
    <col min="14469" max="14469" width="18.7109375" style="271" customWidth="1"/>
    <col min="14470" max="14715" width="9.140625" style="271"/>
    <col min="14716" max="14716" width="4.42578125" style="271" customWidth="1"/>
    <col min="14717" max="14717" width="50.7109375" style="271" customWidth="1"/>
    <col min="14718" max="14718" width="19.28515625" style="271" customWidth="1"/>
    <col min="14719" max="14719" width="19.85546875" style="271" customWidth="1"/>
    <col min="14720" max="14720" width="17.28515625" style="271" customWidth="1"/>
    <col min="14721" max="14721" width="18" style="271" customWidth="1"/>
    <col min="14722" max="14722" width="17.85546875" style="271" customWidth="1"/>
    <col min="14723" max="14723" width="22.42578125" style="271" customWidth="1"/>
    <col min="14724" max="14724" width="19" style="271" customWidth="1"/>
    <col min="14725" max="14725" width="18.7109375" style="271" customWidth="1"/>
    <col min="14726" max="14971" width="9.140625" style="271"/>
    <col min="14972" max="14972" width="4.42578125" style="271" customWidth="1"/>
    <col min="14973" max="14973" width="50.7109375" style="271" customWidth="1"/>
    <col min="14974" max="14974" width="19.28515625" style="271" customWidth="1"/>
    <col min="14975" max="14975" width="19.85546875" style="271" customWidth="1"/>
    <col min="14976" max="14976" width="17.28515625" style="271" customWidth="1"/>
    <col min="14977" max="14977" width="18" style="271" customWidth="1"/>
    <col min="14978" max="14978" width="17.85546875" style="271" customWidth="1"/>
    <col min="14979" max="14979" width="22.42578125" style="271" customWidth="1"/>
    <col min="14980" max="14980" width="19" style="271" customWidth="1"/>
    <col min="14981" max="14981" width="18.7109375" style="271" customWidth="1"/>
    <col min="14982" max="15227" width="9.140625" style="271"/>
    <col min="15228" max="15228" width="4.42578125" style="271" customWidth="1"/>
    <col min="15229" max="15229" width="50.7109375" style="271" customWidth="1"/>
    <col min="15230" max="15230" width="19.28515625" style="271" customWidth="1"/>
    <col min="15231" max="15231" width="19.85546875" style="271" customWidth="1"/>
    <col min="15232" max="15232" width="17.28515625" style="271" customWidth="1"/>
    <col min="15233" max="15233" width="18" style="271" customWidth="1"/>
    <col min="15234" max="15234" width="17.85546875" style="271" customWidth="1"/>
    <col min="15235" max="15235" width="22.42578125" style="271" customWidth="1"/>
    <col min="15236" max="15236" width="19" style="271" customWidth="1"/>
    <col min="15237" max="15237" width="18.7109375" style="271" customWidth="1"/>
    <col min="15238" max="15483" width="9.140625" style="271"/>
    <col min="15484" max="15484" width="4.42578125" style="271" customWidth="1"/>
    <col min="15485" max="15485" width="50.7109375" style="271" customWidth="1"/>
    <col min="15486" max="15486" width="19.28515625" style="271" customWidth="1"/>
    <col min="15487" max="15487" width="19.85546875" style="271" customWidth="1"/>
    <col min="15488" max="15488" width="17.28515625" style="271" customWidth="1"/>
    <col min="15489" max="15489" width="18" style="271" customWidth="1"/>
    <col min="15490" max="15490" width="17.85546875" style="271" customWidth="1"/>
    <col min="15491" max="15491" width="22.42578125" style="271" customWidth="1"/>
    <col min="15492" max="15492" width="19" style="271" customWidth="1"/>
    <col min="15493" max="15493" width="18.7109375" style="271" customWidth="1"/>
    <col min="15494" max="15739" width="9.140625" style="271"/>
    <col min="15740" max="15740" width="4.42578125" style="271" customWidth="1"/>
    <col min="15741" max="15741" width="50.7109375" style="271" customWidth="1"/>
    <col min="15742" max="15742" width="19.28515625" style="271" customWidth="1"/>
    <col min="15743" max="15743" width="19.85546875" style="271" customWidth="1"/>
    <col min="15744" max="15744" width="17.28515625" style="271" customWidth="1"/>
    <col min="15745" max="15745" width="18" style="271" customWidth="1"/>
    <col min="15746" max="15746" width="17.85546875" style="271" customWidth="1"/>
    <col min="15747" max="15747" width="22.42578125" style="271" customWidth="1"/>
    <col min="15748" max="15748" width="19" style="271" customWidth="1"/>
    <col min="15749" max="15749" width="18.7109375" style="271" customWidth="1"/>
    <col min="15750" max="15995" width="9.140625" style="271"/>
    <col min="15996" max="15996" width="4.42578125" style="271" customWidth="1"/>
    <col min="15997" max="15997" width="50.7109375" style="271" customWidth="1"/>
    <col min="15998" max="15998" width="19.28515625" style="271" customWidth="1"/>
    <col min="15999" max="15999" width="19.85546875" style="271" customWidth="1"/>
    <col min="16000" max="16000" width="17.28515625" style="271" customWidth="1"/>
    <col min="16001" max="16001" width="18" style="271" customWidth="1"/>
    <col min="16002" max="16002" width="17.85546875" style="271" customWidth="1"/>
    <col min="16003" max="16003" width="22.42578125" style="271" customWidth="1"/>
    <col min="16004" max="16004" width="19" style="271" customWidth="1"/>
    <col min="16005" max="16005" width="18.7109375" style="271" customWidth="1"/>
    <col min="16006" max="16384" width="9.140625" style="271"/>
  </cols>
  <sheetData>
    <row r="1" spans="1:12" s="268" customFormat="1" ht="22.5">
      <c r="A1" s="1076" t="s">
        <v>38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</row>
    <row r="2" spans="1:12" s="268" customFormat="1" ht="22.5">
      <c r="A2" s="269"/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</row>
    <row r="3" spans="1:12" s="268" customFormat="1" ht="55.5" customHeight="1">
      <c r="A3" s="1089" t="s">
        <v>500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</row>
    <row r="4" spans="1:12" s="268" customFormat="1" ht="22.5">
      <c r="A4" s="1090" t="s">
        <v>217</v>
      </c>
      <c r="B4" s="1090"/>
      <c r="C4" s="1090"/>
      <c r="D4" s="1090"/>
      <c r="E4" s="1090"/>
      <c r="F4" s="1090"/>
      <c r="G4" s="1090"/>
      <c r="H4" s="1090"/>
      <c r="I4" s="1090"/>
      <c r="J4" s="1090"/>
      <c r="K4" s="1090"/>
      <c r="L4" s="1090"/>
    </row>
    <row r="5" spans="1:12" ht="18.75" thickBot="1">
      <c r="A5" s="270"/>
      <c r="B5" s="270"/>
      <c r="C5" s="270"/>
      <c r="D5" s="270"/>
      <c r="E5" s="270"/>
      <c r="F5" s="270"/>
      <c r="G5" s="270"/>
      <c r="H5" s="337">
        <v>8</v>
      </c>
      <c r="I5" s="337"/>
      <c r="J5" s="337">
        <v>8</v>
      </c>
      <c r="K5" s="337">
        <v>8</v>
      </c>
      <c r="L5" s="337">
        <v>8</v>
      </c>
    </row>
    <row r="6" spans="1:12" s="272" customFormat="1" ht="39" customHeight="1" thickBot="1">
      <c r="A6" s="1080" t="s">
        <v>37</v>
      </c>
      <c r="B6" s="1081"/>
      <c r="C6" s="1086" t="s">
        <v>191</v>
      </c>
      <c r="D6" s="1087"/>
      <c r="E6" s="1087"/>
      <c r="F6" s="1087"/>
      <c r="G6" s="1087"/>
      <c r="H6" s="1088"/>
      <c r="I6" s="644"/>
      <c r="J6" s="1077" t="s">
        <v>428</v>
      </c>
      <c r="K6" s="1078"/>
      <c r="L6" s="1079"/>
    </row>
    <row r="7" spans="1:12" ht="28.5" customHeight="1" thickBot="1">
      <c r="A7" s="1082"/>
      <c r="B7" s="1083"/>
      <c r="C7" s="424" t="s">
        <v>405</v>
      </c>
      <c r="D7" s="424" t="s">
        <v>405</v>
      </c>
      <c r="E7" s="424" t="s">
        <v>405</v>
      </c>
      <c r="F7" s="424" t="s">
        <v>405</v>
      </c>
      <c r="G7" s="424" t="s">
        <v>405</v>
      </c>
      <c r="H7" s="424" t="s">
        <v>405</v>
      </c>
      <c r="I7" s="424" t="s">
        <v>405</v>
      </c>
      <c r="J7" s="445" t="s">
        <v>429</v>
      </c>
      <c r="K7" s="445" t="s">
        <v>430</v>
      </c>
      <c r="L7" s="445" t="s">
        <v>446</v>
      </c>
    </row>
    <row r="8" spans="1:12" ht="50.25" customHeight="1" thickBot="1">
      <c r="A8" s="1084"/>
      <c r="B8" s="1085"/>
      <c r="C8" s="425" t="s">
        <v>57</v>
      </c>
      <c r="D8" s="426" t="s">
        <v>406</v>
      </c>
      <c r="E8" s="426" t="s">
        <v>422</v>
      </c>
      <c r="F8" s="427" t="s">
        <v>91</v>
      </c>
      <c r="G8" s="425" t="s">
        <v>110</v>
      </c>
      <c r="H8" s="427" t="s">
        <v>76</v>
      </c>
      <c r="I8" s="427" t="s">
        <v>511</v>
      </c>
      <c r="J8" s="446" t="s">
        <v>431</v>
      </c>
      <c r="K8" s="446" t="s">
        <v>432</v>
      </c>
      <c r="L8" s="446" t="s">
        <v>433</v>
      </c>
    </row>
    <row r="9" spans="1:12">
      <c r="A9" s="275" t="s">
        <v>92</v>
      </c>
      <c r="B9" s="276"/>
      <c r="C9" s="277"/>
      <c r="D9" s="277"/>
      <c r="E9" s="277"/>
      <c r="F9" s="277"/>
      <c r="G9" s="277"/>
      <c r="H9" s="277"/>
      <c r="I9" s="277"/>
      <c r="J9" s="277"/>
      <c r="K9" s="277"/>
      <c r="L9" s="277"/>
    </row>
    <row r="10" spans="1:12">
      <c r="A10" s="275"/>
      <c r="B10" s="276" t="s">
        <v>75</v>
      </c>
      <c r="C10" s="278">
        <f>'0331'!C11+'0001'!C12</f>
        <v>24218564</v>
      </c>
      <c r="D10" s="278">
        <f>'0331'!D11+'0001'!D12</f>
        <v>24218564</v>
      </c>
      <c r="E10" s="278">
        <f>'0331'!E11+'0001'!E12</f>
        <v>24218564</v>
      </c>
      <c r="F10" s="278">
        <f>'0331'!F11+'0001'!F12</f>
        <v>18408278.489999954</v>
      </c>
      <c r="G10" s="278">
        <f>'0331'!G11+'0001'!G12</f>
        <v>5810285.5100000463</v>
      </c>
      <c r="H10" s="278">
        <f>'0331'!H11+'0001'!H12</f>
        <v>18408278.489999954</v>
      </c>
      <c r="I10" s="278">
        <f>'0331'!I11+'0001'!I12</f>
        <v>24218564</v>
      </c>
      <c r="J10" s="278">
        <f>'0331'!J11+'0001'!J12</f>
        <v>23876640.796266668</v>
      </c>
      <c r="K10" s="278">
        <f>'0331'!K11+'0001'!K12</f>
        <v>24974966.272894934</v>
      </c>
      <c r="L10" s="278">
        <f>'0331'!L11+'0001'!L12</f>
        <v>26123814.721448101</v>
      </c>
    </row>
    <row r="11" spans="1:12">
      <c r="A11" s="275"/>
      <c r="B11" s="276" t="s">
        <v>142</v>
      </c>
      <c r="C11" s="278">
        <f>'0331'!C12</f>
        <v>5209012.58</v>
      </c>
      <c r="D11" s="278">
        <f>'0331'!D12</f>
        <v>5209012.58</v>
      </c>
      <c r="E11" s="278">
        <f>'0331'!E12</f>
        <v>5209012.58</v>
      </c>
      <c r="F11" s="278">
        <f>'0331'!F12</f>
        <v>4139994.0900000106</v>
      </c>
      <c r="G11" s="278">
        <f>'0331'!G12</f>
        <v>1069018.4899999895</v>
      </c>
      <c r="H11" s="278">
        <f>'0331'!H12</f>
        <v>4139994.0900000106</v>
      </c>
      <c r="I11" s="278">
        <f>'0331'!I12</f>
        <v>5209012.58</v>
      </c>
      <c r="J11" s="278">
        <f>'0331'!J12</f>
        <v>5626342.5109333331</v>
      </c>
      <c r="K11" s="278">
        <f>'0331'!K12</f>
        <v>5885154.2664362667</v>
      </c>
      <c r="L11" s="278">
        <f>'0331'!L12</f>
        <v>6155871.3626923347</v>
      </c>
    </row>
    <row r="12" spans="1:12">
      <c r="A12" s="275"/>
      <c r="B12" s="276" t="s">
        <v>161</v>
      </c>
      <c r="C12" s="278">
        <f>'0331'!C13</f>
        <v>6116981.3300000001</v>
      </c>
      <c r="D12" s="278">
        <f>'0331'!D13</f>
        <v>6116981.3300000001</v>
      </c>
      <c r="E12" s="278">
        <f>'0331'!E13</f>
        <v>6116981.3300000001</v>
      </c>
      <c r="F12" s="278">
        <f>'0331'!F13</f>
        <v>1345732.9000000015</v>
      </c>
      <c r="G12" s="278">
        <f>'0331'!G13</f>
        <v>4771248.4299999988</v>
      </c>
      <c r="H12" s="278">
        <f>'0331'!H13</f>
        <v>1345732.9000000013</v>
      </c>
      <c r="I12" s="278">
        <f>'0331'!I13</f>
        <v>6116981.3300000001</v>
      </c>
      <c r="J12" s="278">
        <f>'0331'!J13</f>
        <v>7714077.7503999993</v>
      </c>
      <c r="K12" s="278">
        <f>'0331'!K13</f>
        <v>8068925.326918399</v>
      </c>
      <c r="L12" s="278">
        <f>'0331'!L13</f>
        <v>8440095.891956646</v>
      </c>
    </row>
    <row r="13" spans="1:12">
      <c r="A13" s="275"/>
      <c r="B13" s="430" t="s">
        <v>415</v>
      </c>
      <c r="C13" s="278">
        <f>'0331'!C14</f>
        <v>0</v>
      </c>
      <c r="D13" s="278">
        <f>'0331'!D14</f>
        <v>0</v>
      </c>
      <c r="E13" s="278">
        <f>'0331'!E14</f>
        <v>0</v>
      </c>
      <c r="F13" s="278">
        <f>'0331'!F14</f>
        <v>16332.3</v>
      </c>
      <c r="G13" s="278">
        <f>'0331'!G14</f>
        <v>-16332.3</v>
      </c>
      <c r="H13" s="278">
        <f>'0331'!H14</f>
        <v>16332.3</v>
      </c>
      <c r="I13" s="278">
        <f>'0331'!I14</f>
        <v>0</v>
      </c>
      <c r="J13" s="278">
        <f>'0331'!J14</f>
        <v>0</v>
      </c>
      <c r="K13" s="278">
        <f>'0331'!K14</f>
        <v>0</v>
      </c>
      <c r="L13" s="278">
        <f>'0331'!L14</f>
        <v>0</v>
      </c>
    </row>
    <row r="14" spans="1:12">
      <c r="A14" s="282"/>
      <c r="B14" s="276" t="s">
        <v>34</v>
      </c>
      <c r="C14" s="278">
        <f>'0050'!C10</f>
        <v>4700000</v>
      </c>
      <c r="D14" s="278">
        <f>'0050'!D10</f>
        <v>4700000</v>
      </c>
      <c r="E14" s="278">
        <f>'0050'!E10</f>
        <v>4700000</v>
      </c>
      <c r="F14" s="278">
        <f>'0050'!F10</f>
        <v>2928711.66</v>
      </c>
      <c r="G14" s="278">
        <f>'0050'!G10</f>
        <v>1771288.3399999999</v>
      </c>
      <c r="H14" s="278">
        <f>'0050'!H10</f>
        <v>4393067.49</v>
      </c>
      <c r="I14" s="278">
        <f>'0050'!I10</f>
        <v>4700000</v>
      </c>
      <c r="J14" s="278">
        <f>'0050'!J10</f>
        <v>4700000</v>
      </c>
      <c r="K14" s="278">
        <f>'0050'!K10</f>
        <v>4916200</v>
      </c>
      <c r="L14" s="278">
        <f>'0050'!L10</f>
        <v>5142345.2</v>
      </c>
    </row>
    <row r="15" spans="1:12">
      <c r="A15" s="282"/>
      <c r="B15" s="276" t="s">
        <v>93</v>
      </c>
      <c r="C15" s="278">
        <f>'0001'!C11+'0025'!C14+'0050'!C14+'0080'!C12+'0100'!C13+'0101'!C12+'0102'!C11+'0104'!C12+'0200'!C12+'0201'!C13+'0331'!C19</f>
        <v>161133000</v>
      </c>
      <c r="D15" s="278">
        <f>'0001'!D11+'0025'!D14+'0050'!D14+'0080'!D12+'0100'!D13+'0101'!D12+'0102'!D11+'0104'!D12+'0200'!D12+'0201'!D13+'0331'!D19</f>
        <v>161132999.99999997</v>
      </c>
      <c r="E15" s="278">
        <f>'0001'!E11+'0025'!E14+'0050'!E14+'0080'!E12+'0100'!E13+'0101'!E12+'0102'!E11+'0104'!E12+'0200'!E12+'0201'!E13+'0331'!E19</f>
        <v>161132999.99999997</v>
      </c>
      <c r="F15" s="278">
        <f>'0001'!F11+'0025'!F14+'0050'!F14+'0080'!F12+'0100'!F13+'0101'!F12+'0102'!F11+'0104'!F12+'0200'!F12+'0201'!F13+'0331'!F19</f>
        <v>91962199.778394014</v>
      </c>
      <c r="G15" s="278">
        <f>'0001'!G11+'0025'!G14+'0050'!G14+'0080'!G12+'0100'!G13+'0101'!G12+'0102'!G11+'0104'!G12+'0200'!G12+'0201'!G13+'0331'!G19</f>
        <v>69170800.221605986</v>
      </c>
      <c r="H15" s="278">
        <f>'0001'!H11+'0025'!H14+'0050'!H14+'0080'!H12+'0100'!H13+'0101'!H12+'0102'!H11+'0104'!H12+'0200'!H12+'0201'!H13+'0331'!H19</f>
        <v>138835658.13996351</v>
      </c>
      <c r="I15" s="278">
        <f>'0001'!I11+'0025'!I14+'0050'!I14+'0080'!I12+'0100'!I13+'0101'!I12+'0102'!I11+'0104'!I12+'0200'!I12+'0201'!I13+'0331'!I19</f>
        <v>161132999.99999997</v>
      </c>
      <c r="J15" s="278">
        <f>'0001'!J11+'0025'!J14+'0050'!J14+'0080'!J12+'0100'!J13+'0101'!J12+'0102'!J11+'0104'!J12+'0200'!J12+'0201'!J13+'0331'!J19</f>
        <v>173757000</v>
      </c>
      <c r="K15" s="278">
        <f>'0001'!K11+'0025'!K14+'0050'!K14+'0080'!K12+'0100'!K13+'0101'!K12+'0102'!K11+'0104'!K12+'0200'!K12+'0201'!K13+'0331'!K19</f>
        <v>187340000</v>
      </c>
      <c r="L15" s="278">
        <f>'0001'!L11+'0025'!L14+'0050'!L14+'0080'!L12+'0100'!L13+'0101'!L12+'0102'!L11+'0104'!L12+'0200'!L12+'0201'!L13+'0331'!L19</f>
        <v>200009000</v>
      </c>
    </row>
    <row r="16" spans="1:12">
      <c r="A16" s="282"/>
      <c r="B16" s="276" t="s">
        <v>36</v>
      </c>
      <c r="C16" s="278">
        <f>'0050'!C15</f>
        <v>2035000</v>
      </c>
      <c r="D16" s="278">
        <f>'0050'!D15</f>
        <v>2035000</v>
      </c>
      <c r="E16" s="278">
        <f>'0050'!E15</f>
        <v>2035000</v>
      </c>
      <c r="F16" s="278">
        <f>'0050'!F15</f>
        <v>2035000</v>
      </c>
      <c r="G16" s="278">
        <f>'0050'!G15</f>
        <v>0</v>
      </c>
      <c r="H16" s="278">
        <f>'0050'!H15</f>
        <v>2035000</v>
      </c>
      <c r="I16" s="278">
        <f>'0050'!I15</f>
        <v>2035000</v>
      </c>
      <c r="J16" s="278">
        <f>'0050'!J15</f>
        <v>2400000</v>
      </c>
      <c r="K16" s="278">
        <f>'0050'!K15</f>
        <v>2700000</v>
      </c>
      <c r="L16" s="278">
        <f>'0050'!L15</f>
        <v>2900000</v>
      </c>
    </row>
    <row r="17" spans="1:12" s="285" customFormat="1">
      <c r="A17" s="283"/>
      <c r="B17" s="281" t="s">
        <v>145</v>
      </c>
      <c r="C17" s="284">
        <f>'0102'!C10</f>
        <v>2337000</v>
      </c>
      <c r="D17" s="284">
        <f>'0102'!D10</f>
        <v>2337000</v>
      </c>
      <c r="E17" s="284">
        <f>'0102'!E10</f>
        <v>2337000</v>
      </c>
      <c r="F17" s="284">
        <f>'0102'!F10</f>
        <v>1636000</v>
      </c>
      <c r="G17" s="284">
        <f>'0102'!G10</f>
        <v>701000</v>
      </c>
      <c r="H17" s="284">
        <f>'0102'!H10</f>
        <v>2337000</v>
      </c>
      <c r="I17" s="284">
        <f>'0102'!I10</f>
        <v>2337000</v>
      </c>
      <c r="J17" s="284">
        <f>'0102'!J10</f>
        <v>2223000</v>
      </c>
      <c r="K17" s="284">
        <f>'0102'!K10</f>
        <v>2345000</v>
      </c>
      <c r="L17" s="284">
        <f>'0102'!L10</f>
        <v>2481000</v>
      </c>
    </row>
    <row r="18" spans="1:12" s="285" customFormat="1">
      <c r="A18" s="283"/>
      <c r="B18" s="410" t="s">
        <v>398</v>
      </c>
      <c r="C18" s="284">
        <f>'0102'!C12</f>
        <v>1387000</v>
      </c>
      <c r="D18" s="284">
        <f>'0102'!D12</f>
        <v>1387000</v>
      </c>
      <c r="E18" s="284">
        <f>'0102'!E12</f>
        <v>1387000</v>
      </c>
      <c r="F18" s="284">
        <f>'0102'!F12</f>
        <v>972000</v>
      </c>
      <c r="G18" s="284">
        <f>'0102'!G12</f>
        <v>415000</v>
      </c>
      <c r="H18" s="284">
        <f>'0102'!H12</f>
        <v>1387000</v>
      </c>
      <c r="I18" s="284">
        <f>'0102'!I12</f>
        <v>1387000</v>
      </c>
      <c r="J18" s="284">
        <f>'0102'!J12</f>
        <v>1850000</v>
      </c>
      <c r="K18" s="284">
        <f>'0102'!K12</f>
        <v>0</v>
      </c>
      <c r="L18" s="284">
        <f>'0102'!L12</f>
        <v>0</v>
      </c>
    </row>
    <row r="19" spans="1:12">
      <c r="A19" s="282"/>
      <c r="B19" s="276" t="s">
        <v>103</v>
      </c>
      <c r="C19" s="278">
        <f>'0050'!C21</f>
        <v>50000</v>
      </c>
      <c r="D19" s="278">
        <f>'0050'!D21</f>
        <v>50000</v>
      </c>
      <c r="E19" s="278">
        <f>'0050'!E21</f>
        <v>50000</v>
      </c>
      <c r="F19" s="278">
        <f>'0050'!F21</f>
        <v>127281.64</v>
      </c>
      <c r="G19" s="278">
        <f>'0050'!G21</f>
        <v>-77281.64</v>
      </c>
      <c r="H19" s="278">
        <f>'0050'!H21</f>
        <v>190922.46</v>
      </c>
      <c r="I19" s="278">
        <f>'0050'!I21</f>
        <v>50000</v>
      </c>
      <c r="J19" s="278">
        <f>'0050'!J21</f>
        <v>100000</v>
      </c>
      <c r="K19" s="278">
        <f>'0050'!K21</f>
        <v>104600</v>
      </c>
      <c r="L19" s="278">
        <f>'0050'!L21</f>
        <v>109411.6</v>
      </c>
    </row>
    <row r="20" spans="1:12">
      <c r="A20" s="282"/>
      <c r="B20" s="276" t="s">
        <v>73</v>
      </c>
      <c r="C20" s="278">
        <f>'0050'!C22</f>
        <v>10000</v>
      </c>
      <c r="D20" s="278">
        <f>'0050'!D22</f>
        <v>10000</v>
      </c>
      <c r="E20" s="278">
        <f>'0050'!E22</f>
        <v>10000</v>
      </c>
      <c r="F20" s="278">
        <f>'0050'!F22</f>
        <v>6000</v>
      </c>
      <c r="G20" s="278">
        <f>'0050'!G22</f>
        <v>4000</v>
      </c>
      <c r="H20" s="278">
        <f>'0050'!H22</f>
        <v>9000</v>
      </c>
      <c r="I20" s="278">
        <f>'0050'!I22</f>
        <v>10000</v>
      </c>
      <c r="J20" s="278">
        <f>'0050'!J22</f>
        <v>6000</v>
      </c>
      <c r="K20" s="278">
        <f>'0050'!K22</f>
        <v>6276</v>
      </c>
      <c r="L20" s="278">
        <f>'0050'!L22</f>
        <v>6564.6959999999999</v>
      </c>
    </row>
    <row r="21" spans="1:12">
      <c r="A21" s="282"/>
      <c r="B21" s="70" t="s">
        <v>410</v>
      </c>
      <c r="C21" s="278">
        <f>'0080'!C18</f>
        <v>0</v>
      </c>
      <c r="D21" s="278">
        <f>'0080'!D18</f>
        <v>1000</v>
      </c>
      <c r="E21" s="278">
        <f>'0080'!E18</f>
        <v>1000</v>
      </c>
      <c r="F21" s="278">
        <f>'0080'!F18</f>
        <v>500</v>
      </c>
      <c r="G21" s="278">
        <f>'0080'!G18</f>
        <v>-500</v>
      </c>
      <c r="H21" s="278">
        <f>'0080'!H18</f>
        <v>0</v>
      </c>
      <c r="I21" s="278">
        <f>'0080'!I18</f>
        <v>1000</v>
      </c>
      <c r="J21" s="278">
        <f>'0080'!J18</f>
        <v>0</v>
      </c>
      <c r="K21" s="278">
        <f>'0080'!K18</f>
        <v>0</v>
      </c>
      <c r="L21" s="278">
        <f>'0080'!L18</f>
        <v>0</v>
      </c>
    </row>
    <row r="22" spans="1:12">
      <c r="A22" s="282"/>
      <c r="B22" s="276" t="s">
        <v>183</v>
      </c>
      <c r="C22" s="278">
        <f>'0100'!C17</f>
        <v>100000</v>
      </c>
      <c r="D22" s="278">
        <f>'0100'!D17</f>
        <v>100000</v>
      </c>
      <c r="E22" s="278">
        <f>'0100'!E17</f>
        <v>100000</v>
      </c>
      <c r="F22" s="278">
        <f>'0100'!F17</f>
        <v>20515</v>
      </c>
      <c r="G22" s="278">
        <f>'0100'!G17</f>
        <v>79485</v>
      </c>
      <c r="H22" s="278">
        <f>'0100'!H17</f>
        <v>35168.571428571428</v>
      </c>
      <c r="I22" s="278">
        <f>'0100'!I17</f>
        <v>100000</v>
      </c>
      <c r="J22" s="278">
        <f>'0100'!J17</f>
        <v>100000</v>
      </c>
      <c r="K22" s="278">
        <f>'0100'!K17</f>
        <v>100000</v>
      </c>
      <c r="L22" s="278">
        <f>'0100'!L17</f>
        <v>100000</v>
      </c>
    </row>
    <row r="23" spans="1:12">
      <c r="A23" s="282"/>
      <c r="B23" s="276" t="s">
        <v>129</v>
      </c>
      <c r="C23" s="278">
        <f>'0080'!C17</f>
        <v>0</v>
      </c>
      <c r="D23" s="278">
        <f>'0080'!D17</f>
        <v>0</v>
      </c>
      <c r="E23" s="278">
        <f>'0080'!E17</f>
        <v>0</v>
      </c>
      <c r="F23" s="278">
        <f>'0080'!F17</f>
        <v>70417.76999999999</v>
      </c>
      <c r="G23" s="278">
        <f>'0080'!G17</f>
        <v>-70417.76999999999</v>
      </c>
      <c r="H23" s="278">
        <f>'0080'!H17</f>
        <v>105626.65499999998</v>
      </c>
      <c r="I23" s="278">
        <f>'0080'!I17</f>
        <v>0</v>
      </c>
      <c r="J23" s="278">
        <f>'0080'!J17</f>
        <v>100000</v>
      </c>
      <c r="K23" s="278">
        <f>'0080'!K17</f>
        <v>100000</v>
      </c>
      <c r="L23" s="278">
        <f>'0080'!L17</f>
        <v>100000</v>
      </c>
    </row>
    <row r="24" spans="1:12">
      <c r="A24" s="282"/>
      <c r="B24" s="276" t="s">
        <v>174</v>
      </c>
      <c r="C24" s="278">
        <f>'0201'!C12</f>
        <v>550000</v>
      </c>
      <c r="D24" s="278">
        <f>'0201'!D12</f>
        <v>550000</v>
      </c>
      <c r="E24" s="278">
        <f>'0201'!E12</f>
        <v>550000</v>
      </c>
      <c r="F24" s="278">
        <f>'0201'!F12</f>
        <v>550000</v>
      </c>
      <c r="G24" s="278">
        <f>'0201'!G12</f>
        <v>0</v>
      </c>
      <c r="H24" s="278">
        <f>'0201'!H12</f>
        <v>550000</v>
      </c>
      <c r="I24" s="278">
        <f>'0201'!I12</f>
        <v>550000</v>
      </c>
      <c r="J24" s="278">
        <f>'0201'!J12</f>
        <v>0</v>
      </c>
      <c r="K24" s="278">
        <f>'0201'!K12</f>
        <v>0</v>
      </c>
      <c r="L24" s="278">
        <f>'0201'!L12</f>
        <v>0</v>
      </c>
    </row>
    <row r="25" spans="1:12">
      <c r="A25" s="282"/>
      <c r="B25" s="276" t="s">
        <v>192</v>
      </c>
      <c r="C25" s="278"/>
      <c r="D25" s="278"/>
      <c r="E25" s="278"/>
      <c r="F25" s="278"/>
      <c r="G25" s="278"/>
      <c r="H25" s="278"/>
      <c r="I25" s="278"/>
      <c r="J25" s="278"/>
      <c r="K25" s="278"/>
      <c r="L25" s="278"/>
    </row>
    <row r="26" spans="1:12">
      <c r="A26" s="282"/>
      <c r="B26" s="69" t="s">
        <v>409</v>
      </c>
      <c r="C26" s="278">
        <f>'0201'!C19</f>
        <v>300000</v>
      </c>
      <c r="D26" s="278">
        <f>'0201'!D19</f>
        <v>300000</v>
      </c>
      <c r="E26" s="278">
        <f>'0201'!E19</f>
        <v>300000</v>
      </c>
      <c r="F26" s="278">
        <f>'0201'!F19</f>
        <v>6500</v>
      </c>
      <c r="G26" s="278">
        <f>'0201'!G19</f>
        <v>293500</v>
      </c>
      <c r="H26" s="278">
        <f>'0201'!H19</f>
        <v>11142.857142857143</v>
      </c>
      <c r="I26" s="278">
        <f>'0201'!I19</f>
        <v>300000</v>
      </c>
      <c r="J26" s="278">
        <f>'0201'!J19</f>
        <v>0</v>
      </c>
      <c r="K26" s="278">
        <f>'0201'!K19</f>
        <v>0</v>
      </c>
      <c r="L26" s="278">
        <f>'0201'!L19</f>
        <v>0</v>
      </c>
    </row>
    <row r="27" spans="1:12">
      <c r="A27" s="282"/>
      <c r="B27" s="280" t="s">
        <v>408</v>
      </c>
      <c r="C27" s="278">
        <f>'0201'!C14</f>
        <v>0</v>
      </c>
      <c r="D27" s="278">
        <v>0</v>
      </c>
      <c r="E27" s="278">
        <f>'0201'!E14</f>
        <v>1600000</v>
      </c>
      <c r="F27" s="278">
        <f>'0201'!F14</f>
        <v>1600000</v>
      </c>
      <c r="G27" s="278">
        <f>'0201'!G14</f>
        <v>0</v>
      </c>
      <c r="H27" s="278">
        <f>'0201'!H14</f>
        <v>1600000</v>
      </c>
      <c r="I27" s="278">
        <f>'0201'!I14</f>
        <v>1600000</v>
      </c>
      <c r="J27" s="278">
        <f>'0201'!J14</f>
        <v>0</v>
      </c>
      <c r="K27" s="278">
        <f>'0201'!K14</f>
        <v>0</v>
      </c>
      <c r="L27" s="278">
        <f>'0201'!L14</f>
        <v>0</v>
      </c>
    </row>
    <row r="28" spans="1:12">
      <c r="A28" s="282"/>
      <c r="B28" s="506" t="s">
        <v>448</v>
      </c>
      <c r="C28" s="278">
        <f>'0201'!C15</f>
        <v>0</v>
      </c>
      <c r="D28" s="278">
        <f>'0201'!D15</f>
        <v>0</v>
      </c>
      <c r="E28" s="278">
        <f>'0201'!E15</f>
        <v>0</v>
      </c>
      <c r="F28" s="278">
        <f>'0201'!F15</f>
        <v>0</v>
      </c>
      <c r="G28" s="278">
        <f>'0201'!G15</f>
        <v>0</v>
      </c>
      <c r="H28" s="278">
        <f>'0201'!H15</f>
        <v>0</v>
      </c>
      <c r="I28" s="278">
        <f>'0201'!I15</f>
        <v>0</v>
      </c>
      <c r="J28" s="278">
        <f>'0201'!J15</f>
        <v>1500000</v>
      </c>
      <c r="K28" s="278">
        <f>'0201'!K15</f>
        <v>0</v>
      </c>
      <c r="L28" s="278">
        <f>'0201'!L15</f>
        <v>0</v>
      </c>
    </row>
    <row r="29" spans="1:12">
      <c r="A29" s="282"/>
      <c r="B29" s="944" t="s">
        <v>531</v>
      </c>
      <c r="C29" s="278">
        <f>'0331'!C20</f>
        <v>0</v>
      </c>
      <c r="D29" s="278">
        <f>'0331'!D20</f>
        <v>0</v>
      </c>
      <c r="E29" s="278">
        <f>'0331'!E20</f>
        <v>0</v>
      </c>
      <c r="F29" s="278">
        <f>'0331'!F20</f>
        <v>0</v>
      </c>
      <c r="G29" s="278">
        <f>'0331'!G20</f>
        <v>0</v>
      </c>
      <c r="H29" s="278">
        <f>'0331'!H20</f>
        <v>0</v>
      </c>
      <c r="I29" s="278">
        <f>'0104'!I59</f>
        <v>0</v>
      </c>
      <c r="J29" s="278">
        <f>'0104'!J59</f>
        <v>0</v>
      </c>
      <c r="K29" s="278">
        <f>'0331'!K20</f>
        <v>0</v>
      </c>
      <c r="L29" s="278">
        <f>'0331'!L20</f>
        <v>0</v>
      </c>
    </row>
    <row r="30" spans="1:12">
      <c r="A30" s="282"/>
      <c r="B30" s="69" t="s">
        <v>533</v>
      </c>
      <c r="C30" s="278">
        <f>'0331'!C21</f>
        <v>0</v>
      </c>
      <c r="D30" s="278">
        <f>'0331'!D21</f>
        <v>0</v>
      </c>
      <c r="E30" s="278">
        <f>'0331'!E21</f>
        <v>0</v>
      </c>
      <c r="F30" s="278">
        <f>'0331'!F21</f>
        <v>0</v>
      </c>
      <c r="G30" s="278">
        <f>'0331'!G21</f>
        <v>0</v>
      </c>
      <c r="H30" s="278">
        <f>'0331'!H21</f>
        <v>0</v>
      </c>
      <c r="I30" s="278">
        <f>'0104'!I60</f>
        <v>387000</v>
      </c>
      <c r="J30" s="278">
        <f>'0104'!J60</f>
        <v>387000</v>
      </c>
      <c r="K30" s="278">
        <f>'0331'!K21</f>
        <v>0</v>
      </c>
      <c r="L30" s="278">
        <f>'0331'!L21</f>
        <v>0</v>
      </c>
    </row>
    <row r="31" spans="1:12" s="288" customFormat="1" ht="15.75" thickBot="1">
      <c r="A31" s="275" t="s">
        <v>94</v>
      </c>
      <c r="B31" s="286"/>
      <c r="C31" s="287">
        <f t="shared" ref="C31:D31" si="0">SUM(C10:C30)</f>
        <v>208146557.91</v>
      </c>
      <c r="D31" s="287">
        <f t="shared" si="0"/>
        <v>208147557.90999997</v>
      </c>
      <c r="E31" s="287">
        <f>SUM(E10:E30)</f>
        <v>209747557.90999997</v>
      </c>
      <c r="F31" s="287">
        <f t="shared" ref="F31:H31" si="1">SUM(F10:F30)</f>
        <v>125825463.62839398</v>
      </c>
      <c r="G31" s="287">
        <f t="shared" si="1"/>
        <v>83921094.281606019</v>
      </c>
      <c r="H31" s="287">
        <f t="shared" si="1"/>
        <v>175399923.95353493</v>
      </c>
      <c r="I31" s="287">
        <f>SUM(I10:I30)</f>
        <v>210134557.90999997</v>
      </c>
      <c r="J31" s="287">
        <f>SUM(J10:J30)</f>
        <v>224340061.05759999</v>
      </c>
      <c r="K31" s="287">
        <f t="shared" ref="K31" si="2">SUM(K10:K30)</f>
        <v>236541121.86624959</v>
      </c>
      <c r="L31" s="287">
        <f t="shared" ref="L31" si="3">SUM(L10:L30)</f>
        <v>251568103.4720971</v>
      </c>
    </row>
    <row r="32" spans="1:12" ht="15.75" thickTop="1">
      <c r="A32" s="282"/>
      <c r="B32" s="276"/>
      <c r="C32" s="289"/>
      <c r="D32" s="289"/>
      <c r="E32" s="289"/>
      <c r="F32" s="289"/>
      <c r="G32" s="289"/>
      <c r="H32" s="289"/>
      <c r="I32" s="289"/>
      <c r="J32" s="289"/>
      <c r="K32" s="289"/>
      <c r="L32" s="289"/>
    </row>
    <row r="33" spans="1:12">
      <c r="A33" s="275" t="s">
        <v>95</v>
      </c>
      <c r="B33" s="276"/>
      <c r="C33" s="289"/>
      <c r="D33" s="289"/>
      <c r="E33" s="289"/>
      <c r="F33" s="289"/>
      <c r="G33" s="289"/>
      <c r="H33" s="289"/>
      <c r="I33" s="289"/>
      <c r="J33" s="289"/>
      <c r="K33" s="289"/>
      <c r="L33" s="289"/>
    </row>
    <row r="34" spans="1:12">
      <c r="A34" s="282"/>
      <c r="B34" s="276" t="s">
        <v>96</v>
      </c>
      <c r="C34" s="278">
        <f>'0025'!C27+'0025'!C41+'0050'!C32+'0050'!C44+'0080'!C29+'0080'!C41+'0100'!C27+'0100'!C39+'0102'!C32+'0102'!C44+'0200'!C23+'0200'!C34+'0201'!C30+'0201'!C42+'0104'!C26+'0104'!C38+'0331'!C35+'0331'!C47+'0101'!C24+'0101'!C36</f>
        <v>94951351.858624667</v>
      </c>
      <c r="D34" s="278">
        <f>'0025'!D27+'0025'!D41+'0050'!D32+'0050'!D44+'0080'!D29+'0080'!D41+'0100'!D27+'0100'!D39+'0102'!D32+'0102'!D44+'0200'!D23+'0200'!D34+'0201'!D30+'0201'!D42+'0104'!D26+'0104'!D38+'0331'!D35+'0331'!D47+'0101'!D24+'0101'!D36</f>
        <v>94951351.858624667</v>
      </c>
      <c r="E34" s="278">
        <f>'0025'!E27+'0025'!E41+'0050'!E32+'0050'!E44+'0080'!E29+'0080'!E41+'0100'!E27+'0100'!E39+'0102'!E32+'0102'!E44+'0200'!E23+'0200'!E34+'0201'!E30+'0201'!E42+'0104'!E26+'0104'!E38+'0331'!E35+'0331'!E47+'0101'!E24+'0101'!E36</f>
        <v>94951351.858624667</v>
      </c>
      <c r="F34" s="278">
        <f>'0025'!F27+'0025'!F41+'0050'!F32+'0050'!F44+'0080'!F29+'0080'!F41+'0100'!F27+'0100'!F39+'0102'!F32+'0102'!F44+'0200'!F23+'0200'!F34+'0201'!F30+'0201'!F42+'0104'!F26+'0104'!F38+'0331'!F35+'0331'!F47+'0101'!F24+'0101'!F36</f>
        <v>59030419.080000013</v>
      </c>
      <c r="G34" s="278">
        <f>'0025'!G27+'0025'!G41+'0050'!G32+'0050'!G44+'0080'!G29+'0080'!G41+'0100'!G27+'0100'!G39+'0102'!G32+'0102'!G44+'0200'!G23+'0200'!G34+'0201'!G30+'0201'!G42+'0104'!G26+'0104'!G38+'0331'!G35+'0331'!G47+'0101'!G24+'0101'!G36</f>
        <v>35722332.778624661</v>
      </c>
      <c r="H34" s="278">
        <f>'0025'!H27+'0025'!H41+'0050'!H32+'0050'!H44+'0080'!H29+'0080'!H41+'0100'!H27+'0100'!H39+'0102'!H32+'0102'!H44+'0200'!H23+'0200'!H34+'0201'!H30+'0201'!H42+'0104'!H26+'0104'!H38+'0331'!H35+'0331'!H47+'0101'!H24+'0101'!H36</f>
        <v>84016422.717857152</v>
      </c>
      <c r="I34" s="278">
        <f>'0025'!I27+'0025'!I41+'0050'!I32+'0050'!I44+'0080'!I29+'0080'!I41+'0100'!I27+'0100'!I39+'0102'!I32+'0102'!I44+'0200'!I23+'0200'!I34+'0201'!I30+'0201'!I42+'0104'!I26+'0104'!I38+'0331'!I35+'0331'!I47+'0101'!I24+'0101'!I36</f>
        <v>94951351.858624667</v>
      </c>
      <c r="J34" s="279">
        <f>'0025'!J27+'0025'!J41+'0050'!J32+'0050'!J44+'0080'!J29+'0080'!J41+'0100'!J27+'0100'!J39+'0101'!J24+'0101'!J36+'0102'!J32+'0102'!J44+'0104'!J26+'0104'!J38+'0200'!J23+'0200'!J34+'0201'!J30+'0201'!J42+'0331'!J35+'0331'!J47</f>
        <v>100024989.78437373</v>
      </c>
      <c r="K34" s="279">
        <f>'0025'!K27+'0025'!K41+'0050'!K32+'0050'!K44+'0080'!K29+'0080'!K41+'0100'!K27+'0100'!K39+'0101'!K24+'0101'!K36+'0102'!K32+'0102'!K44+'0104'!K26+'0104'!K38+'0200'!K23+'0200'!K34+'0201'!K30+'0201'!K42+'0331'!K35+'0331'!K47</f>
        <v>107029685.74272113</v>
      </c>
      <c r="L34" s="279">
        <f>'0025'!L27+'0025'!L41+'0050'!L32+'0050'!L44+'0080'!L29+'0080'!L41+'0100'!L27+'0100'!L39+'0101'!L24+'0101'!L36+'0102'!L32+'0102'!L44+'0104'!L26+'0104'!L38+'0200'!L23+'0200'!L34+'0201'!L30+'0201'!L42+'0331'!L35+'0331'!L47</f>
        <v>112319536.35206267</v>
      </c>
    </row>
    <row r="35" spans="1:12">
      <c r="A35" s="282"/>
      <c r="B35" s="276" t="s">
        <v>97</v>
      </c>
      <c r="C35" s="278">
        <f>'0001'!C28</f>
        <v>6121448.7999999998</v>
      </c>
      <c r="D35" s="278">
        <f>'0001'!D28</f>
        <v>6121448.7999999998</v>
      </c>
      <c r="E35" s="278">
        <f>'0001'!E28</f>
        <v>6168075</v>
      </c>
      <c r="F35" s="278">
        <f>'0001'!F28</f>
        <v>3958881.41</v>
      </c>
      <c r="G35" s="278">
        <f>'0001'!G28</f>
        <v>2162567.39</v>
      </c>
      <c r="H35" s="278" t="e">
        <f>'0001'!H28</f>
        <v>#DIV/0!</v>
      </c>
      <c r="I35" s="278">
        <f>'0001'!I28</f>
        <v>6185840.676</v>
      </c>
      <c r="J35" s="279">
        <f>'0001'!J28</f>
        <v>6121448.7999999998</v>
      </c>
      <c r="K35" s="279">
        <f>'0001'!K28</f>
        <v>6121448.7999999998</v>
      </c>
      <c r="L35" s="279">
        <f>'0001'!L28</f>
        <v>6121448.7999999998</v>
      </c>
    </row>
    <row r="36" spans="1:12">
      <c r="A36" s="282"/>
      <c r="B36" s="281" t="s">
        <v>72</v>
      </c>
      <c r="C36" s="278">
        <f>'0001'!C30+'0025'!C43+'0050'!C47+'0080'!C43+'0100'!C41+'0201'!C44+'0331'!C49</f>
        <v>33080000</v>
      </c>
      <c r="D36" s="278">
        <f>'0001'!D30+'0025'!D43+'0050'!D47+'0080'!D43+'0100'!D41+'0201'!D44+'0331'!D49</f>
        <v>33080000</v>
      </c>
      <c r="E36" s="278">
        <f>'0001'!E30+'0025'!E43+'0050'!E47+'0080'!E43+'0100'!E41+'0201'!E44+'0331'!E49</f>
        <v>33080000</v>
      </c>
      <c r="F36" s="278">
        <f>'0001'!F30+'0025'!F43+'0050'!F47+'0080'!F43+'0100'!F41+'0201'!F44+'0331'!F49</f>
        <v>21970000</v>
      </c>
      <c r="G36" s="278">
        <f>'0001'!G30+'0025'!G43+'0050'!G47+'0080'!G43+'0100'!G41+'0201'!G44+'0331'!G49</f>
        <v>11110000.000000002</v>
      </c>
      <c r="H36" s="278" t="e">
        <f>'0001'!H30+'0025'!H43+'0050'!H47+'0080'!H43+'0100'!H41+'0201'!H44+'0331'!H49</f>
        <v>#DIV/0!</v>
      </c>
      <c r="I36" s="278">
        <f>'0001'!I30+'0025'!I43+'0050'!I47+'0080'!I43+'0100'!I41+'0201'!I44+'0331'!I49</f>
        <v>33080000</v>
      </c>
      <c r="J36" s="279">
        <f>'0001'!J30+'0025'!J43+'0050'!J47+'0080'!J43+'0100'!J41+'0201'!J44+'0331'!J49</f>
        <v>32635000</v>
      </c>
      <c r="K36" s="279">
        <f>'0001'!K30+'0025'!K43+'0050'!K47+'0080'!K43+'0100'!K41+'0201'!K44+'0331'!K49</f>
        <v>34086700</v>
      </c>
      <c r="L36" s="279">
        <f>'0001'!L30+'0025'!L43+'0050'!L47+'0080'!L43+'0100'!L41+'0201'!L44+'0331'!L49</f>
        <v>35619948.200000003</v>
      </c>
    </row>
    <row r="37" spans="1:12">
      <c r="A37" s="282"/>
      <c r="B37" s="276" t="s">
        <v>98</v>
      </c>
      <c r="C37" s="278">
        <f>'0001'!C36+'0025'!C48+'0050'!C53+'0080'!C53+'0100'!C47+'0101'!C44+'0102'!C52+'0104'!C48+'0200'!C44+'0201'!C50+'0331'!C62</f>
        <v>10538754.171999998</v>
      </c>
      <c r="D37" s="278">
        <f>'0001'!D36+'0025'!D48+'0050'!D53+'0080'!D53+'0100'!D47+'0101'!D44+'0102'!D52+'0104'!D48+'0200'!D44+'0201'!D50+'0331'!D62</f>
        <v>6367708.54</v>
      </c>
      <c r="E37" s="278">
        <f>'0001'!E36+'0025'!E48+'0050'!E53+'0080'!E53+'0100'!E47+'0101'!E44+'0102'!E52+'0104'!E48+'0200'!E44+'0201'!E50+'0331'!E62</f>
        <v>8496383</v>
      </c>
      <c r="F37" s="278">
        <f>'0001'!F36+'0025'!F48+'0050'!F53+'0080'!F53+'0100'!F47+'0101'!F44+'0102'!F52+'0104'!F48+'0200'!F44+'0201'!F50+'0331'!F62</f>
        <v>5452102.6499999994</v>
      </c>
      <c r="G37" s="278">
        <f>'0001'!G36+'0025'!G48+'0050'!G53+'0080'!G53+'0100'!G47+'0101'!G44+'0102'!G52+'0104'!G48+'0200'!G44+'0201'!G50+'0331'!G62</f>
        <v>4786651.5220000008</v>
      </c>
      <c r="H37" s="278" t="e">
        <f>'0001'!H36+'0025'!H48+'0050'!H53+'0080'!H53+'0100'!H47+'0101'!H44+'0102'!H52+'0104'!H48+'0200'!H44+'0201'!H50+'0331'!H62</f>
        <v>#DIV/0!</v>
      </c>
      <c r="I37" s="278">
        <f>'0001'!I36+'0025'!I48+'0050'!I53+'0080'!I53+'0100'!I47+'0101'!I44+'0102'!I52+'0104'!I48+'0200'!I44+'0201'!I50+'0331'!I62</f>
        <v>8496383</v>
      </c>
      <c r="J37" s="279">
        <f>'0080'!J53+'0100'!J47+'0102'!J52+'0201'!J50+'0331'!J62</f>
        <v>10637999.085714286</v>
      </c>
      <c r="K37" s="279">
        <f>'0080'!K53+'0100'!K47+'0102'!K52+'0201'!K50+'0331'!K62</f>
        <v>11101972.043657143</v>
      </c>
      <c r="L37" s="279">
        <f>'0080'!L53+'0100'!L47+'0102'!L52+'0201'!L50+'0331'!L62</f>
        <v>11574327.357665371</v>
      </c>
    </row>
    <row r="38" spans="1:12">
      <c r="A38" s="282"/>
      <c r="B38" s="276" t="s">
        <v>162</v>
      </c>
      <c r="C38" s="278">
        <f>'0331'!C87</f>
        <v>18041589.600000001</v>
      </c>
      <c r="D38" s="278">
        <f>'0331'!D87</f>
        <v>15000000</v>
      </c>
      <c r="E38" s="278">
        <f>'0331'!E87</f>
        <v>18041590</v>
      </c>
      <c r="F38" s="278">
        <f>'0331'!F87</f>
        <v>7782261.3600000003</v>
      </c>
      <c r="G38" s="278">
        <f>'0331'!G87</f>
        <v>10259328.240000002</v>
      </c>
      <c r="H38" s="278">
        <f>'0331'!H87</f>
        <v>4740671.7599999979</v>
      </c>
      <c r="I38" s="278">
        <f>'0331'!I87</f>
        <v>18041590</v>
      </c>
      <c r="J38" s="279">
        <f>'0331'!J87</f>
        <v>20000000</v>
      </c>
      <c r="K38" s="279">
        <f>'0331'!K87</f>
        <v>20920000</v>
      </c>
      <c r="L38" s="279">
        <f>'0331'!L87</f>
        <v>21882320</v>
      </c>
    </row>
    <row r="39" spans="1:12">
      <c r="A39" s="282"/>
      <c r="B39" s="276" t="s">
        <v>219</v>
      </c>
      <c r="C39" s="278">
        <f>'0080'!C82+'0102'!C66+'0201'!C59+'0331'!C85+'0331'!C86</f>
        <v>20960163.979520001</v>
      </c>
      <c r="D39" s="278">
        <f>'0080'!D82+'0102'!D66+'0201'!D59+'0331'!D85+'0331'!D86</f>
        <v>19692881.979520001</v>
      </c>
      <c r="E39" s="278">
        <f>'0080'!E82+'0102'!E66+'0201'!E59+'0331'!E85+'0331'!E86</f>
        <v>28692881.979520001</v>
      </c>
      <c r="F39" s="278">
        <f>'0080'!F82+'0102'!F66+'0201'!F59+'0331'!F85+'0331'!F86</f>
        <v>13908838.93</v>
      </c>
      <c r="G39" s="278">
        <f>'0080'!G82+'0102'!G66+'0201'!G59+'0331'!G85+'0331'!G86</f>
        <v>8242325.049519998</v>
      </c>
      <c r="H39" s="278">
        <f>'0080'!H82+'0102'!H66+'0201'!H59+'0331'!H85+'0331'!H86</f>
        <v>15297513.661428574</v>
      </c>
      <c r="I39" s="278">
        <f>'0080'!I82+'0102'!I66+'0201'!I59+'0331'!I85+'0331'!I86</f>
        <v>28692881.979520001</v>
      </c>
      <c r="J39" s="278">
        <f>'0080'!J82+'0102'!J66+'0201'!J59+'0331'!J85+'0331'!J86</f>
        <v>23740000</v>
      </c>
      <c r="K39" s="278">
        <f>'0080'!K82+'0102'!K66+'0201'!K59+'0331'!K85+'0331'!K86</f>
        <v>24832040</v>
      </c>
      <c r="L39" s="278">
        <f>'0080'!L82+'0102'!L66+'0201'!L59+'0331'!L85+'0331'!L86</f>
        <v>25974313.839999996</v>
      </c>
    </row>
    <row r="40" spans="1:12">
      <c r="A40" s="282"/>
      <c r="B40" s="276" t="s">
        <v>221</v>
      </c>
      <c r="C40" s="278"/>
      <c r="D40" s="278"/>
      <c r="E40" s="278"/>
      <c r="F40" s="278"/>
      <c r="G40" s="278"/>
      <c r="H40" s="278"/>
      <c r="I40" s="278"/>
      <c r="J40" s="279">
        <f>G40/$H$5*12</f>
        <v>0</v>
      </c>
      <c r="K40" s="279">
        <f>H40/$H$5*12</f>
        <v>0</v>
      </c>
      <c r="L40" s="279">
        <f t="shared" ref="L40" si="4">J40/$H$5*12</f>
        <v>0</v>
      </c>
    </row>
    <row r="41" spans="1:12">
      <c r="A41" s="282"/>
      <c r="B41" s="276" t="s">
        <v>220</v>
      </c>
      <c r="C41" s="278">
        <f>'0001'!C46+'0025'!C59+'0050'!C72+'0080'!C92+'0100'!C62+'0101'!C55+'0102'!C67+'0104'!C61+'0200'!C51+'0201'!C75+'0331'!C95-C39-C38</f>
        <v>50488635.182190321</v>
      </c>
      <c r="D41" s="278">
        <f>'0001'!D46+'0025'!D59+'0050'!D72+'0080'!D92+'0100'!D62+'0101'!D55+'0102'!D67+'0104'!D61+'0200'!D51+'0201'!D75+'0331'!D95-D39-D38</f>
        <v>49609635.182190306</v>
      </c>
      <c r="E41" s="278">
        <f>'0001'!E46+'0025'!E59+'0050'!E72+'0080'!E92+'0100'!E62+'0101'!E55+'0102'!E67+'0104'!E61+'0200'!E51+'0201'!E75+'0331'!E95-E39-E38</f>
        <v>49354612.962510318</v>
      </c>
      <c r="F41" s="278">
        <f>'0001'!F46+'0025'!F59+'0050'!F72+'0080'!F92+'0100'!F62+'0101'!F55+'0102'!F67+'0104'!F61+'0200'!F51+'0201'!F75+'0331'!F95-F39-F38</f>
        <v>29070827.70000001</v>
      </c>
      <c r="G41" s="278">
        <f>'0001'!G46+'0025'!G59+'0050'!G72+'0080'!G92+'0100'!G62+'0101'!G55+'0102'!G67+'0104'!G61+'0200'!G51+'0201'!G75+'0331'!G95-G39-G38</f>
        <v>21177807.482190307</v>
      </c>
      <c r="H41" s="278" t="e">
        <f>'0001'!H46+'0025'!H59+'0050'!H72+'0080'!H92+'0100'!H62+'0101'!H55+'0102'!H67+'0104'!H61+'0200'!H51+'0201'!H75+'0331'!H95-H39-H38</f>
        <v>#DIV/0!</v>
      </c>
      <c r="I41" s="278">
        <f>'0001'!I46+'0025'!I59+'0050'!I72+'0080'!I92+'0100'!I62+'0101'!I55+'0102'!I67+'0104'!I61+'0200'!I51+'0201'!I75+'0331'!I95-I39-I38</f>
        <v>49741612.962510318</v>
      </c>
      <c r="J41" s="279">
        <f>'0001'!J46+'0025'!J59+'0050'!J72+'0080'!J92+'0100'!J62+'0101'!J55+'0102'!J67+'0104'!J61+'0200'!J51+'0201'!J75+'0331'!J95-J39-J38</f>
        <v>58511882.888654113</v>
      </c>
      <c r="K41" s="279">
        <f>'0001'!K46+'0025'!K59+'0050'!K72+'0080'!K92+'0100'!K62+'0101'!K55+'0102'!K67+'0104'!K61+'0200'!K51+'0201'!K75+'0331'!K95-K39-K38</f>
        <v>55638386.70856221</v>
      </c>
      <c r="L41" s="279">
        <f>'0001'!L46+'0025'!L59+'0050'!L72+'0080'!L92+'0100'!L62+'0101'!L55+'0102'!L67+'0104'!L61+'0200'!L51+'0201'!L75+'0331'!L95-L39-L38</f>
        <v>58352197.769662708</v>
      </c>
    </row>
    <row r="42" spans="1:12">
      <c r="A42" s="282"/>
      <c r="B42" s="276"/>
      <c r="C42" s="278"/>
      <c r="D42" s="278"/>
      <c r="E42" s="278"/>
      <c r="F42" s="278"/>
      <c r="G42" s="278">
        <v>0</v>
      </c>
      <c r="H42" s="279">
        <f t="shared" ref="H42:L42" si="5">F42/$H$5*12</f>
        <v>0</v>
      </c>
      <c r="I42" s="279"/>
      <c r="J42" s="279">
        <f>G42/$H$5*12</f>
        <v>0</v>
      </c>
      <c r="K42" s="279">
        <f>H42/$H$5*12</f>
        <v>0</v>
      </c>
      <c r="L42" s="279">
        <f t="shared" si="5"/>
        <v>0</v>
      </c>
    </row>
    <row r="43" spans="1:12" s="288" customFormat="1" ht="15.75" thickBot="1">
      <c r="A43" s="275" t="s">
        <v>51</v>
      </c>
      <c r="B43" s="286"/>
      <c r="C43" s="287">
        <f>SUM(C34:C41)</f>
        <v>234181943.59233499</v>
      </c>
      <c r="D43" s="287">
        <f>SUM(D34:D41)</f>
        <v>224823026.36033496</v>
      </c>
      <c r="E43" s="287">
        <f t="shared" ref="E43:I43" si="6">SUM(E34:E41)</f>
        <v>238784894.80065498</v>
      </c>
      <c r="F43" s="287">
        <f t="shared" si="6"/>
        <v>141173331.13000003</v>
      </c>
      <c r="G43" s="287">
        <f t="shared" si="6"/>
        <v>93461012.462334976</v>
      </c>
      <c r="H43" s="287" t="e">
        <f t="shared" si="6"/>
        <v>#DIV/0!</v>
      </c>
      <c r="I43" s="287">
        <f t="shared" si="6"/>
        <v>239189660.47665498</v>
      </c>
      <c r="J43" s="287">
        <f t="shared" ref="J43:K43" si="7">SUM(J34:J41)</f>
        <v>251671320.55874211</v>
      </c>
      <c r="K43" s="287">
        <f t="shared" si="7"/>
        <v>259730233.29494047</v>
      </c>
      <c r="L43" s="287">
        <f t="shared" ref="L43" si="8">SUM(L34:L41)</f>
        <v>271844092.31939077</v>
      </c>
    </row>
    <row r="44" spans="1:12" s="288" customFormat="1" ht="15.75" thickTop="1">
      <c r="A44" s="275"/>
      <c r="B44" s="286"/>
      <c r="C44" s="290"/>
      <c r="D44" s="290"/>
      <c r="E44" s="290"/>
      <c r="F44" s="290"/>
      <c r="G44" s="290"/>
      <c r="H44" s="290"/>
      <c r="I44" s="290"/>
      <c r="J44" s="290"/>
      <c r="K44" s="290"/>
      <c r="L44" s="290"/>
    </row>
    <row r="45" spans="1:12">
      <c r="A45" s="282"/>
      <c r="B45" s="276" t="s">
        <v>99</v>
      </c>
      <c r="C45" s="278">
        <f>'0050'!C85+'0080'!C106+'0201'!C85</f>
        <v>417800</v>
      </c>
      <c r="D45" s="278">
        <f>'0050'!D85+'0080'!D106+'0201'!D85</f>
        <v>417800</v>
      </c>
      <c r="E45" s="278">
        <f>'0050'!E85+'0080'!E106+'0201'!E85</f>
        <v>417800</v>
      </c>
      <c r="F45" s="278">
        <f>'0050'!F85+'0080'!F106+'0201'!F85</f>
        <v>44723.880000000005</v>
      </c>
      <c r="G45" s="278">
        <f>'0050'!G85+'0080'!G106+'0201'!G85</f>
        <v>373076.12</v>
      </c>
      <c r="H45" s="278">
        <f>'0050'!H85+'0080'!H106+'0201'!H85</f>
        <v>67085.820000000007</v>
      </c>
      <c r="I45" s="278">
        <f>'0050'!I85+'0080'!I106+'0201'!I85</f>
        <v>417800</v>
      </c>
      <c r="J45" s="278">
        <f>'0080'!J106+'0200'!J62</f>
        <v>1538800</v>
      </c>
      <c r="K45" s="278">
        <f>'0050'!K83+'0080'!K106+'0200'!K62</f>
        <v>222183</v>
      </c>
      <c r="L45" s="278">
        <f>'0050'!L83+'0080'!L106+'0200'!L62</f>
        <v>234403.065</v>
      </c>
    </row>
    <row r="46" spans="1:12">
      <c r="A46" s="282"/>
      <c r="B46" s="276" t="s">
        <v>100</v>
      </c>
      <c r="C46" s="278">
        <f>'0080'!C110+'0331'!C105</f>
        <v>15800000</v>
      </c>
      <c r="D46" s="278">
        <f>'0080'!D110+'0331'!D105</f>
        <v>23500000</v>
      </c>
      <c r="E46" s="278">
        <f>'0080'!E110+'0331'!E105</f>
        <v>23500000</v>
      </c>
      <c r="F46" s="278">
        <f>'0080'!F110+'0331'!F105</f>
        <v>22165325.34</v>
      </c>
      <c r="G46" s="278">
        <f>'0080'!G110+'0331'!G105</f>
        <v>24634674.66</v>
      </c>
      <c r="H46" s="278">
        <f>'0080'!H110+'0331'!H105</f>
        <v>23500000</v>
      </c>
      <c r="I46" s="278">
        <f>'0080'!I110+'0331'!I105</f>
        <v>23500000</v>
      </c>
      <c r="J46" s="278">
        <f>'0080'!J110+'0331'!J105</f>
        <v>23500000</v>
      </c>
      <c r="K46" s="278">
        <f>'0080'!K110+'0331'!K105</f>
        <v>24512000</v>
      </c>
      <c r="L46" s="278">
        <f>'0080'!L110+'0331'!L105</f>
        <v>25570552</v>
      </c>
    </row>
    <row r="47" spans="1:12">
      <c r="A47" s="282"/>
      <c r="B47" s="276" t="s">
        <v>157</v>
      </c>
      <c r="C47" s="289">
        <f>'0331'!C68</f>
        <v>764000</v>
      </c>
      <c r="D47" s="289">
        <f>'0331'!D68</f>
        <v>1264000</v>
      </c>
      <c r="E47" s="289">
        <f>'0331'!E68</f>
        <v>1264000</v>
      </c>
      <c r="F47" s="289">
        <f>'0331'!F68</f>
        <v>764301</v>
      </c>
      <c r="G47" s="289">
        <f>'0331'!G68</f>
        <v>-301</v>
      </c>
      <c r="H47" s="289">
        <f>'0331'!H68</f>
        <v>1264301</v>
      </c>
      <c r="I47" s="289">
        <f>'0331'!I68</f>
        <v>1264000</v>
      </c>
      <c r="J47" s="289">
        <f>'0331'!J68</f>
        <v>1264000</v>
      </c>
      <c r="K47" s="289">
        <f>'0331'!K68</f>
        <v>1264000</v>
      </c>
      <c r="L47" s="289">
        <f>'0331'!L68</f>
        <v>1264000</v>
      </c>
    </row>
    <row r="48" spans="1:12">
      <c r="A48" s="282"/>
      <c r="B48" s="276"/>
      <c r="C48" s="289"/>
      <c r="D48" s="289"/>
      <c r="E48" s="289"/>
      <c r="F48" s="289"/>
      <c r="G48" s="278"/>
      <c r="H48" s="289"/>
      <c r="I48" s="289"/>
      <c r="J48" s="289"/>
      <c r="K48" s="289"/>
      <c r="L48" s="289"/>
    </row>
    <row r="49" spans="1:12" ht="15.75" thickBot="1">
      <c r="A49" s="275" t="s">
        <v>101</v>
      </c>
      <c r="B49" s="276"/>
      <c r="C49" s="287">
        <f>C43+C45+C46+C47</f>
        <v>251163743.59233499</v>
      </c>
      <c r="D49" s="287">
        <f>D43+D45+D46+D47</f>
        <v>250004826.36033496</v>
      </c>
      <c r="E49" s="287">
        <f t="shared" ref="E49:I49" si="9">E43+E45+E46+E47</f>
        <v>263966694.80065498</v>
      </c>
      <c r="F49" s="287">
        <f t="shared" si="9"/>
        <v>164147681.35000002</v>
      </c>
      <c r="G49" s="287">
        <f t="shared" si="9"/>
        <v>118468462.24233498</v>
      </c>
      <c r="H49" s="287" t="e">
        <f t="shared" si="9"/>
        <v>#DIV/0!</v>
      </c>
      <c r="I49" s="287">
        <f t="shared" si="9"/>
        <v>264371460.47665498</v>
      </c>
      <c r="J49" s="287">
        <f>J43+J45+J46+J47</f>
        <v>277974120.55874211</v>
      </c>
      <c r="K49" s="287">
        <f t="shared" ref="K49" si="10">K43+K45+K46+K47</f>
        <v>285728416.29494047</v>
      </c>
      <c r="L49" s="287">
        <f t="shared" ref="L49" si="11">L43+L45+L46+L47</f>
        <v>298913047.38439077</v>
      </c>
    </row>
    <row r="50" spans="1:12" ht="15.75" thickTop="1">
      <c r="A50" s="275"/>
      <c r="B50" s="276"/>
      <c r="C50" s="290"/>
      <c r="D50" s="290"/>
      <c r="E50" s="290"/>
      <c r="F50" s="290"/>
      <c r="G50" s="290"/>
      <c r="H50" s="290"/>
      <c r="I50" s="290"/>
      <c r="J50" s="290"/>
      <c r="K50" s="290"/>
      <c r="L50" s="290"/>
    </row>
    <row r="51" spans="1:12">
      <c r="A51" s="275"/>
      <c r="B51" s="276" t="s">
        <v>159</v>
      </c>
      <c r="C51" s="289">
        <f>'CAPITAL EXPENDITURE'!C51</f>
        <v>87039000</v>
      </c>
      <c r="D51" s="289">
        <f>'CAPITAL EXPENDITURE'!D51</f>
        <v>87039000</v>
      </c>
      <c r="E51" s="289">
        <v>89349000</v>
      </c>
      <c r="F51" s="289">
        <f>'CAPITAL EXPENDITURE'!F51</f>
        <v>50000000</v>
      </c>
      <c r="G51" s="289">
        <f>'CAPITAL EXPENDITURE'!G51</f>
        <v>90779000</v>
      </c>
      <c r="H51" s="289">
        <f>'CAPITAL EXPENDITURE'!H51</f>
        <v>99133000</v>
      </c>
      <c r="I51" s="289">
        <f>'Capiital Expenditure_MIG Re-all'!H68</f>
        <v>89349000</v>
      </c>
      <c r="J51" s="279">
        <f>'Capiital Expenditure_MIG Re-all'!J68</f>
        <v>90779000</v>
      </c>
      <c r="K51" s="279">
        <f>'Capiital Expenditure_MIG Re-all'!K68</f>
        <v>99133000</v>
      </c>
      <c r="L51" s="279">
        <f>'Capiital Expenditure_MIG Re-all'!L68</f>
        <v>106707000</v>
      </c>
    </row>
    <row r="52" spans="1:12">
      <c r="A52" s="275"/>
      <c r="B52" s="276" t="s">
        <v>177</v>
      </c>
      <c r="C52" s="289">
        <f>'CAPITAL EXPENDITURE'!C62</f>
        <v>417800</v>
      </c>
      <c r="D52" s="289">
        <f>'CAPITAL EXPENDITURE'!D62</f>
        <v>417800</v>
      </c>
      <c r="E52" s="289">
        <v>417800</v>
      </c>
      <c r="F52" s="289">
        <f>'CAPITAL EXPENDITURE'!F62</f>
        <v>0</v>
      </c>
      <c r="G52" s="289">
        <f>'CAPITAL EXPENDITURE'!G62</f>
        <v>8330800</v>
      </c>
      <c r="H52" s="289">
        <f>'CAPITAL EXPENDITURE'!H62</f>
        <v>5022183</v>
      </c>
      <c r="I52" s="289">
        <f>'Capiital Expenditure_MIG Re-all'!E79</f>
        <v>417800</v>
      </c>
      <c r="J52" s="279">
        <f>'Capiital Expenditure_MIG Re-all'!J79</f>
        <v>1538800</v>
      </c>
      <c r="K52" s="279">
        <f>'Capiital Expenditure_MIG Re-all'!K79</f>
        <v>222183</v>
      </c>
      <c r="L52" s="279">
        <f>'Capiital Expenditure_MIG Re-all'!L79</f>
        <v>234403.065</v>
      </c>
    </row>
    <row r="53" spans="1:12">
      <c r="A53" s="275"/>
      <c r="B53" s="276" t="s">
        <v>211</v>
      </c>
      <c r="C53" s="289"/>
      <c r="D53" s="289"/>
      <c r="E53" s="289"/>
      <c r="F53" s="289"/>
      <c r="G53" s="278">
        <f t="shared" ref="G53:G54" si="12">E53-F53</f>
        <v>0</v>
      </c>
      <c r="H53" s="279">
        <f t="shared" ref="H53:H54" si="13">C53</f>
        <v>0</v>
      </c>
      <c r="I53" s="279"/>
      <c r="J53" s="279">
        <f>D53</f>
        <v>0</v>
      </c>
      <c r="K53" s="279">
        <f>E53</f>
        <v>0</v>
      </c>
      <c r="L53" s="279">
        <f>F53</f>
        <v>0</v>
      </c>
    </row>
    <row r="54" spans="1:12">
      <c r="A54" s="275"/>
      <c r="B54" s="276" t="s">
        <v>160</v>
      </c>
      <c r="C54" s="291">
        <f>-C52+-C51</f>
        <v>-87456800</v>
      </c>
      <c r="D54" s="291">
        <f>-D52+-D51</f>
        <v>-87456800</v>
      </c>
      <c r="E54" s="291">
        <f>-E52+-E51</f>
        <v>-89766800</v>
      </c>
      <c r="F54" s="291">
        <f>-F52+-F51</f>
        <v>-50000000</v>
      </c>
      <c r="G54" s="441">
        <f t="shared" si="12"/>
        <v>-39766800</v>
      </c>
      <c r="H54" s="292">
        <f t="shared" si="13"/>
        <v>-87456800</v>
      </c>
      <c r="I54" s="292">
        <f>-I51-I52</f>
        <v>-89766800</v>
      </c>
      <c r="J54" s="292">
        <f>-J52-J51</f>
        <v>-92317800</v>
      </c>
      <c r="K54" s="292">
        <f t="shared" ref="K54:L54" si="14">-K52-K51</f>
        <v>-99355183</v>
      </c>
      <c r="L54" s="292">
        <f t="shared" si="14"/>
        <v>-106941403.065</v>
      </c>
    </row>
    <row r="55" spans="1:12">
      <c r="A55" s="282"/>
      <c r="B55" s="276"/>
      <c r="C55" s="289"/>
      <c r="D55" s="289"/>
      <c r="E55" s="289"/>
      <c r="F55" s="289"/>
      <c r="G55" s="278">
        <v>0</v>
      </c>
      <c r="H55" s="278"/>
      <c r="I55" s="278"/>
      <c r="J55" s="278"/>
      <c r="K55" s="278"/>
      <c r="L55" s="278"/>
    </row>
    <row r="56" spans="1:12" s="288" customFormat="1" ht="15.75" thickBot="1">
      <c r="A56" s="293"/>
      <c r="B56" s="294" t="s">
        <v>102</v>
      </c>
      <c r="C56" s="295">
        <f>C31-C49</f>
        <v>-43017185.682334989</v>
      </c>
      <c r="D56" s="295">
        <f>D31-D49</f>
        <v>-41857268.450334996</v>
      </c>
      <c r="E56" s="295">
        <f t="shared" ref="E56:I56" si="15">E31-E49</f>
        <v>-54219136.890655011</v>
      </c>
      <c r="F56" s="295">
        <f t="shared" si="15"/>
        <v>-38322217.721606046</v>
      </c>
      <c r="G56" s="295">
        <f t="shared" si="15"/>
        <v>-34547367.960728958</v>
      </c>
      <c r="H56" s="295" t="e">
        <f t="shared" si="15"/>
        <v>#DIV/0!</v>
      </c>
      <c r="I56" s="295">
        <f t="shared" si="15"/>
        <v>-54236902.56665501</v>
      </c>
      <c r="J56" s="295">
        <f t="shared" ref="J56:K56" si="16">J31-J49</f>
        <v>-53634059.501142114</v>
      </c>
      <c r="K56" s="295">
        <f t="shared" si="16"/>
        <v>-49187294.428690881</v>
      </c>
      <c r="L56" s="295">
        <f t="shared" ref="L56" si="17">L31-L49</f>
        <v>-47344943.912293673</v>
      </c>
    </row>
    <row r="57" spans="1:12" ht="15.75" thickBot="1">
      <c r="A57" s="296"/>
      <c r="B57" s="297"/>
      <c r="C57" s="298"/>
      <c r="D57" s="298"/>
      <c r="E57" s="298"/>
      <c r="F57" s="298"/>
      <c r="G57" s="298"/>
      <c r="H57" s="298"/>
      <c r="I57" s="298"/>
      <c r="J57" s="298"/>
      <c r="K57" s="298"/>
      <c r="L57" s="298"/>
    </row>
    <row r="59" spans="1:12">
      <c r="F59" s="300"/>
      <c r="G59" s="229"/>
      <c r="K59" s="351"/>
    </row>
    <row r="60" spans="1:12">
      <c r="F60" s="354"/>
      <c r="G60" s="354"/>
      <c r="H60" s="354"/>
      <c r="I60" s="354"/>
      <c r="J60" s="354"/>
      <c r="K60" s="634"/>
      <c r="L60" s="354"/>
    </row>
    <row r="61" spans="1:12">
      <c r="G61" s="340"/>
      <c r="H61" s="340"/>
      <c r="I61" s="340"/>
      <c r="J61" s="340"/>
      <c r="K61" s="1060"/>
      <c r="L61" s="340"/>
    </row>
    <row r="62" spans="1:12">
      <c r="B62" s="301"/>
      <c r="E62" s="300"/>
      <c r="J62" s="300"/>
    </row>
    <row r="67" spans="10:10">
      <c r="J67" s="340"/>
    </row>
  </sheetData>
  <customSheetViews>
    <customSheetView guid="{FDA731C6-6FB3-4A94-83F6-34E751A839F6}" printArea="1" hiddenRows="1" hiddenColumns="1" topLeftCell="A11">
      <selection activeCell="H13" sqref="H13"/>
      <pageMargins left="0.70866141732283472" right="0.70866141732283472" top="0.74803149606299213" bottom="0.74803149606299213" header="0.31496062992125984" footer="0.31496062992125984"/>
      <pageSetup paperSize="9" scale="70" orientation="landscape" r:id="rId1"/>
    </customSheetView>
  </customSheetViews>
  <mergeCells count="6">
    <mergeCell ref="A1:L1"/>
    <mergeCell ref="J6:L6"/>
    <mergeCell ref="A6:B8"/>
    <mergeCell ref="C6:H6"/>
    <mergeCell ref="A3:L3"/>
    <mergeCell ref="A4:L4"/>
  </mergeCells>
  <pageMargins left="0.70866141732283472" right="0.70866141732283472" top="0.74803149606299213" bottom="0.74803149606299213" header="0.31496062992125984" footer="0.31496062992125984"/>
  <pageSetup paperSize="9" scale="5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EY68"/>
  <sheetViews>
    <sheetView topLeftCell="B52" zoomScale="95" zoomScaleNormal="95" zoomScaleSheetLayoutView="70" workbookViewId="0">
      <selection activeCell="E51" sqref="E51:F51"/>
    </sheetView>
  </sheetViews>
  <sheetFormatPr defaultColWidth="9.140625" defaultRowHeight="12.75"/>
  <cols>
    <col min="1" max="1" width="56.140625" style="261" customWidth="1"/>
    <col min="2" max="2" width="49" style="261" customWidth="1"/>
    <col min="3" max="8" width="20.140625" style="261" customWidth="1"/>
    <col min="9" max="9" width="20" style="261" customWidth="1"/>
    <col min="10" max="11" width="9.140625" style="261"/>
    <col min="12" max="12" width="15.5703125" style="261" bestFit="1" customWidth="1"/>
    <col min="13" max="16384" width="9.140625" style="261"/>
  </cols>
  <sheetData>
    <row r="1" spans="1:16379" s="175" customFormat="1" ht="22.5">
      <c r="A1" s="1096" t="s">
        <v>38</v>
      </c>
      <c r="B1" s="1096"/>
      <c r="C1" s="1096"/>
      <c r="D1" s="1096"/>
      <c r="E1" s="1096"/>
      <c r="F1" s="1096"/>
      <c r="G1" s="1096"/>
      <c r="H1" s="1096"/>
      <c r="I1" s="1096"/>
      <c r="J1" s="355"/>
      <c r="K1" s="1096"/>
      <c r="L1" s="1096"/>
      <c r="M1" s="1096"/>
      <c r="N1" s="1096"/>
      <c r="O1" s="1096"/>
      <c r="P1" s="1096"/>
      <c r="Q1" s="1096"/>
      <c r="R1" s="1096"/>
      <c r="S1" s="1096"/>
      <c r="T1" s="1096"/>
      <c r="U1" s="1096"/>
      <c r="V1" s="1096"/>
      <c r="W1" s="1096"/>
      <c r="X1" s="1096"/>
      <c r="Y1" s="1096"/>
      <c r="Z1" s="1096"/>
      <c r="AA1" s="1096"/>
      <c r="AB1" s="1096"/>
      <c r="AC1" s="1096"/>
      <c r="AD1" s="1096"/>
      <c r="AE1" s="1096"/>
      <c r="AF1" s="1096"/>
      <c r="AG1" s="1096"/>
      <c r="AH1" s="1096"/>
      <c r="AI1" s="1096"/>
      <c r="AJ1" s="1096"/>
      <c r="AK1" s="1096"/>
      <c r="AL1" s="1096"/>
      <c r="AM1" s="1096"/>
      <c r="AN1" s="1096"/>
      <c r="AO1" s="1096"/>
      <c r="AP1" s="1096"/>
      <c r="AQ1" s="1096"/>
      <c r="AR1" s="1096"/>
      <c r="AS1" s="1096"/>
      <c r="AT1" s="1096"/>
      <c r="AU1" s="1096"/>
      <c r="AV1" s="1096"/>
      <c r="AW1" s="1096"/>
      <c r="AX1" s="1096"/>
      <c r="AY1" s="1096"/>
      <c r="AZ1" s="1096"/>
      <c r="BA1" s="1096"/>
      <c r="BB1" s="1096"/>
      <c r="BC1" s="1096"/>
      <c r="BD1" s="1096"/>
      <c r="BE1" s="1096"/>
      <c r="BF1" s="1096"/>
      <c r="BG1" s="1096"/>
      <c r="BH1" s="1096"/>
      <c r="BI1" s="1096"/>
      <c r="BJ1" s="1096"/>
      <c r="BK1" s="1096"/>
      <c r="BL1" s="1096"/>
      <c r="BM1" s="1096"/>
      <c r="BN1" s="1096"/>
      <c r="BO1" s="1096"/>
      <c r="BP1" s="1096"/>
      <c r="BQ1" s="1096"/>
      <c r="BR1" s="1096"/>
      <c r="BS1" s="1096"/>
      <c r="BT1" s="1096"/>
      <c r="BU1" s="1096"/>
      <c r="BV1" s="1096"/>
      <c r="BW1" s="1096"/>
      <c r="BX1" s="1096"/>
      <c r="BY1" s="1096"/>
      <c r="BZ1" s="1096"/>
      <c r="CA1" s="1096"/>
      <c r="CB1" s="1096"/>
      <c r="CC1" s="1096"/>
      <c r="CD1" s="1096"/>
      <c r="CE1" s="1096"/>
      <c r="CF1" s="1096"/>
      <c r="CG1" s="1096"/>
      <c r="CH1" s="1096"/>
      <c r="CI1" s="1096"/>
      <c r="CJ1" s="1096"/>
      <c r="CK1" s="1096"/>
      <c r="CL1" s="1096"/>
      <c r="CM1" s="1096"/>
      <c r="CN1" s="1096"/>
      <c r="CO1" s="1096"/>
      <c r="CP1" s="1096"/>
      <c r="CQ1" s="1096"/>
      <c r="CR1" s="1096"/>
      <c r="CS1" s="1096"/>
      <c r="CT1" s="1096"/>
      <c r="CU1" s="1096"/>
      <c r="CV1" s="1096"/>
      <c r="CW1" s="1096"/>
      <c r="CX1" s="1096"/>
      <c r="CY1" s="1096"/>
      <c r="CZ1" s="1096"/>
      <c r="DA1" s="1096"/>
      <c r="DB1" s="1096"/>
      <c r="DC1" s="1096"/>
      <c r="DD1" s="1096"/>
      <c r="DE1" s="1096"/>
      <c r="DF1" s="1096"/>
      <c r="DG1" s="1096"/>
      <c r="DH1" s="1096"/>
      <c r="DI1" s="1096"/>
      <c r="DJ1" s="1096"/>
      <c r="DK1" s="1096"/>
      <c r="DL1" s="1096"/>
      <c r="DM1" s="1096"/>
      <c r="DN1" s="1096"/>
      <c r="DO1" s="1096"/>
      <c r="DP1" s="1096"/>
      <c r="DQ1" s="1096"/>
      <c r="DR1" s="1096"/>
      <c r="DS1" s="1096"/>
      <c r="DT1" s="1096"/>
      <c r="DU1" s="1096"/>
      <c r="DV1" s="1096"/>
      <c r="DW1" s="1096"/>
      <c r="DX1" s="1096"/>
      <c r="DY1" s="1096"/>
      <c r="DZ1" s="1096"/>
      <c r="EA1" s="1096"/>
      <c r="EB1" s="1096"/>
      <c r="EC1" s="1096"/>
      <c r="ED1" s="1096"/>
      <c r="EE1" s="1096"/>
      <c r="EF1" s="1096"/>
      <c r="EG1" s="1096"/>
      <c r="EH1" s="1096"/>
      <c r="EI1" s="1096"/>
      <c r="EJ1" s="1096"/>
      <c r="EK1" s="1096"/>
      <c r="EL1" s="1096"/>
      <c r="EM1" s="1096"/>
      <c r="EN1" s="1096"/>
      <c r="EO1" s="1096"/>
      <c r="EP1" s="1096"/>
      <c r="EQ1" s="1096"/>
      <c r="ER1" s="1096"/>
      <c r="ES1" s="1096"/>
      <c r="ET1" s="1096"/>
      <c r="EU1" s="1096"/>
      <c r="EV1" s="1096"/>
      <c r="EW1" s="1096"/>
      <c r="EX1" s="1096"/>
      <c r="EY1" s="1096"/>
      <c r="EZ1" s="1096"/>
      <c r="FA1" s="1096"/>
      <c r="FB1" s="1096"/>
      <c r="FC1" s="1096"/>
      <c r="FD1" s="1096"/>
      <c r="FE1" s="1096"/>
      <c r="FF1" s="1096"/>
      <c r="FG1" s="1096"/>
      <c r="FH1" s="1096"/>
      <c r="FI1" s="1096"/>
      <c r="FJ1" s="1096"/>
      <c r="FK1" s="1096"/>
      <c r="FL1" s="1096"/>
      <c r="FM1" s="1096"/>
      <c r="FN1" s="1096"/>
      <c r="FO1" s="1096"/>
      <c r="FP1" s="1096"/>
      <c r="FQ1" s="1096"/>
      <c r="FR1" s="1096"/>
      <c r="FS1" s="1096"/>
      <c r="FT1" s="1096"/>
      <c r="FU1" s="1096"/>
      <c r="FV1" s="1096"/>
      <c r="FW1" s="1096"/>
      <c r="FX1" s="1096"/>
      <c r="FY1" s="1096"/>
      <c r="FZ1" s="1096"/>
      <c r="GA1" s="1096"/>
      <c r="GB1" s="1096"/>
      <c r="GC1" s="1096"/>
      <c r="GD1" s="1096"/>
      <c r="GE1" s="1096"/>
      <c r="GF1" s="1096"/>
      <c r="GG1" s="1096"/>
      <c r="GH1" s="1096"/>
      <c r="GI1" s="1096"/>
      <c r="GJ1" s="1096"/>
      <c r="GK1" s="1096"/>
      <c r="GL1" s="1096"/>
      <c r="GM1" s="1096"/>
      <c r="GN1" s="1096"/>
      <c r="GO1" s="1096"/>
      <c r="GP1" s="1096"/>
      <c r="GQ1" s="1096"/>
      <c r="GR1" s="1096"/>
      <c r="GS1" s="1096"/>
      <c r="GT1" s="1096"/>
      <c r="GU1" s="1096"/>
      <c r="GV1" s="1096"/>
      <c r="GW1" s="1096"/>
      <c r="GX1" s="1096"/>
      <c r="GY1" s="1096"/>
      <c r="GZ1" s="1096"/>
      <c r="HA1" s="1096"/>
      <c r="HB1" s="1096"/>
      <c r="HC1" s="1096"/>
      <c r="HD1" s="1096"/>
      <c r="HE1" s="1096"/>
      <c r="HF1" s="1096"/>
      <c r="HG1" s="1096"/>
      <c r="HH1" s="1096"/>
      <c r="HI1" s="1096"/>
      <c r="HJ1" s="1096"/>
      <c r="HK1" s="1096"/>
      <c r="HL1" s="1096"/>
      <c r="HM1" s="1096"/>
      <c r="HN1" s="1096"/>
      <c r="HO1" s="1096"/>
      <c r="HP1" s="1096"/>
      <c r="HQ1" s="1096"/>
      <c r="HR1" s="1096"/>
      <c r="HS1" s="1096"/>
      <c r="HT1" s="1096"/>
      <c r="HU1" s="1096"/>
      <c r="HV1" s="1096"/>
      <c r="HW1" s="1096"/>
      <c r="HX1" s="1096"/>
      <c r="HY1" s="1096"/>
      <c r="HZ1" s="1096"/>
      <c r="IA1" s="1096"/>
      <c r="IB1" s="1096"/>
      <c r="IC1" s="1096"/>
      <c r="ID1" s="1096"/>
      <c r="IE1" s="1096"/>
      <c r="IF1" s="1096"/>
      <c r="IG1" s="1096"/>
      <c r="IH1" s="1096"/>
      <c r="II1" s="1096"/>
      <c r="IJ1" s="1096"/>
      <c r="IK1" s="1096"/>
      <c r="IL1" s="1096"/>
      <c r="IM1" s="1096"/>
      <c r="IN1" s="1096"/>
      <c r="IO1" s="1096"/>
      <c r="IP1" s="1096"/>
      <c r="IQ1" s="1096"/>
      <c r="IR1" s="1096"/>
      <c r="IS1" s="1096"/>
      <c r="IT1" s="1096"/>
      <c r="IU1" s="1096"/>
      <c r="IV1" s="1096"/>
      <c r="IW1" s="1096"/>
      <c r="IX1" s="1096"/>
      <c r="IY1" s="1096"/>
      <c r="IZ1" s="1096"/>
      <c r="JA1" s="1096"/>
      <c r="JB1" s="1096"/>
      <c r="JC1" s="1096"/>
      <c r="JD1" s="1096"/>
      <c r="JE1" s="1096"/>
      <c r="JF1" s="1096"/>
      <c r="JG1" s="1096"/>
      <c r="JH1" s="1096"/>
      <c r="JI1" s="1096"/>
      <c r="JJ1" s="1096"/>
      <c r="JK1" s="1096"/>
      <c r="JL1" s="1096"/>
      <c r="JM1" s="1096"/>
      <c r="JN1" s="1096"/>
      <c r="JO1" s="1096"/>
      <c r="JP1" s="1096"/>
      <c r="JQ1" s="1096"/>
      <c r="JR1" s="1096"/>
      <c r="JS1" s="1096"/>
      <c r="JT1" s="1096"/>
      <c r="JU1" s="1096"/>
      <c r="JV1" s="1096"/>
      <c r="JW1" s="1096"/>
      <c r="JX1" s="1096"/>
      <c r="JY1" s="1096"/>
      <c r="JZ1" s="1096"/>
      <c r="KA1" s="1096"/>
      <c r="KB1" s="1096"/>
      <c r="KC1" s="1096"/>
      <c r="KD1" s="1096"/>
      <c r="KE1" s="1096"/>
      <c r="KF1" s="1096"/>
      <c r="KG1" s="1096"/>
      <c r="KH1" s="1096"/>
      <c r="KI1" s="1096"/>
      <c r="KJ1" s="1096"/>
      <c r="KK1" s="1096"/>
      <c r="KL1" s="1096"/>
      <c r="KM1" s="1096"/>
      <c r="KN1" s="1096"/>
      <c r="KO1" s="1096"/>
      <c r="KP1" s="1096"/>
      <c r="KQ1" s="1096"/>
      <c r="KR1" s="1096"/>
      <c r="KS1" s="1096"/>
      <c r="KT1" s="1096"/>
      <c r="KU1" s="1096"/>
      <c r="KV1" s="1096"/>
      <c r="KW1" s="1096"/>
      <c r="KX1" s="1096"/>
      <c r="KY1" s="1096"/>
      <c r="KZ1" s="1096"/>
      <c r="LA1" s="1096"/>
      <c r="LB1" s="1096"/>
      <c r="LC1" s="1096"/>
      <c r="LD1" s="1096"/>
      <c r="LE1" s="1096"/>
      <c r="LF1" s="1096"/>
      <c r="LG1" s="1096"/>
      <c r="LH1" s="1096"/>
      <c r="LI1" s="1096"/>
      <c r="LJ1" s="1096"/>
      <c r="LK1" s="1096"/>
      <c r="LL1" s="1096"/>
      <c r="LM1" s="1096"/>
      <c r="LN1" s="1096"/>
      <c r="LO1" s="1096"/>
      <c r="LP1" s="1096"/>
      <c r="LQ1" s="1096"/>
      <c r="LR1" s="1096"/>
      <c r="LS1" s="1096"/>
      <c r="LT1" s="1096"/>
      <c r="LU1" s="1096"/>
      <c r="LV1" s="1096"/>
      <c r="LW1" s="1096"/>
      <c r="LX1" s="1096"/>
      <c r="LY1" s="1096"/>
      <c r="LZ1" s="1096"/>
      <c r="MA1" s="1096"/>
      <c r="MB1" s="1096"/>
      <c r="MC1" s="1096"/>
      <c r="MD1" s="1096"/>
      <c r="ME1" s="1096"/>
      <c r="MF1" s="1096"/>
      <c r="MG1" s="1096"/>
      <c r="MH1" s="1096"/>
      <c r="MI1" s="1096"/>
      <c r="MJ1" s="1096"/>
      <c r="MK1" s="1096"/>
      <c r="ML1" s="1096"/>
      <c r="MM1" s="1096"/>
      <c r="MN1" s="1096"/>
      <c r="MO1" s="1096"/>
      <c r="MP1" s="1096"/>
      <c r="MQ1" s="1096"/>
      <c r="MR1" s="1096"/>
      <c r="MS1" s="1096"/>
      <c r="MT1" s="1096"/>
      <c r="MU1" s="1096"/>
      <c r="MV1" s="1096"/>
      <c r="MW1" s="1096"/>
      <c r="MX1" s="1096"/>
      <c r="MY1" s="1096"/>
      <c r="MZ1" s="1096"/>
      <c r="NA1" s="1096"/>
      <c r="NB1" s="1096"/>
      <c r="NC1" s="1096"/>
      <c r="ND1" s="1096"/>
      <c r="NE1" s="1096"/>
      <c r="NF1" s="1096"/>
      <c r="NG1" s="1096"/>
      <c r="NH1" s="1096"/>
      <c r="NI1" s="1096"/>
      <c r="NJ1" s="1096"/>
      <c r="NK1" s="1096"/>
      <c r="NL1" s="1096"/>
      <c r="NM1" s="1096"/>
      <c r="NN1" s="1096"/>
      <c r="NO1" s="1096"/>
      <c r="NP1" s="1096"/>
      <c r="NQ1" s="1096"/>
      <c r="NR1" s="1096"/>
      <c r="NS1" s="1096"/>
      <c r="NT1" s="1096"/>
      <c r="NU1" s="1096"/>
      <c r="NV1" s="1096"/>
      <c r="NW1" s="1096"/>
      <c r="NX1" s="1096"/>
      <c r="NY1" s="1096"/>
      <c r="NZ1" s="1096"/>
      <c r="OA1" s="1096"/>
      <c r="OB1" s="1096"/>
      <c r="OC1" s="1096"/>
      <c r="OD1" s="1096"/>
      <c r="OE1" s="1096"/>
      <c r="OF1" s="1096"/>
      <c r="OG1" s="1096"/>
      <c r="OH1" s="1096"/>
      <c r="OI1" s="1096"/>
      <c r="OJ1" s="1096"/>
      <c r="OK1" s="1096"/>
      <c r="OL1" s="1096"/>
      <c r="OM1" s="1096"/>
      <c r="ON1" s="1096"/>
      <c r="OO1" s="1096"/>
      <c r="OP1" s="1096"/>
      <c r="OQ1" s="1096"/>
      <c r="OR1" s="1096"/>
      <c r="OS1" s="1096"/>
      <c r="OT1" s="1096"/>
      <c r="OU1" s="1096"/>
      <c r="OV1" s="1096"/>
      <c r="OW1" s="1096"/>
      <c r="OX1" s="1096"/>
      <c r="OY1" s="1096"/>
      <c r="OZ1" s="1096"/>
      <c r="PA1" s="1096"/>
      <c r="PB1" s="1096"/>
      <c r="PC1" s="1096"/>
      <c r="PD1" s="1096"/>
      <c r="PE1" s="1096"/>
      <c r="PF1" s="1096"/>
      <c r="PG1" s="1096"/>
      <c r="PH1" s="1096"/>
      <c r="PI1" s="1096"/>
      <c r="PJ1" s="1096"/>
      <c r="PK1" s="1096"/>
      <c r="PL1" s="1096"/>
      <c r="PM1" s="1096"/>
      <c r="PN1" s="1096"/>
      <c r="PO1" s="1096"/>
      <c r="PP1" s="1096"/>
      <c r="PQ1" s="1096"/>
      <c r="PR1" s="1096"/>
      <c r="PS1" s="1096"/>
      <c r="PT1" s="1096"/>
      <c r="PU1" s="1096"/>
      <c r="PV1" s="1096"/>
      <c r="PW1" s="1096"/>
      <c r="PX1" s="1096"/>
      <c r="PY1" s="1096"/>
      <c r="PZ1" s="1096"/>
      <c r="QA1" s="1096"/>
      <c r="QB1" s="1096"/>
      <c r="QC1" s="1096"/>
      <c r="QD1" s="1096"/>
      <c r="QE1" s="1096"/>
      <c r="QF1" s="1096"/>
      <c r="QG1" s="1096"/>
      <c r="QH1" s="1096"/>
      <c r="QI1" s="1096"/>
      <c r="QJ1" s="1096"/>
      <c r="QK1" s="1096"/>
      <c r="QL1" s="1096"/>
      <c r="QM1" s="1096"/>
      <c r="QN1" s="1096"/>
      <c r="QO1" s="1096"/>
      <c r="QP1" s="1096"/>
      <c r="QQ1" s="1096"/>
      <c r="QR1" s="1096"/>
      <c r="QS1" s="1096"/>
      <c r="QT1" s="1096"/>
      <c r="QU1" s="1096"/>
      <c r="QV1" s="1096"/>
      <c r="QW1" s="1096"/>
      <c r="QX1" s="1096"/>
      <c r="QY1" s="1096"/>
      <c r="QZ1" s="1096"/>
      <c r="RA1" s="1096"/>
      <c r="RB1" s="1096"/>
      <c r="RC1" s="1096"/>
      <c r="RD1" s="1096"/>
      <c r="RE1" s="1096"/>
      <c r="RF1" s="1096"/>
      <c r="RG1" s="1096"/>
      <c r="RH1" s="1096"/>
      <c r="RI1" s="1096"/>
      <c r="RJ1" s="1096"/>
      <c r="RK1" s="1096"/>
      <c r="RL1" s="1096"/>
      <c r="RM1" s="1096"/>
      <c r="RN1" s="1096"/>
      <c r="RO1" s="1096"/>
      <c r="RP1" s="1096"/>
      <c r="RQ1" s="1096"/>
      <c r="RR1" s="1096"/>
      <c r="RS1" s="1096"/>
      <c r="RT1" s="1096"/>
      <c r="RU1" s="1096"/>
      <c r="RV1" s="1096"/>
      <c r="RW1" s="1096"/>
      <c r="RX1" s="1096"/>
      <c r="RY1" s="1096"/>
      <c r="RZ1" s="1096"/>
      <c r="SA1" s="1096"/>
      <c r="SB1" s="1096"/>
      <c r="SC1" s="1096"/>
      <c r="SD1" s="1096"/>
      <c r="SE1" s="1096"/>
      <c r="SF1" s="1096"/>
      <c r="SG1" s="1096"/>
      <c r="SH1" s="1096"/>
      <c r="SI1" s="1096"/>
      <c r="SJ1" s="1096"/>
      <c r="SK1" s="1096"/>
      <c r="SL1" s="1096"/>
      <c r="SM1" s="1096"/>
      <c r="SN1" s="1096"/>
      <c r="SO1" s="1096"/>
      <c r="SP1" s="1096"/>
      <c r="SQ1" s="1096"/>
      <c r="SR1" s="1096"/>
      <c r="SS1" s="1096"/>
      <c r="ST1" s="1096"/>
      <c r="SU1" s="1096"/>
      <c r="SV1" s="1096"/>
      <c r="SW1" s="1096"/>
      <c r="SX1" s="1096"/>
      <c r="SY1" s="1096"/>
      <c r="SZ1" s="1096"/>
      <c r="TA1" s="1096"/>
      <c r="TB1" s="1096"/>
      <c r="TC1" s="1096"/>
      <c r="TD1" s="1096"/>
      <c r="TE1" s="1096"/>
      <c r="TF1" s="1096"/>
      <c r="TG1" s="1096"/>
      <c r="TH1" s="1096"/>
      <c r="TI1" s="1096"/>
      <c r="TJ1" s="1096"/>
      <c r="TK1" s="1096"/>
      <c r="TL1" s="1096"/>
      <c r="TM1" s="1096"/>
      <c r="TN1" s="1096"/>
      <c r="TO1" s="1096"/>
      <c r="TP1" s="1096"/>
      <c r="TQ1" s="1096"/>
      <c r="TR1" s="1096"/>
      <c r="TS1" s="1096"/>
      <c r="TT1" s="1096"/>
      <c r="TU1" s="1096"/>
      <c r="TV1" s="1096"/>
      <c r="TW1" s="1096"/>
      <c r="TX1" s="1096"/>
      <c r="TY1" s="1096"/>
      <c r="TZ1" s="1096"/>
      <c r="UA1" s="1096"/>
      <c r="UB1" s="1096"/>
      <c r="UC1" s="1096"/>
      <c r="UD1" s="1096"/>
      <c r="UE1" s="1096"/>
      <c r="UF1" s="1096"/>
      <c r="UG1" s="1096"/>
      <c r="UH1" s="1096"/>
      <c r="UI1" s="1096"/>
      <c r="UJ1" s="1096"/>
      <c r="UK1" s="1096"/>
      <c r="UL1" s="1096"/>
      <c r="UM1" s="1096"/>
      <c r="UN1" s="1096"/>
      <c r="UO1" s="1096"/>
      <c r="UP1" s="1096"/>
      <c r="UQ1" s="1096"/>
      <c r="UR1" s="1096"/>
      <c r="US1" s="1096"/>
      <c r="UT1" s="1096"/>
      <c r="UU1" s="1096"/>
      <c r="UV1" s="1096"/>
      <c r="UW1" s="1096"/>
      <c r="UX1" s="1096"/>
      <c r="UY1" s="1096"/>
      <c r="UZ1" s="1096"/>
      <c r="VA1" s="1096"/>
      <c r="VB1" s="1096"/>
      <c r="VC1" s="1096"/>
      <c r="VD1" s="1096"/>
      <c r="VE1" s="1096"/>
      <c r="VF1" s="1096"/>
      <c r="VG1" s="1096"/>
      <c r="VH1" s="1096"/>
      <c r="VI1" s="1096"/>
      <c r="VJ1" s="1096"/>
      <c r="VK1" s="1096"/>
      <c r="VL1" s="1096"/>
      <c r="VM1" s="1096"/>
      <c r="VN1" s="1096"/>
      <c r="VO1" s="1096"/>
      <c r="VP1" s="1096"/>
      <c r="VQ1" s="1096"/>
      <c r="VR1" s="1096"/>
      <c r="VS1" s="1096"/>
      <c r="VT1" s="1096"/>
      <c r="VU1" s="1096"/>
      <c r="VV1" s="1096"/>
      <c r="VW1" s="1096"/>
      <c r="VX1" s="1096"/>
      <c r="VY1" s="1096"/>
      <c r="VZ1" s="1096"/>
      <c r="WA1" s="1096"/>
      <c r="WB1" s="1096"/>
      <c r="WC1" s="1096"/>
      <c r="WD1" s="1096"/>
      <c r="WE1" s="1096"/>
      <c r="WF1" s="1096"/>
      <c r="WG1" s="1096"/>
      <c r="WH1" s="1096"/>
      <c r="WI1" s="1096"/>
      <c r="WJ1" s="1096"/>
      <c r="WK1" s="1096"/>
      <c r="WL1" s="1096"/>
      <c r="WM1" s="1096"/>
      <c r="WN1" s="1096"/>
      <c r="WO1" s="1096"/>
      <c r="WP1" s="1096"/>
      <c r="WQ1" s="1096"/>
      <c r="WR1" s="1096"/>
      <c r="WS1" s="1096"/>
      <c r="WT1" s="1096"/>
      <c r="WU1" s="1096"/>
      <c r="WV1" s="1096"/>
      <c r="WW1" s="1096"/>
      <c r="WX1" s="1096"/>
      <c r="WY1" s="1096"/>
      <c r="WZ1" s="1096"/>
      <c r="XA1" s="1096"/>
      <c r="XB1" s="1096"/>
      <c r="XC1" s="1096"/>
      <c r="XD1" s="1096"/>
      <c r="XE1" s="1096"/>
      <c r="XF1" s="1096"/>
      <c r="XG1" s="1096"/>
      <c r="XH1" s="1096"/>
      <c r="XI1" s="1096"/>
      <c r="XJ1" s="1096"/>
      <c r="XK1" s="1096"/>
      <c r="XL1" s="1096"/>
      <c r="XM1" s="1096"/>
      <c r="XN1" s="1096"/>
      <c r="XO1" s="1096"/>
      <c r="XP1" s="1096"/>
      <c r="XQ1" s="1096"/>
      <c r="XR1" s="1096"/>
      <c r="XS1" s="1096"/>
      <c r="XT1" s="1096"/>
      <c r="XU1" s="1096"/>
      <c r="XV1" s="1096"/>
      <c r="XW1" s="1096"/>
      <c r="XX1" s="1096"/>
      <c r="XY1" s="1096"/>
      <c r="XZ1" s="1096"/>
      <c r="YA1" s="1096"/>
      <c r="YB1" s="1096"/>
      <c r="YC1" s="1096"/>
      <c r="YD1" s="1096"/>
      <c r="YE1" s="1096"/>
      <c r="YF1" s="1096"/>
      <c r="YG1" s="1096"/>
      <c r="YH1" s="1096"/>
      <c r="YI1" s="1096"/>
      <c r="YJ1" s="1096"/>
      <c r="YK1" s="1096"/>
      <c r="YL1" s="1096"/>
      <c r="YM1" s="1096"/>
      <c r="YN1" s="1096"/>
      <c r="YO1" s="1096"/>
      <c r="YP1" s="1096"/>
      <c r="YQ1" s="1096"/>
      <c r="YR1" s="1096"/>
      <c r="YS1" s="1096"/>
      <c r="YT1" s="1096"/>
      <c r="YU1" s="1096"/>
      <c r="YV1" s="1096"/>
      <c r="YW1" s="1096"/>
      <c r="YX1" s="1096"/>
      <c r="YY1" s="1096"/>
      <c r="YZ1" s="1096"/>
      <c r="ZA1" s="1096"/>
      <c r="ZB1" s="1096"/>
      <c r="ZC1" s="1096"/>
      <c r="ZD1" s="1096"/>
      <c r="ZE1" s="1096"/>
      <c r="ZF1" s="1096"/>
      <c r="ZG1" s="1096"/>
      <c r="ZH1" s="1096"/>
      <c r="ZI1" s="1096"/>
      <c r="ZJ1" s="1096"/>
      <c r="ZK1" s="1096"/>
      <c r="ZL1" s="1096"/>
      <c r="ZM1" s="1096"/>
      <c r="ZN1" s="1096"/>
      <c r="ZO1" s="1096"/>
      <c r="ZP1" s="1096"/>
      <c r="ZQ1" s="1096"/>
      <c r="ZR1" s="1096"/>
      <c r="ZS1" s="1096"/>
      <c r="ZT1" s="1096"/>
      <c r="ZU1" s="1096"/>
      <c r="ZV1" s="1096"/>
      <c r="ZW1" s="1096"/>
      <c r="ZX1" s="1096"/>
      <c r="ZY1" s="1096"/>
      <c r="ZZ1" s="1096"/>
      <c r="AAA1" s="1096"/>
      <c r="AAB1" s="1096"/>
      <c r="AAC1" s="1096"/>
      <c r="AAD1" s="1096"/>
      <c r="AAE1" s="1096"/>
      <c r="AAF1" s="1096"/>
      <c r="AAG1" s="1096"/>
      <c r="AAH1" s="1096"/>
      <c r="AAI1" s="1096"/>
      <c r="AAJ1" s="1096"/>
      <c r="AAK1" s="1096"/>
      <c r="AAL1" s="1096"/>
      <c r="AAM1" s="1096"/>
      <c r="AAN1" s="1096"/>
      <c r="AAO1" s="1096"/>
      <c r="AAP1" s="1096"/>
      <c r="AAQ1" s="1096"/>
      <c r="AAR1" s="1096"/>
      <c r="AAS1" s="1096"/>
      <c r="AAT1" s="1096"/>
      <c r="AAU1" s="1096"/>
      <c r="AAV1" s="1096"/>
      <c r="AAW1" s="1096"/>
      <c r="AAX1" s="1096"/>
      <c r="AAY1" s="1096"/>
      <c r="AAZ1" s="1096"/>
      <c r="ABA1" s="1096"/>
      <c r="ABB1" s="1096"/>
      <c r="ABC1" s="1096"/>
      <c r="ABD1" s="1096"/>
      <c r="ABE1" s="1096"/>
      <c r="ABF1" s="1096"/>
      <c r="ABG1" s="1096"/>
      <c r="ABH1" s="1096"/>
      <c r="ABI1" s="1096"/>
      <c r="ABJ1" s="1096"/>
      <c r="ABK1" s="1096"/>
      <c r="ABL1" s="1096"/>
      <c r="ABM1" s="1096"/>
      <c r="ABN1" s="1096"/>
      <c r="ABO1" s="1096"/>
      <c r="ABP1" s="1096"/>
      <c r="ABQ1" s="1096"/>
      <c r="ABR1" s="1096"/>
      <c r="ABS1" s="1096"/>
      <c r="ABT1" s="1096"/>
      <c r="ABU1" s="1096"/>
      <c r="ABV1" s="1096"/>
      <c r="ABW1" s="1096"/>
      <c r="ABX1" s="1096"/>
      <c r="ABY1" s="1096"/>
      <c r="ABZ1" s="1096"/>
      <c r="ACA1" s="1096"/>
      <c r="ACB1" s="1096"/>
      <c r="ACC1" s="1096"/>
      <c r="ACD1" s="1096"/>
      <c r="ACE1" s="1096"/>
      <c r="ACF1" s="1096"/>
      <c r="ACG1" s="1096"/>
      <c r="ACH1" s="1096"/>
      <c r="ACI1" s="1096"/>
      <c r="ACJ1" s="1096"/>
      <c r="ACK1" s="1096"/>
      <c r="ACL1" s="1096"/>
      <c r="ACM1" s="1096"/>
      <c r="ACN1" s="1096"/>
      <c r="ACO1" s="1096"/>
      <c r="ACP1" s="1096"/>
      <c r="ACQ1" s="1096"/>
      <c r="ACR1" s="1096"/>
      <c r="ACS1" s="1096"/>
      <c r="ACT1" s="1096"/>
      <c r="ACU1" s="1096"/>
      <c r="ACV1" s="1096"/>
      <c r="ACW1" s="1096"/>
      <c r="ACX1" s="1096"/>
      <c r="ACY1" s="1096"/>
      <c r="ACZ1" s="1096"/>
      <c r="ADA1" s="1096"/>
      <c r="ADB1" s="1096"/>
      <c r="ADC1" s="1096"/>
      <c r="ADD1" s="1096"/>
      <c r="ADE1" s="1096"/>
      <c r="ADF1" s="1096"/>
      <c r="ADG1" s="1096"/>
      <c r="ADH1" s="1096"/>
      <c r="ADI1" s="1096"/>
      <c r="ADJ1" s="1096"/>
      <c r="ADK1" s="1096"/>
      <c r="ADL1" s="1096"/>
      <c r="ADM1" s="1096"/>
      <c r="ADN1" s="1096"/>
      <c r="ADO1" s="1096"/>
      <c r="ADP1" s="1096"/>
      <c r="ADQ1" s="1096"/>
      <c r="ADR1" s="1096"/>
      <c r="ADS1" s="1096"/>
      <c r="ADT1" s="1096"/>
      <c r="ADU1" s="1096"/>
      <c r="ADV1" s="1096"/>
      <c r="ADW1" s="1096"/>
      <c r="ADX1" s="1096"/>
      <c r="ADY1" s="1096"/>
      <c r="ADZ1" s="1096"/>
      <c r="AEA1" s="1096"/>
      <c r="AEB1" s="1096"/>
      <c r="AEC1" s="1096"/>
      <c r="AED1" s="1096"/>
      <c r="AEE1" s="1096"/>
      <c r="AEF1" s="1096"/>
      <c r="AEG1" s="1096"/>
      <c r="AEH1" s="1096"/>
      <c r="AEI1" s="1096"/>
      <c r="AEJ1" s="1096"/>
      <c r="AEK1" s="1096"/>
      <c r="AEL1" s="1096"/>
      <c r="AEM1" s="1096"/>
      <c r="AEN1" s="1096"/>
      <c r="AEO1" s="1096"/>
      <c r="AEP1" s="1096"/>
      <c r="AEQ1" s="1096"/>
      <c r="AER1" s="1096"/>
      <c r="AES1" s="1096"/>
      <c r="AET1" s="1096"/>
      <c r="AEU1" s="1096"/>
      <c r="AEV1" s="1096"/>
      <c r="AEW1" s="1096"/>
      <c r="AEX1" s="1096"/>
      <c r="AEY1" s="1096"/>
      <c r="AEZ1" s="1096"/>
      <c r="AFA1" s="1096"/>
      <c r="AFB1" s="1096"/>
      <c r="AFC1" s="1096"/>
      <c r="AFD1" s="1096"/>
      <c r="AFE1" s="1096"/>
      <c r="AFF1" s="1096"/>
      <c r="AFG1" s="1096"/>
      <c r="AFH1" s="1096"/>
      <c r="AFI1" s="1096"/>
      <c r="AFJ1" s="1096"/>
      <c r="AFK1" s="1096"/>
      <c r="AFL1" s="1096"/>
      <c r="AFM1" s="1096"/>
      <c r="AFN1" s="1096"/>
      <c r="AFO1" s="1096"/>
      <c r="AFP1" s="1096"/>
      <c r="AFQ1" s="1096"/>
      <c r="AFR1" s="1096"/>
      <c r="AFS1" s="1096"/>
      <c r="AFT1" s="1096"/>
      <c r="AFU1" s="1096"/>
      <c r="AFV1" s="1096"/>
      <c r="AFW1" s="1096"/>
      <c r="AFX1" s="1096"/>
      <c r="AFY1" s="1096"/>
      <c r="AFZ1" s="1096"/>
      <c r="AGA1" s="1096"/>
      <c r="AGB1" s="1096"/>
      <c r="AGC1" s="1096"/>
      <c r="AGD1" s="1096"/>
      <c r="AGE1" s="1096"/>
      <c r="AGF1" s="1096"/>
      <c r="AGG1" s="1096"/>
      <c r="AGH1" s="1096"/>
      <c r="AGI1" s="1096"/>
      <c r="AGJ1" s="1096"/>
      <c r="AGK1" s="1096"/>
      <c r="AGL1" s="1096"/>
      <c r="AGM1" s="1096"/>
      <c r="AGN1" s="1096"/>
      <c r="AGO1" s="1096"/>
      <c r="AGP1" s="1096"/>
      <c r="AGQ1" s="1096"/>
      <c r="AGR1" s="1096"/>
      <c r="AGS1" s="1096"/>
      <c r="AGT1" s="1096"/>
      <c r="AGU1" s="1096"/>
      <c r="AGV1" s="1096"/>
      <c r="AGW1" s="1096"/>
      <c r="AGX1" s="1096"/>
      <c r="AGY1" s="1096"/>
      <c r="AGZ1" s="1096"/>
      <c r="AHA1" s="1096"/>
      <c r="AHB1" s="1096"/>
      <c r="AHC1" s="1096"/>
      <c r="AHD1" s="1096"/>
      <c r="AHE1" s="1096"/>
      <c r="AHF1" s="1096"/>
      <c r="AHG1" s="1096"/>
      <c r="AHH1" s="1096"/>
      <c r="AHI1" s="1096"/>
      <c r="AHJ1" s="1096"/>
      <c r="AHK1" s="1096"/>
      <c r="AHL1" s="1096"/>
      <c r="AHM1" s="1096"/>
      <c r="AHN1" s="1096"/>
      <c r="AHO1" s="1096"/>
      <c r="AHP1" s="1096"/>
      <c r="AHQ1" s="1096"/>
      <c r="AHR1" s="1096"/>
      <c r="AHS1" s="1096"/>
      <c r="AHT1" s="1096"/>
      <c r="AHU1" s="1096"/>
      <c r="AHV1" s="1096"/>
      <c r="AHW1" s="1096"/>
      <c r="AHX1" s="1096"/>
      <c r="AHY1" s="1096"/>
      <c r="AHZ1" s="1096"/>
      <c r="AIA1" s="1096"/>
      <c r="AIB1" s="1096"/>
      <c r="AIC1" s="1096"/>
      <c r="AID1" s="1096"/>
      <c r="AIE1" s="1096"/>
      <c r="AIF1" s="1096"/>
      <c r="AIG1" s="1096"/>
      <c r="AIH1" s="1096"/>
      <c r="AII1" s="1096"/>
      <c r="AIJ1" s="1096"/>
      <c r="AIK1" s="1096"/>
      <c r="AIL1" s="1096"/>
      <c r="AIM1" s="1096"/>
      <c r="AIN1" s="1096"/>
      <c r="AIO1" s="1096"/>
      <c r="AIP1" s="1096"/>
      <c r="AIQ1" s="1096"/>
      <c r="AIR1" s="1096"/>
      <c r="AIS1" s="1096"/>
      <c r="AIT1" s="1096"/>
      <c r="AIU1" s="1096"/>
      <c r="AIV1" s="1096"/>
      <c r="AIW1" s="1096"/>
      <c r="AIX1" s="1096"/>
      <c r="AIY1" s="1096"/>
      <c r="AIZ1" s="1096"/>
      <c r="AJA1" s="1096"/>
      <c r="AJB1" s="1096"/>
      <c r="AJC1" s="1096"/>
      <c r="AJD1" s="1096"/>
      <c r="AJE1" s="1096"/>
      <c r="AJF1" s="1096"/>
      <c r="AJG1" s="1096"/>
      <c r="AJH1" s="1096"/>
      <c r="AJI1" s="1096"/>
      <c r="AJJ1" s="1096"/>
      <c r="AJK1" s="1096"/>
      <c r="AJL1" s="1096"/>
      <c r="AJM1" s="1096"/>
      <c r="AJN1" s="1096"/>
      <c r="AJO1" s="1096"/>
      <c r="AJP1" s="1096"/>
      <c r="AJQ1" s="1096"/>
      <c r="AJR1" s="1096"/>
      <c r="AJS1" s="1096"/>
      <c r="AJT1" s="1096"/>
      <c r="AJU1" s="1096"/>
      <c r="AJV1" s="1096"/>
      <c r="AJW1" s="1096"/>
      <c r="AJX1" s="1096"/>
      <c r="AJY1" s="1096"/>
      <c r="AJZ1" s="1096"/>
      <c r="AKA1" s="1096"/>
      <c r="AKB1" s="1096"/>
      <c r="AKC1" s="1096"/>
      <c r="AKD1" s="1096"/>
      <c r="AKE1" s="1096"/>
      <c r="AKF1" s="1096"/>
      <c r="AKG1" s="1096"/>
      <c r="AKH1" s="1096"/>
      <c r="AKI1" s="1096"/>
      <c r="AKJ1" s="1096"/>
      <c r="AKK1" s="1096"/>
      <c r="AKL1" s="1096"/>
      <c r="AKM1" s="1096"/>
      <c r="AKN1" s="1096"/>
      <c r="AKO1" s="1096"/>
      <c r="AKP1" s="1096"/>
      <c r="AKQ1" s="1096"/>
      <c r="AKR1" s="1096"/>
      <c r="AKS1" s="1096"/>
      <c r="AKT1" s="1096"/>
      <c r="AKU1" s="1096"/>
      <c r="AKV1" s="1096"/>
      <c r="AKW1" s="1096"/>
      <c r="AKX1" s="1096"/>
      <c r="AKY1" s="1096"/>
      <c r="AKZ1" s="1096"/>
      <c r="ALA1" s="1096"/>
      <c r="ALB1" s="1096"/>
      <c r="ALC1" s="1096"/>
      <c r="ALD1" s="1096"/>
      <c r="ALE1" s="1096"/>
      <c r="ALF1" s="1096"/>
      <c r="ALG1" s="1096"/>
      <c r="ALH1" s="1096"/>
      <c r="ALI1" s="1096"/>
      <c r="ALJ1" s="1096"/>
      <c r="ALK1" s="1096"/>
      <c r="ALL1" s="1096"/>
      <c r="ALM1" s="1096"/>
      <c r="ALN1" s="1096"/>
      <c r="ALO1" s="1096"/>
      <c r="ALP1" s="1096"/>
      <c r="ALQ1" s="1096"/>
      <c r="ALR1" s="1096"/>
      <c r="ALS1" s="1096"/>
      <c r="ALT1" s="1096"/>
      <c r="ALU1" s="1096"/>
      <c r="ALV1" s="1096"/>
      <c r="ALW1" s="1096"/>
      <c r="ALX1" s="1096"/>
      <c r="ALY1" s="1096"/>
      <c r="ALZ1" s="1096"/>
      <c r="AMA1" s="1096"/>
      <c r="AMB1" s="1096"/>
      <c r="AMC1" s="1096"/>
      <c r="AMD1" s="1096"/>
      <c r="AME1" s="1096"/>
      <c r="AMF1" s="1096"/>
      <c r="AMG1" s="1096"/>
      <c r="AMH1" s="1096"/>
      <c r="AMI1" s="1096"/>
      <c r="AMJ1" s="1096"/>
      <c r="AMK1" s="1096"/>
      <c r="AML1" s="1096"/>
      <c r="AMM1" s="1096"/>
      <c r="AMN1" s="1096"/>
      <c r="AMO1" s="1096"/>
      <c r="AMP1" s="1096"/>
      <c r="AMQ1" s="1096"/>
      <c r="AMR1" s="1096"/>
      <c r="AMS1" s="1096"/>
      <c r="AMT1" s="1096"/>
      <c r="AMU1" s="1096"/>
      <c r="AMV1" s="1096"/>
      <c r="AMW1" s="1096"/>
      <c r="AMX1" s="1096"/>
      <c r="AMY1" s="1096"/>
      <c r="AMZ1" s="1096"/>
      <c r="ANA1" s="1096"/>
      <c r="ANB1" s="1096"/>
      <c r="ANC1" s="1096"/>
      <c r="AND1" s="1096"/>
      <c r="ANE1" s="1096"/>
      <c r="ANF1" s="1096"/>
      <c r="ANG1" s="1096"/>
      <c r="ANH1" s="1096"/>
      <c r="ANI1" s="1096"/>
      <c r="ANJ1" s="1096"/>
      <c r="ANK1" s="1096"/>
      <c r="ANL1" s="1096"/>
      <c r="ANM1" s="1096"/>
      <c r="ANN1" s="1096"/>
      <c r="ANO1" s="1096"/>
      <c r="ANP1" s="1096"/>
      <c r="ANQ1" s="1096"/>
      <c r="ANR1" s="1096"/>
      <c r="ANS1" s="1096"/>
      <c r="ANT1" s="1096"/>
      <c r="ANU1" s="1096"/>
      <c r="ANV1" s="1096"/>
      <c r="ANW1" s="1096"/>
      <c r="ANX1" s="1096"/>
      <c r="ANY1" s="1096"/>
      <c r="ANZ1" s="1096"/>
      <c r="AOA1" s="1096"/>
      <c r="AOB1" s="1096"/>
      <c r="AOC1" s="1096"/>
      <c r="AOD1" s="1096"/>
      <c r="AOE1" s="1096"/>
      <c r="AOF1" s="1096"/>
      <c r="AOG1" s="1096"/>
      <c r="AOH1" s="1096"/>
      <c r="AOI1" s="1096"/>
      <c r="AOJ1" s="1096"/>
      <c r="AOK1" s="1096"/>
      <c r="AOL1" s="1096"/>
      <c r="AOM1" s="1096"/>
      <c r="AON1" s="1096"/>
      <c r="AOO1" s="1096"/>
      <c r="AOP1" s="1096"/>
      <c r="AOQ1" s="1096"/>
      <c r="AOR1" s="1096"/>
      <c r="AOS1" s="1096"/>
      <c r="AOT1" s="1096"/>
      <c r="AOU1" s="1096"/>
      <c r="AOV1" s="1096"/>
      <c r="AOW1" s="1096"/>
      <c r="AOX1" s="1096"/>
      <c r="AOY1" s="1096"/>
      <c r="AOZ1" s="1096"/>
      <c r="APA1" s="1096"/>
      <c r="APB1" s="1096"/>
      <c r="APC1" s="1096"/>
      <c r="APD1" s="1096"/>
      <c r="APE1" s="1096"/>
      <c r="APF1" s="1096"/>
      <c r="APG1" s="1096"/>
      <c r="APH1" s="1096"/>
      <c r="API1" s="1096"/>
      <c r="APJ1" s="1096"/>
      <c r="APK1" s="1096"/>
      <c r="APL1" s="1096"/>
      <c r="APM1" s="1096"/>
      <c r="APN1" s="1096"/>
      <c r="APO1" s="1096"/>
      <c r="APP1" s="1096"/>
      <c r="APQ1" s="1096"/>
      <c r="APR1" s="1096"/>
      <c r="APS1" s="1096"/>
      <c r="APT1" s="1096"/>
      <c r="APU1" s="1096"/>
      <c r="APV1" s="1096"/>
      <c r="APW1" s="1096"/>
      <c r="APX1" s="1096"/>
      <c r="APY1" s="1096"/>
      <c r="APZ1" s="1096"/>
      <c r="AQA1" s="1096"/>
      <c r="AQB1" s="1096"/>
      <c r="AQC1" s="1096"/>
      <c r="AQD1" s="1096"/>
      <c r="AQE1" s="1096"/>
      <c r="AQF1" s="1096"/>
      <c r="AQG1" s="1096"/>
      <c r="AQH1" s="1096"/>
      <c r="AQI1" s="1096"/>
      <c r="AQJ1" s="1096"/>
      <c r="AQK1" s="1096"/>
      <c r="AQL1" s="1096"/>
      <c r="AQM1" s="1096"/>
      <c r="AQN1" s="1096"/>
      <c r="AQO1" s="1096"/>
      <c r="AQP1" s="1096"/>
      <c r="AQQ1" s="1096"/>
      <c r="AQR1" s="1096"/>
      <c r="AQS1" s="1096"/>
      <c r="AQT1" s="1096"/>
      <c r="AQU1" s="1096"/>
      <c r="AQV1" s="1096"/>
      <c r="AQW1" s="1096"/>
      <c r="AQX1" s="1096"/>
      <c r="AQY1" s="1096"/>
      <c r="AQZ1" s="1096"/>
      <c r="ARA1" s="1096"/>
      <c r="ARB1" s="1096"/>
      <c r="ARC1" s="1096"/>
      <c r="ARD1" s="1096"/>
      <c r="ARE1" s="1096"/>
      <c r="ARF1" s="1096"/>
      <c r="ARG1" s="1096"/>
      <c r="ARH1" s="1096"/>
      <c r="ARI1" s="1096"/>
      <c r="ARJ1" s="1096"/>
      <c r="ARK1" s="1096"/>
      <c r="ARL1" s="1096"/>
      <c r="ARM1" s="1096"/>
      <c r="ARN1" s="1096"/>
      <c r="ARO1" s="1096"/>
      <c r="ARP1" s="1096"/>
      <c r="ARQ1" s="1096"/>
      <c r="ARR1" s="1096"/>
      <c r="ARS1" s="1096"/>
      <c r="ART1" s="1096"/>
      <c r="ARU1" s="1096"/>
      <c r="ARV1" s="1096"/>
      <c r="ARW1" s="1096"/>
      <c r="ARX1" s="1096"/>
      <c r="ARY1" s="1096"/>
      <c r="ARZ1" s="1096"/>
      <c r="ASA1" s="1096"/>
      <c r="ASB1" s="1096"/>
      <c r="ASC1" s="1096"/>
      <c r="ASD1" s="1096"/>
      <c r="ASE1" s="1096"/>
      <c r="ASF1" s="1096"/>
      <c r="ASG1" s="1096"/>
      <c r="ASH1" s="1096"/>
      <c r="ASI1" s="1096"/>
      <c r="ASJ1" s="1096"/>
      <c r="ASK1" s="1096"/>
      <c r="ASL1" s="1096"/>
      <c r="ASM1" s="1096"/>
      <c r="ASN1" s="1096"/>
      <c r="ASO1" s="1096"/>
      <c r="ASP1" s="1096"/>
      <c r="ASQ1" s="1096"/>
      <c r="ASR1" s="1096"/>
      <c r="ASS1" s="1096"/>
      <c r="AST1" s="1096"/>
      <c r="ASU1" s="1096"/>
      <c r="ASV1" s="1096"/>
      <c r="ASW1" s="1096"/>
      <c r="ASX1" s="1096"/>
      <c r="ASY1" s="1096"/>
      <c r="ASZ1" s="1096"/>
      <c r="ATA1" s="1096"/>
      <c r="ATB1" s="1096"/>
      <c r="ATC1" s="1096"/>
      <c r="ATD1" s="1096"/>
      <c r="ATE1" s="1096"/>
      <c r="ATF1" s="1096"/>
      <c r="ATG1" s="1096"/>
      <c r="ATH1" s="1096"/>
      <c r="ATI1" s="1096"/>
      <c r="ATJ1" s="1096"/>
      <c r="ATK1" s="1096"/>
      <c r="ATL1" s="1096"/>
      <c r="ATM1" s="1096"/>
      <c r="ATN1" s="1096"/>
      <c r="ATO1" s="1096"/>
      <c r="ATP1" s="1096"/>
      <c r="ATQ1" s="1096"/>
      <c r="ATR1" s="1096"/>
      <c r="ATS1" s="1096"/>
      <c r="ATT1" s="1096"/>
      <c r="ATU1" s="1096"/>
      <c r="ATV1" s="1096"/>
      <c r="ATW1" s="1096"/>
      <c r="ATX1" s="1096"/>
      <c r="ATY1" s="1096"/>
      <c r="ATZ1" s="1096"/>
      <c r="AUA1" s="1096"/>
      <c r="AUB1" s="1096"/>
      <c r="AUC1" s="1096"/>
      <c r="AUD1" s="1096"/>
      <c r="AUE1" s="1096"/>
      <c r="AUF1" s="1096"/>
      <c r="AUG1" s="1096"/>
      <c r="AUH1" s="1096"/>
      <c r="AUI1" s="1096"/>
      <c r="AUJ1" s="1096"/>
      <c r="AUK1" s="1096"/>
      <c r="AUL1" s="1096"/>
      <c r="AUM1" s="1096"/>
      <c r="AUN1" s="1096"/>
      <c r="AUO1" s="1096"/>
      <c r="AUP1" s="1096"/>
      <c r="AUQ1" s="1096"/>
      <c r="AUR1" s="1096"/>
      <c r="AUS1" s="1096"/>
      <c r="AUT1" s="1096"/>
      <c r="AUU1" s="1096"/>
      <c r="AUV1" s="1096"/>
      <c r="AUW1" s="1096"/>
      <c r="AUX1" s="1096"/>
      <c r="AUY1" s="1096"/>
      <c r="AUZ1" s="1096"/>
      <c r="AVA1" s="1096"/>
      <c r="AVB1" s="1096"/>
      <c r="AVC1" s="1096"/>
      <c r="AVD1" s="1096"/>
      <c r="AVE1" s="1096"/>
      <c r="AVF1" s="1096"/>
      <c r="AVG1" s="1096"/>
      <c r="AVH1" s="1096"/>
      <c r="AVI1" s="1096"/>
      <c r="AVJ1" s="1096"/>
      <c r="AVK1" s="1096"/>
      <c r="AVL1" s="1096"/>
      <c r="AVM1" s="1096"/>
      <c r="AVN1" s="1096"/>
      <c r="AVO1" s="1096"/>
      <c r="AVP1" s="1096"/>
      <c r="AVQ1" s="1096"/>
      <c r="AVR1" s="1096"/>
      <c r="AVS1" s="1096"/>
      <c r="AVT1" s="1096"/>
      <c r="AVU1" s="1096"/>
      <c r="AVV1" s="1096"/>
      <c r="AVW1" s="1096"/>
      <c r="AVX1" s="1096"/>
      <c r="AVY1" s="1096"/>
      <c r="AVZ1" s="1096"/>
      <c r="AWA1" s="1096"/>
      <c r="AWB1" s="1096"/>
      <c r="AWC1" s="1096"/>
      <c r="AWD1" s="1096"/>
      <c r="AWE1" s="1096"/>
      <c r="AWF1" s="1096"/>
      <c r="AWG1" s="1096"/>
      <c r="AWH1" s="1096"/>
      <c r="AWI1" s="1096"/>
      <c r="AWJ1" s="1096"/>
      <c r="AWK1" s="1096"/>
      <c r="AWL1" s="1096"/>
      <c r="AWM1" s="1096"/>
      <c r="AWN1" s="1096"/>
      <c r="AWO1" s="1096"/>
      <c r="AWP1" s="1096"/>
      <c r="AWQ1" s="1096"/>
      <c r="AWR1" s="1096"/>
      <c r="AWS1" s="1096"/>
      <c r="AWT1" s="1096"/>
      <c r="AWU1" s="1096"/>
      <c r="AWV1" s="1096"/>
      <c r="AWW1" s="1096"/>
      <c r="AWX1" s="1096"/>
      <c r="AWY1" s="1096"/>
      <c r="AWZ1" s="1096"/>
      <c r="AXA1" s="1096"/>
      <c r="AXB1" s="1096"/>
      <c r="AXC1" s="1096"/>
      <c r="AXD1" s="1096"/>
      <c r="AXE1" s="1096"/>
      <c r="AXF1" s="1096"/>
      <c r="AXG1" s="1096"/>
      <c r="AXH1" s="1096"/>
      <c r="AXI1" s="1096"/>
      <c r="AXJ1" s="1096"/>
      <c r="AXK1" s="1096"/>
      <c r="AXL1" s="1096"/>
      <c r="AXM1" s="1096"/>
      <c r="AXN1" s="1096"/>
      <c r="AXO1" s="1096"/>
      <c r="AXP1" s="1096"/>
      <c r="AXQ1" s="1096"/>
      <c r="AXR1" s="1096"/>
      <c r="AXS1" s="1096"/>
      <c r="AXT1" s="1096"/>
      <c r="AXU1" s="1096"/>
      <c r="AXV1" s="1096"/>
      <c r="AXW1" s="1096"/>
      <c r="AXX1" s="1096"/>
      <c r="AXY1" s="1096"/>
      <c r="AXZ1" s="1096"/>
      <c r="AYA1" s="1096"/>
      <c r="AYB1" s="1096"/>
      <c r="AYC1" s="1096"/>
      <c r="AYD1" s="1096"/>
      <c r="AYE1" s="1096"/>
      <c r="AYF1" s="1096"/>
      <c r="AYG1" s="1096"/>
      <c r="AYH1" s="1096"/>
      <c r="AYI1" s="1096"/>
      <c r="AYJ1" s="1096"/>
      <c r="AYK1" s="1096"/>
      <c r="AYL1" s="1096"/>
      <c r="AYM1" s="1096"/>
      <c r="AYN1" s="1096"/>
      <c r="AYO1" s="1096"/>
      <c r="AYP1" s="1096"/>
      <c r="AYQ1" s="1096"/>
      <c r="AYR1" s="1096"/>
      <c r="AYS1" s="1096"/>
      <c r="AYT1" s="1096"/>
      <c r="AYU1" s="1096"/>
      <c r="AYV1" s="1096"/>
      <c r="AYW1" s="1096"/>
      <c r="AYX1" s="1096"/>
      <c r="AYY1" s="1096"/>
      <c r="AYZ1" s="1096"/>
      <c r="AZA1" s="1096"/>
      <c r="AZB1" s="1096"/>
      <c r="AZC1" s="1096"/>
      <c r="AZD1" s="1096"/>
      <c r="AZE1" s="1096"/>
      <c r="AZF1" s="1096"/>
      <c r="AZG1" s="1096"/>
      <c r="AZH1" s="1096"/>
      <c r="AZI1" s="1096"/>
      <c r="AZJ1" s="1096"/>
      <c r="AZK1" s="1096"/>
      <c r="AZL1" s="1096"/>
      <c r="AZM1" s="1096"/>
      <c r="AZN1" s="1096"/>
      <c r="AZO1" s="1096"/>
      <c r="AZP1" s="1096"/>
      <c r="AZQ1" s="1096"/>
      <c r="AZR1" s="1096"/>
      <c r="AZS1" s="1096"/>
      <c r="AZT1" s="1096"/>
      <c r="AZU1" s="1096"/>
      <c r="AZV1" s="1096"/>
      <c r="AZW1" s="1096"/>
      <c r="AZX1" s="1096"/>
      <c r="AZY1" s="1096"/>
      <c r="AZZ1" s="1096"/>
      <c r="BAA1" s="1096"/>
      <c r="BAB1" s="1096"/>
      <c r="BAC1" s="1096"/>
      <c r="BAD1" s="1096"/>
      <c r="BAE1" s="1096"/>
      <c r="BAF1" s="1096"/>
      <c r="BAG1" s="1096"/>
      <c r="BAH1" s="1096"/>
      <c r="BAI1" s="1096"/>
      <c r="BAJ1" s="1096"/>
      <c r="BAK1" s="1096"/>
      <c r="BAL1" s="1096"/>
      <c r="BAM1" s="1096"/>
      <c r="BAN1" s="1096"/>
      <c r="BAO1" s="1096"/>
      <c r="BAP1" s="1096"/>
      <c r="BAQ1" s="1096"/>
      <c r="BAR1" s="1096"/>
      <c r="BAS1" s="1096"/>
      <c r="BAT1" s="1096"/>
      <c r="BAU1" s="1096"/>
      <c r="BAV1" s="1096"/>
      <c r="BAW1" s="1096"/>
      <c r="BAX1" s="1096"/>
      <c r="BAY1" s="1096"/>
      <c r="BAZ1" s="1096"/>
      <c r="BBA1" s="1096"/>
      <c r="BBB1" s="1096"/>
      <c r="BBC1" s="1096"/>
      <c r="BBD1" s="1096"/>
      <c r="BBE1" s="1096"/>
      <c r="BBF1" s="1096"/>
      <c r="BBG1" s="1096"/>
      <c r="BBH1" s="1096"/>
      <c r="BBI1" s="1096"/>
      <c r="BBJ1" s="1096"/>
      <c r="BBK1" s="1096"/>
      <c r="BBL1" s="1096"/>
      <c r="BBM1" s="1096"/>
      <c r="BBN1" s="1096"/>
      <c r="BBO1" s="1096"/>
      <c r="BBP1" s="1096"/>
      <c r="BBQ1" s="1096"/>
      <c r="BBR1" s="1096"/>
      <c r="BBS1" s="1096"/>
      <c r="BBT1" s="1096"/>
      <c r="BBU1" s="1096"/>
      <c r="BBV1" s="1096"/>
      <c r="BBW1" s="1096"/>
      <c r="BBX1" s="1096"/>
      <c r="BBY1" s="1096"/>
      <c r="BBZ1" s="1096"/>
      <c r="BCA1" s="1096"/>
      <c r="BCB1" s="1096"/>
      <c r="BCC1" s="1096"/>
      <c r="BCD1" s="1096"/>
      <c r="BCE1" s="1096"/>
      <c r="BCF1" s="1096"/>
      <c r="BCG1" s="1096"/>
      <c r="BCH1" s="1096"/>
      <c r="BCI1" s="1096"/>
      <c r="BCJ1" s="1096"/>
      <c r="BCK1" s="1096"/>
      <c r="BCL1" s="1096"/>
      <c r="BCM1" s="1096"/>
      <c r="BCN1" s="1096"/>
      <c r="BCO1" s="1096"/>
      <c r="BCP1" s="1096"/>
      <c r="BCQ1" s="1096"/>
      <c r="BCR1" s="1096"/>
      <c r="BCS1" s="1096"/>
      <c r="BCT1" s="1096"/>
      <c r="BCU1" s="1096"/>
      <c r="BCV1" s="1096"/>
      <c r="BCW1" s="1096"/>
      <c r="BCX1" s="1096"/>
      <c r="BCY1" s="1096"/>
      <c r="BCZ1" s="1096"/>
      <c r="BDA1" s="1096"/>
      <c r="BDB1" s="1096"/>
      <c r="BDC1" s="1096"/>
      <c r="BDD1" s="1096"/>
      <c r="BDE1" s="1096"/>
      <c r="BDF1" s="1096"/>
      <c r="BDG1" s="1096"/>
      <c r="BDH1" s="1096"/>
      <c r="BDI1" s="1096"/>
      <c r="BDJ1" s="1096"/>
      <c r="BDK1" s="1096"/>
      <c r="BDL1" s="1096"/>
      <c r="BDM1" s="1096"/>
      <c r="BDN1" s="1096"/>
      <c r="BDO1" s="1096"/>
      <c r="BDP1" s="1096"/>
      <c r="BDQ1" s="1096"/>
      <c r="BDR1" s="1096"/>
      <c r="BDS1" s="1096"/>
      <c r="BDT1" s="1096"/>
      <c r="BDU1" s="1096"/>
      <c r="BDV1" s="1096"/>
      <c r="BDW1" s="1096"/>
      <c r="BDX1" s="1096"/>
      <c r="BDY1" s="1096"/>
      <c r="BDZ1" s="1096"/>
      <c r="BEA1" s="1096"/>
      <c r="BEB1" s="1096"/>
      <c r="BEC1" s="1096"/>
      <c r="BED1" s="1096"/>
      <c r="BEE1" s="1096"/>
      <c r="BEF1" s="1096"/>
      <c r="BEG1" s="1096"/>
      <c r="BEH1" s="1096"/>
      <c r="BEI1" s="1096"/>
      <c r="BEJ1" s="1096"/>
      <c r="BEK1" s="1096"/>
      <c r="BEL1" s="1096"/>
      <c r="BEM1" s="1096"/>
      <c r="BEN1" s="1096"/>
      <c r="BEO1" s="1096"/>
      <c r="BEP1" s="1096"/>
      <c r="BEQ1" s="1096"/>
      <c r="BER1" s="1096"/>
      <c r="BES1" s="1096"/>
      <c r="BET1" s="1096"/>
      <c r="BEU1" s="1096"/>
      <c r="BEV1" s="1096"/>
      <c r="BEW1" s="1096"/>
      <c r="BEX1" s="1096"/>
      <c r="BEY1" s="1096"/>
      <c r="BEZ1" s="1096"/>
      <c r="BFA1" s="1096"/>
      <c r="BFB1" s="1096"/>
      <c r="BFC1" s="1096"/>
      <c r="BFD1" s="1096"/>
      <c r="BFE1" s="1096"/>
      <c r="BFF1" s="1096"/>
      <c r="BFG1" s="1096"/>
      <c r="BFH1" s="1096"/>
      <c r="BFI1" s="1096"/>
      <c r="BFJ1" s="1096"/>
      <c r="BFK1" s="1096"/>
      <c r="BFL1" s="1096"/>
      <c r="BFM1" s="1096"/>
      <c r="BFN1" s="1096"/>
      <c r="BFO1" s="1096"/>
      <c r="BFP1" s="1096"/>
      <c r="BFQ1" s="1096"/>
      <c r="BFR1" s="1096"/>
      <c r="BFS1" s="1096"/>
      <c r="BFT1" s="1096"/>
      <c r="BFU1" s="1096"/>
      <c r="BFV1" s="1096"/>
      <c r="BFW1" s="1096"/>
      <c r="BFX1" s="1096"/>
      <c r="BFY1" s="1096"/>
      <c r="BFZ1" s="1096"/>
      <c r="BGA1" s="1096"/>
      <c r="BGB1" s="1096"/>
      <c r="BGC1" s="1096"/>
      <c r="BGD1" s="1096"/>
      <c r="BGE1" s="1096"/>
      <c r="BGF1" s="1096"/>
      <c r="BGG1" s="1096"/>
      <c r="BGH1" s="1096"/>
      <c r="BGI1" s="1096"/>
      <c r="BGJ1" s="1096"/>
      <c r="BGK1" s="1096"/>
      <c r="BGL1" s="1096"/>
      <c r="BGM1" s="1096"/>
      <c r="BGN1" s="1096"/>
      <c r="BGO1" s="1096"/>
      <c r="BGP1" s="1096"/>
      <c r="BGQ1" s="1096"/>
      <c r="BGR1" s="1096"/>
      <c r="BGS1" s="1096"/>
      <c r="BGT1" s="1096"/>
      <c r="BGU1" s="1096"/>
      <c r="BGV1" s="1096"/>
      <c r="BGW1" s="1096"/>
      <c r="BGX1" s="1096"/>
      <c r="BGY1" s="1096"/>
      <c r="BGZ1" s="1096"/>
      <c r="BHA1" s="1096"/>
      <c r="BHB1" s="1096"/>
      <c r="BHC1" s="1096"/>
      <c r="BHD1" s="1096"/>
      <c r="BHE1" s="1096"/>
      <c r="BHF1" s="1096"/>
      <c r="BHG1" s="1096"/>
      <c r="BHH1" s="1096"/>
      <c r="BHI1" s="1096"/>
      <c r="BHJ1" s="1096"/>
      <c r="BHK1" s="1096"/>
      <c r="BHL1" s="1096"/>
      <c r="BHM1" s="1096"/>
      <c r="BHN1" s="1096"/>
      <c r="BHO1" s="1096"/>
      <c r="BHP1" s="1096"/>
      <c r="BHQ1" s="1096"/>
      <c r="BHR1" s="1096"/>
      <c r="BHS1" s="1096"/>
      <c r="BHT1" s="1096"/>
      <c r="BHU1" s="1096"/>
      <c r="BHV1" s="1096"/>
      <c r="BHW1" s="1096"/>
      <c r="BHX1" s="1096"/>
      <c r="BHY1" s="1096"/>
      <c r="BHZ1" s="1096"/>
      <c r="BIA1" s="1096"/>
      <c r="BIB1" s="1096"/>
      <c r="BIC1" s="1096"/>
      <c r="BID1" s="1096"/>
      <c r="BIE1" s="1096"/>
      <c r="BIF1" s="1096"/>
      <c r="BIG1" s="1096"/>
      <c r="BIH1" s="1096"/>
      <c r="BII1" s="1096"/>
      <c r="BIJ1" s="1096"/>
      <c r="BIK1" s="1096"/>
      <c r="BIL1" s="1096"/>
      <c r="BIM1" s="1096"/>
      <c r="BIN1" s="1096"/>
      <c r="BIO1" s="1096"/>
      <c r="BIP1" s="1096"/>
      <c r="BIQ1" s="1096"/>
      <c r="BIR1" s="1096"/>
      <c r="BIS1" s="1096"/>
      <c r="BIT1" s="1096"/>
      <c r="BIU1" s="1096"/>
      <c r="BIV1" s="1096"/>
      <c r="BIW1" s="1096"/>
      <c r="BIX1" s="1096"/>
      <c r="BIY1" s="1096"/>
      <c r="BIZ1" s="1096"/>
      <c r="BJA1" s="1096"/>
      <c r="BJB1" s="1096"/>
      <c r="BJC1" s="1096"/>
      <c r="BJD1" s="1096"/>
      <c r="BJE1" s="1096"/>
      <c r="BJF1" s="1096"/>
      <c r="BJG1" s="1096"/>
      <c r="BJH1" s="1096"/>
      <c r="BJI1" s="1096"/>
      <c r="BJJ1" s="1096"/>
      <c r="BJK1" s="1096"/>
      <c r="BJL1" s="1096"/>
      <c r="BJM1" s="1096"/>
      <c r="BJN1" s="1096"/>
      <c r="BJO1" s="1096"/>
      <c r="BJP1" s="1096"/>
      <c r="BJQ1" s="1096"/>
      <c r="BJR1" s="1096"/>
      <c r="BJS1" s="1096"/>
      <c r="BJT1" s="1096"/>
      <c r="BJU1" s="1096"/>
      <c r="BJV1" s="1096"/>
      <c r="BJW1" s="1096"/>
      <c r="BJX1" s="1096"/>
      <c r="BJY1" s="1096"/>
      <c r="BJZ1" s="1096"/>
      <c r="BKA1" s="1096"/>
      <c r="BKB1" s="1096"/>
      <c r="BKC1" s="1096"/>
      <c r="BKD1" s="1096"/>
      <c r="BKE1" s="1096"/>
      <c r="BKF1" s="1096"/>
      <c r="BKG1" s="1096"/>
      <c r="BKH1" s="1096"/>
      <c r="BKI1" s="1096"/>
      <c r="BKJ1" s="1096"/>
      <c r="BKK1" s="1096"/>
      <c r="BKL1" s="1096"/>
      <c r="BKM1" s="1096"/>
      <c r="BKN1" s="1096"/>
      <c r="BKO1" s="1096"/>
      <c r="BKP1" s="1096"/>
      <c r="BKQ1" s="1096"/>
      <c r="BKR1" s="1096"/>
      <c r="BKS1" s="1096"/>
      <c r="BKT1" s="1096"/>
      <c r="BKU1" s="1096"/>
      <c r="BKV1" s="1096"/>
      <c r="BKW1" s="1096"/>
      <c r="BKX1" s="1096"/>
      <c r="BKY1" s="1096"/>
      <c r="BKZ1" s="1096"/>
      <c r="BLA1" s="1096"/>
      <c r="BLB1" s="1096"/>
      <c r="BLC1" s="1096"/>
      <c r="BLD1" s="1096"/>
      <c r="BLE1" s="1096"/>
      <c r="BLF1" s="1096"/>
      <c r="BLG1" s="1096"/>
      <c r="BLH1" s="1096"/>
      <c r="BLI1" s="1096"/>
      <c r="BLJ1" s="1096"/>
      <c r="BLK1" s="1096"/>
      <c r="BLL1" s="1096"/>
      <c r="BLM1" s="1096"/>
      <c r="BLN1" s="1096"/>
      <c r="BLO1" s="1096"/>
      <c r="BLP1" s="1096"/>
      <c r="BLQ1" s="1096"/>
      <c r="BLR1" s="1096"/>
      <c r="BLS1" s="1096"/>
      <c r="BLT1" s="1096"/>
      <c r="BLU1" s="1096"/>
      <c r="BLV1" s="1096"/>
      <c r="BLW1" s="1096"/>
      <c r="BLX1" s="1096"/>
      <c r="BLY1" s="1096"/>
      <c r="BLZ1" s="1096"/>
      <c r="BMA1" s="1096"/>
      <c r="BMB1" s="1096"/>
      <c r="BMC1" s="1096"/>
      <c r="BMD1" s="1096"/>
      <c r="BME1" s="1096"/>
      <c r="BMF1" s="1096"/>
      <c r="BMG1" s="1096"/>
      <c r="BMH1" s="1096"/>
      <c r="BMI1" s="1096"/>
      <c r="BMJ1" s="1096"/>
      <c r="BMK1" s="1096"/>
      <c r="BML1" s="1096"/>
      <c r="BMM1" s="1096"/>
      <c r="BMN1" s="1096"/>
      <c r="BMO1" s="1096"/>
      <c r="BMP1" s="1096"/>
      <c r="BMQ1" s="1096"/>
      <c r="BMR1" s="1096"/>
      <c r="BMS1" s="1096"/>
      <c r="BMT1" s="1096"/>
      <c r="BMU1" s="1096"/>
      <c r="BMV1" s="1096"/>
      <c r="BMW1" s="1096"/>
      <c r="BMX1" s="1096"/>
      <c r="BMY1" s="1096"/>
      <c r="BMZ1" s="1096"/>
      <c r="BNA1" s="1096"/>
      <c r="BNB1" s="1096"/>
      <c r="BNC1" s="1096"/>
      <c r="BND1" s="1096"/>
      <c r="BNE1" s="1096"/>
      <c r="BNF1" s="1096"/>
      <c r="BNG1" s="1096"/>
      <c r="BNH1" s="1096"/>
      <c r="BNI1" s="1096"/>
      <c r="BNJ1" s="1096"/>
      <c r="BNK1" s="1096"/>
      <c r="BNL1" s="1096"/>
      <c r="BNM1" s="1096"/>
      <c r="BNN1" s="1096"/>
      <c r="BNO1" s="1096"/>
      <c r="BNP1" s="1096"/>
      <c r="BNQ1" s="1096"/>
      <c r="BNR1" s="1096"/>
      <c r="BNS1" s="1096"/>
      <c r="BNT1" s="1096"/>
      <c r="BNU1" s="1096"/>
      <c r="BNV1" s="1096"/>
      <c r="BNW1" s="1096"/>
      <c r="BNX1" s="1096"/>
      <c r="BNY1" s="1096"/>
      <c r="BNZ1" s="1096"/>
      <c r="BOA1" s="1096"/>
      <c r="BOB1" s="1096"/>
      <c r="BOC1" s="1096"/>
      <c r="BOD1" s="1096"/>
      <c r="BOE1" s="1096"/>
      <c r="BOF1" s="1096"/>
      <c r="BOG1" s="1096"/>
      <c r="BOH1" s="1096"/>
      <c r="BOI1" s="1096"/>
      <c r="BOJ1" s="1096"/>
      <c r="BOK1" s="1096"/>
      <c r="BOL1" s="1096"/>
      <c r="BOM1" s="1096"/>
      <c r="BON1" s="1096"/>
      <c r="BOO1" s="1096"/>
      <c r="BOP1" s="1096"/>
      <c r="BOQ1" s="1096"/>
      <c r="BOR1" s="1096"/>
      <c r="BOS1" s="1096"/>
      <c r="BOT1" s="1096"/>
      <c r="BOU1" s="1096"/>
      <c r="BOV1" s="1096"/>
      <c r="BOW1" s="1096"/>
      <c r="BOX1" s="1096"/>
      <c r="BOY1" s="1096"/>
      <c r="BOZ1" s="1096"/>
      <c r="BPA1" s="1096"/>
      <c r="BPB1" s="1096"/>
      <c r="BPC1" s="1096"/>
      <c r="BPD1" s="1096"/>
      <c r="BPE1" s="1096"/>
      <c r="BPF1" s="1096"/>
      <c r="BPG1" s="1096"/>
      <c r="BPH1" s="1096"/>
      <c r="BPI1" s="1096"/>
      <c r="BPJ1" s="1096"/>
      <c r="BPK1" s="1096"/>
      <c r="BPL1" s="1096"/>
      <c r="BPM1" s="1096"/>
      <c r="BPN1" s="1096"/>
      <c r="BPO1" s="1096"/>
      <c r="BPP1" s="1096"/>
      <c r="BPQ1" s="1096"/>
      <c r="BPR1" s="1096"/>
      <c r="BPS1" s="1096"/>
      <c r="BPT1" s="1096"/>
      <c r="BPU1" s="1096"/>
      <c r="BPV1" s="1096"/>
      <c r="BPW1" s="1096"/>
      <c r="BPX1" s="1096"/>
      <c r="BPY1" s="1096"/>
      <c r="BPZ1" s="1096"/>
      <c r="BQA1" s="1096"/>
      <c r="BQB1" s="1096"/>
      <c r="BQC1" s="1096"/>
      <c r="BQD1" s="1096"/>
      <c r="BQE1" s="1096"/>
      <c r="BQF1" s="1096"/>
      <c r="BQG1" s="1096"/>
      <c r="BQH1" s="1096"/>
      <c r="BQI1" s="1096"/>
      <c r="BQJ1" s="1096"/>
      <c r="BQK1" s="1096"/>
      <c r="BQL1" s="1096"/>
      <c r="BQM1" s="1096"/>
      <c r="BQN1" s="1096"/>
      <c r="BQO1" s="1096"/>
      <c r="BQP1" s="1096"/>
      <c r="BQQ1" s="1096"/>
      <c r="BQR1" s="1096"/>
      <c r="BQS1" s="1096"/>
      <c r="BQT1" s="1096"/>
      <c r="BQU1" s="1096"/>
      <c r="BQV1" s="1096"/>
      <c r="BQW1" s="1096"/>
      <c r="BQX1" s="1096"/>
      <c r="BQY1" s="1096"/>
      <c r="BQZ1" s="1096"/>
      <c r="BRA1" s="1096"/>
      <c r="BRB1" s="1096"/>
      <c r="BRC1" s="1096"/>
      <c r="BRD1" s="1096"/>
      <c r="BRE1" s="1096"/>
      <c r="BRF1" s="1096"/>
      <c r="BRG1" s="1096"/>
      <c r="BRH1" s="1096"/>
      <c r="BRI1" s="1096"/>
      <c r="BRJ1" s="1096"/>
      <c r="BRK1" s="1096"/>
      <c r="BRL1" s="1096"/>
      <c r="BRM1" s="1096"/>
      <c r="BRN1" s="1096"/>
      <c r="BRO1" s="1096"/>
      <c r="BRP1" s="1096"/>
      <c r="BRQ1" s="1096"/>
      <c r="BRR1" s="1096"/>
      <c r="BRS1" s="1096"/>
      <c r="BRT1" s="1096"/>
      <c r="BRU1" s="1096"/>
      <c r="BRV1" s="1096"/>
      <c r="BRW1" s="1096"/>
      <c r="BRX1" s="1096"/>
      <c r="BRY1" s="1096"/>
      <c r="BRZ1" s="1096"/>
      <c r="BSA1" s="1096"/>
      <c r="BSB1" s="1096"/>
      <c r="BSC1" s="1096"/>
      <c r="BSD1" s="1096"/>
      <c r="BSE1" s="1096"/>
      <c r="BSF1" s="1096"/>
      <c r="BSG1" s="1096"/>
      <c r="BSH1" s="1096"/>
      <c r="BSI1" s="1096"/>
      <c r="BSJ1" s="1096"/>
      <c r="BSK1" s="1096"/>
      <c r="BSL1" s="1096"/>
      <c r="BSM1" s="1096"/>
      <c r="BSN1" s="1096"/>
      <c r="BSO1" s="1096"/>
      <c r="BSP1" s="1096"/>
      <c r="BSQ1" s="1096"/>
      <c r="BSR1" s="1096"/>
      <c r="BSS1" s="1096"/>
      <c r="BST1" s="1096"/>
      <c r="BSU1" s="1096"/>
      <c r="BSV1" s="1096"/>
      <c r="BSW1" s="1096"/>
      <c r="BSX1" s="1096"/>
      <c r="BSY1" s="1096"/>
      <c r="BSZ1" s="1096"/>
      <c r="BTA1" s="1096"/>
      <c r="BTB1" s="1096"/>
      <c r="BTC1" s="1096"/>
      <c r="BTD1" s="1096"/>
      <c r="BTE1" s="1096"/>
      <c r="BTF1" s="1096"/>
      <c r="BTG1" s="1096"/>
      <c r="BTH1" s="1096"/>
      <c r="BTI1" s="1096"/>
      <c r="BTJ1" s="1096"/>
      <c r="BTK1" s="1096"/>
      <c r="BTL1" s="1096"/>
      <c r="BTM1" s="1096"/>
      <c r="BTN1" s="1096"/>
      <c r="BTO1" s="1096"/>
      <c r="BTP1" s="1096"/>
      <c r="BTQ1" s="1096"/>
      <c r="BTR1" s="1096"/>
      <c r="BTS1" s="1096"/>
      <c r="BTT1" s="1096"/>
      <c r="BTU1" s="1096"/>
      <c r="BTV1" s="1096"/>
      <c r="BTW1" s="1096"/>
      <c r="BTX1" s="1096"/>
      <c r="BTY1" s="1096"/>
      <c r="BTZ1" s="1096"/>
      <c r="BUA1" s="1096"/>
      <c r="BUB1" s="1096"/>
      <c r="BUC1" s="1096"/>
      <c r="BUD1" s="1096"/>
      <c r="BUE1" s="1096"/>
      <c r="BUF1" s="1096"/>
      <c r="BUG1" s="1096"/>
      <c r="BUH1" s="1096"/>
      <c r="BUI1" s="1096"/>
      <c r="BUJ1" s="1096"/>
      <c r="BUK1" s="1096"/>
      <c r="BUL1" s="1096"/>
      <c r="BUM1" s="1096"/>
      <c r="BUN1" s="1096"/>
      <c r="BUO1" s="1096"/>
      <c r="BUP1" s="1096"/>
      <c r="BUQ1" s="1096"/>
      <c r="BUR1" s="1096"/>
      <c r="BUS1" s="1096"/>
      <c r="BUT1" s="1096"/>
      <c r="BUU1" s="1096"/>
      <c r="BUV1" s="1096"/>
      <c r="BUW1" s="1096"/>
      <c r="BUX1" s="1096"/>
      <c r="BUY1" s="1096"/>
      <c r="BUZ1" s="1096"/>
      <c r="BVA1" s="1096"/>
      <c r="BVB1" s="1096"/>
      <c r="BVC1" s="1096"/>
      <c r="BVD1" s="1096"/>
      <c r="BVE1" s="1096"/>
      <c r="BVF1" s="1096"/>
      <c r="BVG1" s="1096"/>
      <c r="BVH1" s="1096"/>
      <c r="BVI1" s="1096"/>
      <c r="BVJ1" s="1096"/>
      <c r="BVK1" s="1096"/>
      <c r="BVL1" s="1096"/>
      <c r="BVM1" s="1096"/>
      <c r="BVN1" s="1096"/>
      <c r="BVO1" s="1096"/>
      <c r="BVP1" s="1096"/>
      <c r="BVQ1" s="1096"/>
      <c r="BVR1" s="1096"/>
      <c r="BVS1" s="1096"/>
      <c r="BVT1" s="1096"/>
      <c r="BVU1" s="1096"/>
      <c r="BVV1" s="1096"/>
      <c r="BVW1" s="1096"/>
      <c r="BVX1" s="1096"/>
      <c r="BVY1" s="1096"/>
      <c r="BVZ1" s="1096"/>
      <c r="BWA1" s="1096"/>
      <c r="BWB1" s="1096"/>
      <c r="BWC1" s="1096"/>
      <c r="BWD1" s="1096"/>
      <c r="BWE1" s="1096"/>
      <c r="BWF1" s="1096"/>
      <c r="BWG1" s="1096"/>
      <c r="BWH1" s="1096"/>
      <c r="BWI1" s="1096"/>
      <c r="BWJ1" s="1096"/>
      <c r="BWK1" s="1096"/>
      <c r="BWL1" s="1096"/>
      <c r="BWM1" s="1096"/>
      <c r="BWN1" s="1096"/>
      <c r="BWO1" s="1096"/>
      <c r="BWP1" s="1096"/>
      <c r="BWQ1" s="1096"/>
      <c r="BWR1" s="1096"/>
      <c r="BWS1" s="1096"/>
      <c r="BWT1" s="1096"/>
      <c r="BWU1" s="1096"/>
      <c r="BWV1" s="1096"/>
      <c r="BWW1" s="1096"/>
      <c r="BWX1" s="1096"/>
      <c r="BWY1" s="1096"/>
      <c r="BWZ1" s="1096"/>
      <c r="BXA1" s="1096"/>
      <c r="BXB1" s="1096"/>
      <c r="BXC1" s="1096"/>
      <c r="BXD1" s="1096"/>
      <c r="BXE1" s="1096"/>
      <c r="BXF1" s="1096"/>
      <c r="BXG1" s="1096"/>
      <c r="BXH1" s="1096"/>
      <c r="BXI1" s="1096"/>
      <c r="BXJ1" s="1096"/>
      <c r="BXK1" s="1096"/>
      <c r="BXL1" s="1096"/>
      <c r="BXM1" s="1096"/>
      <c r="BXN1" s="1096"/>
      <c r="BXO1" s="1096"/>
      <c r="BXP1" s="1096"/>
      <c r="BXQ1" s="1096"/>
      <c r="BXR1" s="1096"/>
      <c r="BXS1" s="1096"/>
      <c r="BXT1" s="1096"/>
      <c r="BXU1" s="1096"/>
      <c r="BXV1" s="1096"/>
      <c r="BXW1" s="1096"/>
      <c r="BXX1" s="1096"/>
      <c r="BXY1" s="1096"/>
      <c r="BXZ1" s="1096"/>
      <c r="BYA1" s="1096"/>
      <c r="BYB1" s="1096"/>
      <c r="BYC1" s="1096"/>
      <c r="BYD1" s="1096"/>
      <c r="BYE1" s="1096"/>
      <c r="BYF1" s="1096"/>
      <c r="BYG1" s="1096"/>
      <c r="BYH1" s="1096"/>
      <c r="BYI1" s="1096"/>
      <c r="BYJ1" s="1096"/>
      <c r="BYK1" s="1096"/>
      <c r="BYL1" s="1096"/>
      <c r="BYM1" s="1096"/>
      <c r="BYN1" s="1096"/>
      <c r="BYO1" s="1096"/>
      <c r="BYP1" s="1096"/>
      <c r="BYQ1" s="1096"/>
      <c r="BYR1" s="1096"/>
      <c r="BYS1" s="1096"/>
      <c r="BYT1" s="1096"/>
      <c r="BYU1" s="1096"/>
      <c r="BYV1" s="1096"/>
      <c r="BYW1" s="1096"/>
      <c r="BYX1" s="1096"/>
      <c r="BYY1" s="1096"/>
      <c r="BYZ1" s="1096"/>
      <c r="BZA1" s="1096"/>
      <c r="BZB1" s="1096"/>
      <c r="BZC1" s="1096"/>
      <c r="BZD1" s="1096"/>
      <c r="BZE1" s="1096"/>
      <c r="BZF1" s="1096"/>
      <c r="BZG1" s="1096"/>
      <c r="BZH1" s="1096"/>
      <c r="BZI1" s="1096"/>
      <c r="BZJ1" s="1096"/>
      <c r="BZK1" s="1096"/>
      <c r="BZL1" s="1096"/>
      <c r="BZM1" s="1096"/>
      <c r="BZN1" s="1096"/>
      <c r="BZO1" s="1096"/>
      <c r="BZP1" s="1096"/>
      <c r="BZQ1" s="1096"/>
      <c r="BZR1" s="1096"/>
      <c r="BZS1" s="1096"/>
      <c r="BZT1" s="1096"/>
      <c r="BZU1" s="1096"/>
      <c r="BZV1" s="1096"/>
      <c r="BZW1" s="1096"/>
      <c r="BZX1" s="1096"/>
      <c r="BZY1" s="1096"/>
      <c r="BZZ1" s="1096"/>
      <c r="CAA1" s="1096"/>
      <c r="CAB1" s="1096"/>
      <c r="CAC1" s="1096"/>
      <c r="CAD1" s="1096"/>
      <c r="CAE1" s="1096"/>
      <c r="CAF1" s="1096"/>
      <c r="CAG1" s="1096"/>
      <c r="CAH1" s="1096"/>
      <c r="CAI1" s="1096"/>
      <c r="CAJ1" s="1096"/>
      <c r="CAK1" s="1096"/>
      <c r="CAL1" s="1096"/>
      <c r="CAM1" s="1096"/>
      <c r="CAN1" s="1096"/>
      <c r="CAO1" s="1096"/>
      <c r="CAP1" s="1096"/>
      <c r="CAQ1" s="1096"/>
      <c r="CAR1" s="1096"/>
      <c r="CAS1" s="1096"/>
      <c r="CAT1" s="1096"/>
      <c r="CAU1" s="1096"/>
      <c r="CAV1" s="1096"/>
      <c r="CAW1" s="1096"/>
      <c r="CAX1" s="1096"/>
      <c r="CAY1" s="1096"/>
      <c r="CAZ1" s="1096"/>
      <c r="CBA1" s="1096"/>
      <c r="CBB1" s="1096"/>
      <c r="CBC1" s="1096"/>
      <c r="CBD1" s="1096"/>
      <c r="CBE1" s="1096"/>
      <c r="CBF1" s="1096"/>
      <c r="CBG1" s="1096"/>
      <c r="CBH1" s="1096"/>
      <c r="CBI1" s="1096"/>
      <c r="CBJ1" s="1096"/>
      <c r="CBK1" s="1096"/>
      <c r="CBL1" s="1096"/>
      <c r="CBM1" s="1096"/>
      <c r="CBN1" s="1096"/>
      <c r="CBO1" s="1096"/>
      <c r="CBP1" s="1096"/>
      <c r="CBQ1" s="1096"/>
      <c r="CBR1" s="1096"/>
      <c r="CBS1" s="1096"/>
      <c r="CBT1" s="1096"/>
      <c r="CBU1" s="1096"/>
      <c r="CBV1" s="1096"/>
      <c r="CBW1" s="1096"/>
      <c r="CBX1" s="1096"/>
      <c r="CBY1" s="1096"/>
      <c r="CBZ1" s="1096"/>
      <c r="CCA1" s="1096"/>
      <c r="CCB1" s="1096"/>
      <c r="CCC1" s="1096"/>
      <c r="CCD1" s="1096"/>
      <c r="CCE1" s="1096"/>
      <c r="CCF1" s="1096"/>
      <c r="CCG1" s="1096"/>
      <c r="CCH1" s="1096"/>
      <c r="CCI1" s="1096"/>
      <c r="CCJ1" s="1096"/>
      <c r="CCK1" s="1096"/>
      <c r="CCL1" s="1096"/>
      <c r="CCM1" s="1096"/>
      <c r="CCN1" s="1096"/>
      <c r="CCO1" s="1096"/>
      <c r="CCP1" s="1096"/>
      <c r="CCQ1" s="1096"/>
      <c r="CCR1" s="1096"/>
      <c r="CCS1" s="1096"/>
      <c r="CCT1" s="1096"/>
      <c r="CCU1" s="1096"/>
      <c r="CCV1" s="1096"/>
      <c r="CCW1" s="1096"/>
      <c r="CCX1" s="1096"/>
      <c r="CCY1" s="1096"/>
      <c r="CCZ1" s="1096"/>
      <c r="CDA1" s="1096"/>
      <c r="CDB1" s="1096"/>
      <c r="CDC1" s="1096"/>
      <c r="CDD1" s="1096"/>
      <c r="CDE1" s="1096"/>
      <c r="CDF1" s="1096"/>
      <c r="CDG1" s="1096"/>
      <c r="CDH1" s="1096"/>
      <c r="CDI1" s="1096"/>
      <c r="CDJ1" s="1096"/>
      <c r="CDK1" s="1096"/>
      <c r="CDL1" s="1096"/>
      <c r="CDM1" s="1096"/>
      <c r="CDN1" s="1096"/>
      <c r="CDO1" s="1096"/>
      <c r="CDP1" s="1096"/>
      <c r="CDQ1" s="1096"/>
      <c r="CDR1" s="1096"/>
      <c r="CDS1" s="1096"/>
      <c r="CDT1" s="1096"/>
      <c r="CDU1" s="1096"/>
      <c r="CDV1" s="1096"/>
      <c r="CDW1" s="1096"/>
      <c r="CDX1" s="1096"/>
      <c r="CDY1" s="1096"/>
      <c r="CDZ1" s="1096"/>
      <c r="CEA1" s="1096"/>
      <c r="CEB1" s="1096"/>
      <c r="CEC1" s="1096"/>
      <c r="CED1" s="1096"/>
      <c r="CEE1" s="1096"/>
      <c r="CEF1" s="1096"/>
      <c r="CEG1" s="1096"/>
      <c r="CEH1" s="1096"/>
      <c r="CEI1" s="1096"/>
      <c r="CEJ1" s="1096"/>
      <c r="CEK1" s="1096"/>
      <c r="CEL1" s="1096"/>
      <c r="CEM1" s="1096"/>
      <c r="CEN1" s="1096"/>
      <c r="CEO1" s="1096"/>
      <c r="CEP1" s="1096"/>
      <c r="CEQ1" s="1096"/>
      <c r="CER1" s="1096"/>
      <c r="CES1" s="1096"/>
      <c r="CET1" s="1096"/>
      <c r="CEU1" s="1096"/>
      <c r="CEV1" s="1096"/>
      <c r="CEW1" s="1096"/>
      <c r="CEX1" s="1096"/>
      <c r="CEY1" s="1096"/>
      <c r="CEZ1" s="1096"/>
      <c r="CFA1" s="1096"/>
      <c r="CFB1" s="1096"/>
      <c r="CFC1" s="1096"/>
      <c r="CFD1" s="1096"/>
      <c r="CFE1" s="1096"/>
      <c r="CFF1" s="1096"/>
      <c r="CFG1" s="1096"/>
      <c r="CFH1" s="1096"/>
      <c r="CFI1" s="1096"/>
      <c r="CFJ1" s="1096"/>
      <c r="CFK1" s="1096"/>
      <c r="CFL1" s="1096"/>
      <c r="CFM1" s="1096"/>
      <c r="CFN1" s="1096"/>
      <c r="CFO1" s="1096"/>
      <c r="CFP1" s="1096"/>
      <c r="CFQ1" s="1096"/>
      <c r="CFR1" s="1096"/>
      <c r="CFS1" s="1096"/>
      <c r="CFT1" s="1096"/>
      <c r="CFU1" s="1096"/>
      <c r="CFV1" s="1096"/>
      <c r="CFW1" s="1096"/>
      <c r="CFX1" s="1096"/>
      <c r="CFY1" s="1096"/>
      <c r="CFZ1" s="1096"/>
      <c r="CGA1" s="1096"/>
      <c r="CGB1" s="1096"/>
      <c r="CGC1" s="1096"/>
      <c r="CGD1" s="1096"/>
      <c r="CGE1" s="1096"/>
      <c r="CGF1" s="1096"/>
      <c r="CGG1" s="1096"/>
      <c r="CGH1" s="1096"/>
      <c r="CGI1" s="1096"/>
      <c r="CGJ1" s="1096"/>
      <c r="CGK1" s="1096"/>
      <c r="CGL1" s="1096"/>
      <c r="CGM1" s="1096"/>
      <c r="CGN1" s="1096"/>
      <c r="CGO1" s="1096"/>
      <c r="CGP1" s="1096"/>
      <c r="CGQ1" s="1096"/>
      <c r="CGR1" s="1096"/>
      <c r="CGS1" s="1096"/>
      <c r="CGT1" s="1096"/>
      <c r="CGU1" s="1096"/>
      <c r="CGV1" s="1096"/>
      <c r="CGW1" s="1096"/>
      <c r="CGX1" s="1096"/>
      <c r="CGY1" s="1096"/>
      <c r="CGZ1" s="1096"/>
      <c r="CHA1" s="1096"/>
      <c r="CHB1" s="1096"/>
      <c r="CHC1" s="1096"/>
      <c r="CHD1" s="1096"/>
      <c r="CHE1" s="1096"/>
      <c r="CHF1" s="1096"/>
      <c r="CHG1" s="1096"/>
      <c r="CHH1" s="1096"/>
      <c r="CHI1" s="1096"/>
      <c r="CHJ1" s="1096"/>
      <c r="CHK1" s="1096"/>
      <c r="CHL1" s="1096"/>
      <c r="CHM1" s="1096"/>
      <c r="CHN1" s="1096"/>
      <c r="CHO1" s="1096"/>
      <c r="CHP1" s="1096"/>
      <c r="CHQ1" s="1096"/>
      <c r="CHR1" s="1096"/>
      <c r="CHS1" s="1096"/>
      <c r="CHT1" s="1096"/>
      <c r="CHU1" s="1096"/>
      <c r="CHV1" s="1096"/>
      <c r="CHW1" s="1096"/>
      <c r="CHX1" s="1096"/>
      <c r="CHY1" s="1096"/>
      <c r="CHZ1" s="1096"/>
      <c r="CIA1" s="1096"/>
      <c r="CIB1" s="1096"/>
      <c r="CIC1" s="1096"/>
      <c r="CID1" s="1096"/>
      <c r="CIE1" s="1096"/>
      <c r="CIF1" s="1096"/>
      <c r="CIG1" s="1096"/>
      <c r="CIH1" s="1096"/>
      <c r="CII1" s="1096"/>
      <c r="CIJ1" s="1096"/>
      <c r="CIK1" s="1096"/>
      <c r="CIL1" s="1096"/>
      <c r="CIM1" s="1096"/>
      <c r="CIN1" s="1096"/>
      <c r="CIO1" s="1096"/>
      <c r="CIP1" s="1096"/>
      <c r="CIQ1" s="1096"/>
      <c r="CIR1" s="1096"/>
      <c r="CIS1" s="1096"/>
      <c r="CIT1" s="1096"/>
      <c r="CIU1" s="1096"/>
      <c r="CIV1" s="1096"/>
      <c r="CIW1" s="1096"/>
      <c r="CIX1" s="1096"/>
      <c r="CIY1" s="1096"/>
      <c r="CIZ1" s="1096"/>
      <c r="CJA1" s="1096"/>
      <c r="CJB1" s="1096"/>
      <c r="CJC1" s="1096"/>
      <c r="CJD1" s="1096"/>
      <c r="CJE1" s="1096"/>
      <c r="CJF1" s="1096"/>
      <c r="CJG1" s="1096"/>
      <c r="CJH1" s="1096"/>
      <c r="CJI1" s="1096"/>
      <c r="CJJ1" s="1096"/>
      <c r="CJK1" s="1096"/>
      <c r="CJL1" s="1096"/>
      <c r="CJM1" s="1096"/>
      <c r="CJN1" s="1096"/>
      <c r="CJO1" s="1096"/>
      <c r="CJP1" s="1096"/>
      <c r="CJQ1" s="1096"/>
      <c r="CJR1" s="1096"/>
      <c r="CJS1" s="1096"/>
      <c r="CJT1" s="1096"/>
      <c r="CJU1" s="1096"/>
      <c r="CJV1" s="1096"/>
      <c r="CJW1" s="1096"/>
      <c r="CJX1" s="1096"/>
      <c r="CJY1" s="1096"/>
      <c r="CJZ1" s="1096"/>
      <c r="CKA1" s="1096"/>
      <c r="CKB1" s="1096"/>
      <c r="CKC1" s="1096"/>
      <c r="CKD1" s="1096"/>
      <c r="CKE1" s="1096"/>
      <c r="CKF1" s="1096"/>
      <c r="CKG1" s="1096"/>
      <c r="CKH1" s="1096"/>
      <c r="CKI1" s="1096"/>
      <c r="CKJ1" s="1096"/>
      <c r="CKK1" s="1096"/>
      <c r="CKL1" s="1096"/>
      <c r="CKM1" s="1096"/>
      <c r="CKN1" s="1096"/>
      <c r="CKO1" s="1096"/>
      <c r="CKP1" s="1096"/>
      <c r="CKQ1" s="1096"/>
      <c r="CKR1" s="1096"/>
      <c r="CKS1" s="1096"/>
      <c r="CKT1" s="1096"/>
      <c r="CKU1" s="1096"/>
      <c r="CKV1" s="1096"/>
      <c r="CKW1" s="1096"/>
      <c r="CKX1" s="1096"/>
      <c r="CKY1" s="1096"/>
      <c r="CKZ1" s="1096"/>
      <c r="CLA1" s="1096"/>
      <c r="CLB1" s="1096"/>
      <c r="CLC1" s="1096"/>
      <c r="CLD1" s="1096"/>
      <c r="CLE1" s="1096"/>
      <c r="CLF1" s="1096"/>
      <c r="CLG1" s="1096"/>
      <c r="CLH1" s="1096"/>
      <c r="CLI1" s="1096"/>
      <c r="CLJ1" s="1096"/>
      <c r="CLK1" s="1096"/>
      <c r="CLL1" s="1096"/>
      <c r="CLM1" s="1096"/>
      <c r="CLN1" s="1096"/>
      <c r="CLO1" s="1096"/>
      <c r="CLP1" s="1096"/>
      <c r="CLQ1" s="1096"/>
      <c r="CLR1" s="1096"/>
      <c r="CLS1" s="1096"/>
      <c r="CLT1" s="1096"/>
      <c r="CLU1" s="1096"/>
      <c r="CLV1" s="1096"/>
      <c r="CLW1" s="1096"/>
      <c r="CLX1" s="1096"/>
      <c r="CLY1" s="1096"/>
      <c r="CLZ1" s="1096"/>
      <c r="CMA1" s="1096"/>
      <c r="CMB1" s="1096"/>
      <c r="CMC1" s="1096"/>
      <c r="CMD1" s="1096"/>
      <c r="CME1" s="1096"/>
      <c r="CMF1" s="1096"/>
      <c r="CMG1" s="1096"/>
      <c r="CMH1" s="1096"/>
      <c r="CMI1" s="1096"/>
      <c r="CMJ1" s="1096"/>
      <c r="CMK1" s="1096"/>
      <c r="CML1" s="1096"/>
      <c r="CMM1" s="1096"/>
      <c r="CMN1" s="1096"/>
      <c r="CMO1" s="1096"/>
      <c r="CMP1" s="1096"/>
      <c r="CMQ1" s="1096"/>
      <c r="CMR1" s="1096"/>
      <c r="CMS1" s="1096"/>
      <c r="CMT1" s="1096"/>
      <c r="CMU1" s="1096"/>
      <c r="CMV1" s="1096"/>
      <c r="CMW1" s="1096"/>
      <c r="CMX1" s="1096"/>
      <c r="CMY1" s="1096"/>
      <c r="CMZ1" s="1096"/>
      <c r="CNA1" s="1096"/>
      <c r="CNB1" s="1096"/>
      <c r="CNC1" s="1096"/>
      <c r="CND1" s="1096"/>
      <c r="CNE1" s="1096"/>
      <c r="CNF1" s="1096"/>
      <c r="CNG1" s="1096"/>
      <c r="CNH1" s="1096"/>
      <c r="CNI1" s="1096"/>
      <c r="CNJ1" s="1096"/>
      <c r="CNK1" s="1096"/>
      <c r="CNL1" s="1096"/>
      <c r="CNM1" s="1096"/>
      <c r="CNN1" s="1096"/>
      <c r="CNO1" s="1096"/>
      <c r="CNP1" s="1096"/>
      <c r="CNQ1" s="1096"/>
      <c r="CNR1" s="1096"/>
      <c r="CNS1" s="1096"/>
      <c r="CNT1" s="1096"/>
      <c r="CNU1" s="1096"/>
      <c r="CNV1" s="1096"/>
      <c r="CNW1" s="1096"/>
      <c r="CNX1" s="1096"/>
      <c r="CNY1" s="1096"/>
      <c r="CNZ1" s="1096"/>
      <c r="COA1" s="1096"/>
      <c r="COB1" s="1096"/>
      <c r="COC1" s="1096"/>
      <c r="COD1" s="1096"/>
      <c r="COE1" s="1096"/>
      <c r="COF1" s="1096"/>
      <c r="COG1" s="1096"/>
      <c r="COH1" s="1096"/>
      <c r="COI1" s="1096"/>
      <c r="COJ1" s="1096"/>
      <c r="COK1" s="1096"/>
      <c r="COL1" s="1096"/>
      <c r="COM1" s="1096"/>
      <c r="CON1" s="1096"/>
      <c r="COO1" s="1096"/>
      <c r="COP1" s="1096"/>
      <c r="COQ1" s="1096"/>
      <c r="COR1" s="1096"/>
      <c r="COS1" s="1096"/>
      <c r="COT1" s="1096"/>
      <c r="COU1" s="1096"/>
      <c r="COV1" s="1096"/>
      <c r="COW1" s="1096"/>
      <c r="COX1" s="1096"/>
      <c r="COY1" s="1096"/>
      <c r="COZ1" s="1096"/>
      <c r="CPA1" s="1096"/>
      <c r="CPB1" s="1096"/>
      <c r="CPC1" s="1096"/>
      <c r="CPD1" s="1096"/>
      <c r="CPE1" s="1096"/>
      <c r="CPF1" s="1096"/>
      <c r="CPG1" s="1096"/>
      <c r="CPH1" s="1096"/>
      <c r="CPI1" s="1096"/>
      <c r="CPJ1" s="1096"/>
      <c r="CPK1" s="1096"/>
      <c r="CPL1" s="1096"/>
      <c r="CPM1" s="1096"/>
      <c r="CPN1" s="1096"/>
      <c r="CPO1" s="1096"/>
      <c r="CPP1" s="1096"/>
      <c r="CPQ1" s="1096"/>
      <c r="CPR1" s="1096"/>
      <c r="CPS1" s="1096"/>
      <c r="CPT1" s="1096"/>
      <c r="CPU1" s="1096"/>
      <c r="CPV1" s="1096"/>
      <c r="CPW1" s="1096"/>
      <c r="CPX1" s="1096"/>
      <c r="CPY1" s="1096"/>
      <c r="CPZ1" s="1096"/>
      <c r="CQA1" s="1096"/>
      <c r="CQB1" s="1096"/>
      <c r="CQC1" s="1096"/>
      <c r="CQD1" s="1096"/>
      <c r="CQE1" s="1096"/>
      <c r="CQF1" s="1096"/>
      <c r="CQG1" s="1096"/>
      <c r="CQH1" s="1096"/>
      <c r="CQI1" s="1096"/>
      <c r="CQJ1" s="1096"/>
      <c r="CQK1" s="1096"/>
      <c r="CQL1" s="1096"/>
      <c r="CQM1" s="1096"/>
      <c r="CQN1" s="1096"/>
      <c r="CQO1" s="1096"/>
      <c r="CQP1" s="1096"/>
      <c r="CQQ1" s="1096"/>
      <c r="CQR1" s="1096"/>
      <c r="CQS1" s="1096"/>
      <c r="CQT1" s="1096"/>
      <c r="CQU1" s="1096"/>
      <c r="CQV1" s="1096"/>
      <c r="CQW1" s="1096"/>
      <c r="CQX1" s="1096"/>
      <c r="CQY1" s="1096"/>
      <c r="CQZ1" s="1096"/>
      <c r="CRA1" s="1096"/>
      <c r="CRB1" s="1096"/>
      <c r="CRC1" s="1096"/>
      <c r="CRD1" s="1096"/>
      <c r="CRE1" s="1096"/>
      <c r="CRF1" s="1096"/>
      <c r="CRG1" s="1096"/>
      <c r="CRH1" s="1096"/>
      <c r="CRI1" s="1096"/>
      <c r="CRJ1" s="1096"/>
      <c r="CRK1" s="1096"/>
      <c r="CRL1" s="1096"/>
      <c r="CRM1" s="1096"/>
      <c r="CRN1" s="1096"/>
      <c r="CRO1" s="1096"/>
      <c r="CRP1" s="1096"/>
      <c r="CRQ1" s="1096"/>
      <c r="CRR1" s="1096"/>
      <c r="CRS1" s="1096"/>
      <c r="CRT1" s="1096"/>
      <c r="CRU1" s="1096"/>
      <c r="CRV1" s="1096"/>
      <c r="CRW1" s="1096"/>
      <c r="CRX1" s="1096"/>
      <c r="CRY1" s="1096"/>
      <c r="CRZ1" s="1096"/>
      <c r="CSA1" s="1096"/>
      <c r="CSB1" s="1096"/>
      <c r="CSC1" s="1096"/>
      <c r="CSD1" s="1096"/>
      <c r="CSE1" s="1096"/>
      <c r="CSF1" s="1096"/>
      <c r="CSG1" s="1096"/>
      <c r="CSH1" s="1096"/>
      <c r="CSI1" s="1096"/>
      <c r="CSJ1" s="1096"/>
      <c r="CSK1" s="1096"/>
      <c r="CSL1" s="1096"/>
      <c r="CSM1" s="1096"/>
      <c r="CSN1" s="1096"/>
      <c r="CSO1" s="1096"/>
      <c r="CSP1" s="1096"/>
      <c r="CSQ1" s="1096"/>
      <c r="CSR1" s="1096"/>
      <c r="CSS1" s="1096"/>
      <c r="CST1" s="1096"/>
      <c r="CSU1" s="1096"/>
      <c r="CSV1" s="1096"/>
      <c r="CSW1" s="1096"/>
      <c r="CSX1" s="1096"/>
      <c r="CSY1" s="1096"/>
      <c r="CSZ1" s="1096"/>
      <c r="CTA1" s="1096"/>
      <c r="CTB1" s="1096"/>
      <c r="CTC1" s="1096"/>
      <c r="CTD1" s="1096"/>
      <c r="CTE1" s="1096"/>
      <c r="CTF1" s="1096"/>
      <c r="CTG1" s="1096"/>
      <c r="CTH1" s="1096"/>
      <c r="CTI1" s="1096"/>
      <c r="CTJ1" s="1096"/>
      <c r="CTK1" s="1096"/>
      <c r="CTL1" s="1096"/>
      <c r="CTM1" s="1096"/>
      <c r="CTN1" s="1096"/>
      <c r="CTO1" s="1096"/>
      <c r="CTP1" s="1096"/>
      <c r="CTQ1" s="1096"/>
      <c r="CTR1" s="1096"/>
      <c r="CTS1" s="1096"/>
      <c r="CTT1" s="1096"/>
      <c r="CTU1" s="1096"/>
      <c r="CTV1" s="1096"/>
      <c r="CTW1" s="1096"/>
      <c r="CTX1" s="1096"/>
      <c r="CTY1" s="1096"/>
      <c r="CTZ1" s="1096"/>
      <c r="CUA1" s="1096"/>
      <c r="CUB1" s="1096"/>
      <c r="CUC1" s="1096"/>
      <c r="CUD1" s="1096"/>
      <c r="CUE1" s="1096"/>
      <c r="CUF1" s="1096"/>
      <c r="CUG1" s="1096"/>
      <c r="CUH1" s="1096"/>
      <c r="CUI1" s="1096"/>
      <c r="CUJ1" s="1096"/>
      <c r="CUK1" s="1096"/>
      <c r="CUL1" s="1096"/>
      <c r="CUM1" s="1096"/>
      <c r="CUN1" s="1096"/>
      <c r="CUO1" s="1096"/>
      <c r="CUP1" s="1096"/>
      <c r="CUQ1" s="1096"/>
      <c r="CUR1" s="1096"/>
      <c r="CUS1" s="1096"/>
      <c r="CUT1" s="1096"/>
      <c r="CUU1" s="1096"/>
      <c r="CUV1" s="1096"/>
      <c r="CUW1" s="1096"/>
      <c r="CUX1" s="1096"/>
      <c r="CUY1" s="1096"/>
      <c r="CUZ1" s="1096"/>
      <c r="CVA1" s="1096"/>
      <c r="CVB1" s="1096"/>
      <c r="CVC1" s="1096"/>
      <c r="CVD1" s="1096"/>
      <c r="CVE1" s="1096"/>
      <c r="CVF1" s="1096"/>
      <c r="CVG1" s="1096"/>
      <c r="CVH1" s="1096"/>
      <c r="CVI1" s="1096"/>
      <c r="CVJ1" s="1096"/>
      <c r="CVK1" s="1096"/>
      <c r="CVL1" s="1096"/>
      <c r="CVM1" s="1096"/>
      <c r="CVN1" s="1096"/>
      <c r="CVO1" s="1096"/>
      <c r="CVP1" s="1096"/>
      <c r="CVQ1" s="1096"/>
      <c r="CVR1" s="1096"/>
      <c r="CVS1" s="1096"/>
      <c r="CVT1" s="1096"/>
      <c r="CVU1" s="1096"/>
      <c r="CVV1" s="1096"/>
      <c r="CVW1" s="1096"/>
      <c r="CVX1" s="1096"/>
      <c r="CVY1" s="1096"/>
      <c r="CVZ1" s="1096"/>
      <c r="CWA1" s="1096"/>
      <c r="CWB1" s="1096"/>
      <c r="CWC1" s="1096"/>
      <c r="CWD1" s="1096"/>
      <c r="CWE1" s="1096"/>
      <c r="CWF1" s="1096"/>
      <c r="CWG1" s="1096"/>
      <c r="CWH1" s="1096"/>
      <c r="CWI1" s="1096"/>
      <c r="CWJ1" s="1096"/>
      <c r="CWK1" s="1096"/>
      <c r="CWL1" s="1096"/>
      <c r="CWM1" s="1096"/>
      <c r="CWN1" s="1096"/>
      <c r="CWO1" s="1096"/>
      <c r="CWP1" s="1096"/>
      <c r="CWQ1" s="1096"/>
      <c r="CWR1" s="1096"/>
      <c r="CWS1" s="1096"/>
      <c r="CWT1" s="1096"/>
      <c r="CWU1" s="1096"/>
      <c r="CWV1" s="1096"/>
      <c r="CWW1" s="1096"/>
      <c r="CWX1" s="1096"/>
      <c r="CWY1" s="1096"/>
      <c r="CWZ1" s="1096"/>
      <c r="CXA1" s="1096"/>
      <c r="CXB1" s="1096"/>
      <c r="CXC1" s="1096"/>
      <c r="CXD1" s="1096"/>
      <c r="CXE1" s="1096"/>
      <c r="CXF1" s="1096"/>
      <c r="CXG1" s="1096"/>
      <c r="CXH1" s="1096"/>
      <c r="CXI1" s="1096"/>
      <c r="CXJ1" s="1096"/>
      <c r="CXK1" s="1096"/>
      <c r="CXL1" s="1096"/>
      <c r="CXM1" s="1096"/>
      <c r="CXN1" s="1096"/>
      <c r="CXO1" s="1096"/>
      <c r="CXP1" s="1096"/>
      <c r="CXQ1" s="1096"/>
      <c r="CXR1" s="1096"/>
      <c r="CXS1" s="1096"/>
      <c r="CXT1" s="1096"/>
      <c r="CXU1" s="1096"/>
      <c r="CXV1" s="1096"/>
      <c r="CXW1" s="1096"/>
      <c r="CXX1" s="1096"/>
      <c r="CXY1" s="1096"/>
      <c r="CXZ1" s="1096"/>
      <c r="CYA1" s="1096"/>
      <c r="CYB1" s="1096"/>
      <c r="CYC1" s="1096"/>
      <c r="CYD1" s="1096"/>
      <c r="CYE1" s="1096"/>
      <c r="CYF1" s="1096"/>
      <c r="CYG1" s="1096"/>
      <c r="CYH1" s="1096"/>
      <c r="CYI1" s="1096"/>
      <c r="CYJ1" s="1096"/>
      <c r="CYK1" s="1096"/>
      <c r="CYL1" s="1096"/>
      <c r="CYM1" s="1096"/>
      <c r="CYN1" s="1096"/>
      <c r="CYO1" s="1096"/>
      <c r="CYP1" s="1096"/>
      <c r="CYQ1" s="1096"/>
      <c r="CYR1" s="1096"/>
      <c r="CYS1" s="1096"/>
      <c r="CYT1" s="1096"/>
      <c r="CYU1" s="1096"/>
      <c r="CYV1" s="1096"/>
      <c r="CYW1" s="1096"/>
      <c r="CYX1" s="1096"/>
      <c r="CYY1" s="1096"/>
      <c r="CYZ1" s="1096"/>
      <c r="CZA1" s="1096"/>
      <c r="CZB1" s="1096"/>
      <c r="CZC1" s="1096"/>
      <c r="CZD1" s="1096"/>
      <c r="CZE1" s="1096"/>
      <c r="CZF1" s="1096"/>
      <c r="CZG1" s="1096"/>
      <c r="CZH1" s="1096"/>
      <c r="CZI1" s="1096"/>
      <c r="CZJ1" s="1096"/>
      <c r="CZK1" s="1096"/>
      <c r="CZL1" s="1096"/>
      <c r="CZM1" s="1096"/>
      <c r="CZN1" s="1096"/>
      <c r="CZO1" s="1096"/>
      <c r="CZP1" s="1096"/>
      <c r="CZQ1" s="1096"/>
      <c r="CZR1" s="1096"/>
      <c r="CZS1" s="1096"/>
      <c r="CZT1" s="1096"/>
      <c r="CZU1" s="1096"/>
      <c r="CZV1" s="1096"/>
      <c r="CZW1" s="1096"/>
      <c r="CZX1" s="1096"/>
      <c r="CZY1" s="1096"/>
      <c r="CZZ1" s="1096"/>
      <c r="DAA1" s="1096"/>
      <c r="DAB1" s="1096"/>
      <c r="DAC1" s="1096"/>
      <c r="DAD1" s="1096"/>
      <c r="DAE1" s="1096"/>
      <c r="DAF1" s="1096"/>
      <c r="DAG1" s="1096"/>
      <c r="DAH1" s="1096"/>
      <c r="DAI1" s="1096"/>
      <c r="DAJ1" s="1096"/>
      <c r="DAK1" s="1096"/>
      <c r="DAL1" s="1096"/>
      <c r="DAM1" s="1096"/>
      <c r="DAN1" s="1096"/>
      <c r="DAO1" s="1096"/>
      <c r="DAP1" s="1096"/>
      <c r="DAQ1" s="1096"/>
      <c r="DAR1" s="1096"/>
      <c r="DAS1" s="1096"/>
      <c r="DAT1" s="1096"/>
      <c r="DAU1" s="1096"/>
      <c r="DAV1" s="1096"/>
      <c r="DAW1" s="1096"/>
      <c r="DAX1" s="1096"/>
      <c r="DAY1" s="1096"/>
      <c r="DAZ1" s="1096"/>
      <c r="DBA1" s="1096"/>
      <c r="DBB1" s="1096"/>
      <c r="DBC1" s="1096"/>
      <c r="DBD1" s="1096"/>
      <c r="DBE1" s="1096"/>
      <c r="DBF1" s="1096"/>
      <c r="DBG1" s="1096"/>
      <c r="DBH1" s="1096"/>
      <c r="DBI1" s="1096"/>
      <c r="DBJ1" s="1096"/>
      <c r="DBK1" s="1096"/>
      <c r="DBL1" s="1096"/>
      <c r="DBM1" s="1096"/>
      <c r="DBN1" s="1096"/>
      <c r="DBO1" s="1096"/>
      <c r="DBP1" s="1096"/>
      <c r="DBQ1" s="1096"/>
      <c r="DBR1" s="1096"/>
      <c r="DBS1" s="1096"/>
      <c r="DBT1" s="1096"/>
      <c r="DBU1" s="1096"/>
      <c r="DBV1" s="1096"/>
      <c r="DBW1" s="1096"/>
      <c r="DBX1" s="1096"/>
      <c r="DBY1" s="1096"/>
      <c r="DBZ1" s="1096"/>
      <c r="DCA1" s="1096"/>
      <c r="DCB1" s="1096"/>
      <c r="DCC1" s="1096"/>
      <c r="DCD1" s="1096"/>
      <c r="DCE1" s="1096"/>
      <c r="DCF1" s="1096"/>
      <c r="DCG1" s="1096"/>
      <c r="DCH1" s="1096"/>
      <c r="DCI1" s="1096"/>
      <c r="DCJ1" s="1096"/>
      <c r="DCK1" s="1096"/>
      <c r="DCL1" s="1096"/>
      <c r="DCM1" s="1096"/>
      <c r="DCN1" s="1096"/>
      <c r="DCO1" s="1096"/>
      <c r="DCP1" s="1096"/>
      <c r="DCQ1" s="1096"/>
      <c r="DCR1" s="1096"/>
      <c r="DCS1" s="1096"/>
      <c r="DCT1" s="1096"/>
      <c r="DCU1" s="1096"/>
      <c r="DCV1" s="1096"/>
      <c r="DCW1" s="1096"/>
      <c r="DCX1" s="1096"/>
      <c r="DCY1" s="1096"/>
      <c r="DCZ1" s="1096"/>
      <c r="DDA1" s="1096"/>
      <c r="DDB1" s="1096"/>
      <c r="DDC1" s="1096"/>
      <c r="DDD1" s="1096"/>
      <c r="DDE1" s="1096"/>
      <c r="DDF1" s="1096"/>
      <c r="DDG1" s="1096"/>
      <c r="DDH1" s="1096"/>
      <c r="DDI1" s="1096"/>
      <c r="DDJ1" s="1096"/>
      <c r="DDK1" s="1096"/>
      <c r="DDL1" s="1096"/>
      <c r="DDM1" s="1096"/>
      <c r="DDN1" s="1096"/>
      <c r="DDO1" s="1096"/>
      <c r="DDP1" s="1096"/>
      <c r="DDQ1" s="1096"/>
      <c r="DDR1" s="1096"/>
      <c r="DDS1" s="1096"/>
      <c r="DDT1" s="1096"/>
      <c r="DDU1" s="1096"/>
      <c r="DDV1" s="1096"/>
      <c r="DDW1" s="1096"/>
      <c r="DDX1" s="1096"/>
      <c r="DDY1" s="1096"/>
      <c r="DDZ1" s="1096"/>
      <c r="DEA1" s="1096"/>
      <c r="DEB1" s="1096"/>
      <c r="DEC1" s="1096"/>
      <c r="DED1" s="1096"/>
      <c r="DEE1" s="1096"/>
      <c r="DEF1" s="1096"/>
      <c r="DEG1" s="1096"/>
      <c r="DEH1" s="1096"/>
      <c r="DEI1" s="1096"/>
      <c r="DEJ1" s="1096"/>
      <c r="DEK1" s="1096"/>
      <c r="DEL1" s="1096"/>
      <c r="DEM1" s="1096"/>
      <c r="DEN1" s="1096"/>
      <c r="DEO1" s="1096"/>
      <c r="DEP1" s="1096"/>
      <c r="DEQ1" s="1096"/>
      <c r="DER1" s="1096"/>
      <c r="DES1" s="1096"/>
      <c r="DET1" s="1096"/>
      <c r="DEU1" s="1096"/>
      <c r="DEV1" s="1096"/>
      <c r="DEW1" s="1096"/>
      <c r="DEX1" s="1096"/>
      <c r="DEY1" s="1096"/>
      <c r="DEZ1" s="1096"/>
      <c r="DFA1" s="1096"/>
      <c r="DFB1" s="1096"/>
      <c r="DFC1" s="1096"/>
      <c r="DFD1" s="1096"/>
      <c r="DFE1" s="1096"/>
      <c r="DFF1" s="1096"/>
      <c r="DFG1" s="1096"/>
      <c r="DFH1" s="1096"/>
      <c r="DFI1" s="1096"/>
      <c r="DFJ1" s="1096"/>
      <c r="DFK1" s="1096"/>
      <c r="DFL1" s="1096"/>
      <c r="DFM1" s="1096"/>
      <c r="DFN1" s="1096"/>
      <c r="DFO1" s="1096"/>
      <c r="DFP1" s="1096"/>
      <c r="DFQ1" s="1096"/>
      <c r="DFR1" s="1096"/>
      <c r="DFS1" s="1096"/>
      <c r="DFT1" s="1096"/>
      <c r="DFU1" s="1096"/>
      <c r="DFV1" s="1096"/>
      <c r="DFW1" s="1096"/>
      <c r="DFX1" s="1096"/>
      <c r="DFY1" s="1096"/>
      <c r="DFZ1" s="1096"/>
      <c r="DGA1" s="1096"/>
      <c r="DGB1" s="1096"/>
      <c r="DGC1" s="1096"/>
      <c r="DGD1" s="1096"/>
      <c r="DGE1" s="1096"/>
      <c r="DGF1" s="1096"/>
      <c r="DGG1" s="1096"/>
      <c r="DGH1" s="1096"/>
      <c r="DGI1" s="1096"/>
      <c r="DGJ1" s="1096"/>
      <c r="DGK1" s="1096"/>
      <c r="DGL1" s="1096"/>
      <c r="DGM1" s="1096"/>
      <c r="DGN1" s="1096"/>
      <c r="DGO1" s="1096"/>
      <c r="DGP1" s="1096"/>
      <c r="DGQ1" s="1096"/>
      <c r="DGR1" s="1096"/>
      <c r="DGS1" s="1096"/>
      <c r="DGT1" s="1096"/>
      <c r="DGU1" s="1096"/>
      <c r="DGV1" s="1096"/>
      <c r="DGW1" s="1096"/>
      <c r="DGX1" s="1096"/>
      <c r="DGY1" s="1096"/>
      <c r="DGZ1" s="1096"/>
      <c r="DHA1" s="1096"/>
      <c r="DHB1" s="1096"/>
      <c r="DHC1" s="1096"/>
      <c r="DHD1" s="1096"/>
      <c r="DHE1" s="1096"/>
      <c r="DHF1" s="1096"/>
      <c r="DHG1" s="1096"/>
      <c r="DHH1" s="1096"/>
      <c r="DHI1" s="1096"/>
      <c r="DHJ1" s="1096"/>
      <c r="DHK1" s="1096"/>
      <c r="DHL1" s="1096"/>
      <c r="DHM1" s="1096"/>
      <c r="DHN1" s="1096"/>
      <c r="DHO1" s="1096"/>
      <c r="DHP1" s="1096"/>
      <c r="DHQ1" s="1096"/>
      <c r="DHR1" s="1096"/>
      <c r="DHS1" s="1096"/>
      <c r="DHT1" s="1096"/>
      <c r="DHU1" s="1096"/>
      <c r="DHV1" s="1096"/>
      <c r="DHW1" s="1096"/>
      <c r="DHX1" s="1096"/>
      <c r="DHY1" s="1096"/>
      <c r="DHZ1" s="1096"/>
      <c r="DIA1" s="1096"/>
      <c r="DIB1" s="1096"/>
      <c r="DIC1" s="1096"/>
      <c r="DID1" s="1096"/>
      <c r="DIE1" s="1096"/>
      <c r="DIF1" s="1096"/>
      <c r="DIG1" s="1096"/>
      <c r="DIH1" s="1096"/>
      <c r="DII1" s="1096"/>
      <c r="DIJ1" s="1096"/>
      <c r="DIK1" s="1096"/>
      <c r="DIL1" s="1096"/>
      <c r="DIM1" s="1096"/>
      <c r="DIN1" s="1096"/>
      <c r="DIO1" s="1096"/>
      <c r="DIP1" s="1096"/>
      <c r="DIQ1" s="1096"/>
      <c r="DIR1" s="1096"/>
      <c r="DIS1" s="1096"/>
      <c r="DIT1" s="1096"/>
      <c r="DIU1" s="1096"/>
      <c r="DIV1" s="1096"/>
      <c r="DIW1" s="1096"/>
      <c r="DIX1" s="1096"/>
      <c r="DIY1" s="1096"/>
      <c r="DIZ1" s="1096"/>
      <c r="DJA1" s="1096"/>
      <c r="DJB1" s="1096"/>
      <c r="DJC1" s="1096"/>
      <c r="DJD1" s="1096"/>
      <c r="DJE1" s="1096"/>
      <c r="DJF1" s="1096"/>
      <c r="DJG1" s="1096"/>
      <c r="DJH1" s="1096"/>
      <c r="DJI1" s="1096"/>
      <c r="DJJ1" s="1096"/>
      <c r="DJK1" s="1096"/>
      <c r="DJL1" s="1096"/>
      <c r="DJM1" s="1096"/>
      <c r="DJN1" s="1096"/>
      <c r="DJO1" s="1096"/>
      <c r="DJP1" s="1096"/>
      <c r="DJQ1" s="1096"/>
      <c r="DJR1" s="1096"/>
      <c r="DJS1" s="1096"/>
      <c r="DJT1" s="1096"/>
      <c r="DJU1" s="1096"/>
      <c r="DJV1" s="1096"/>
      <c r="DJW1" s="1096"/>
      <c r="DJX1" s="1096"/>
      <c r="DJY1" s="1096"/>
      <c r="DJZ1" s="1096"/>
      <c r="DKA1" s="1096"/>
      <c r="DKB1" s="1096"/>
      <c r="DKC1" s="1096"/>
      <c r="DKD1" s="1096"/>
      <c r="DKE1" s="1096"/>
      <c r="DKF1" s="1096"/>
      <c r="DKG1" s="1096"/>
      <c r="DKH1" s="1096"/>
      <c r="DKI1" s="1096"/>
      <c r="DKJ1" s="1096"/>
      <c r="DKK1" s="1096"/>
      <c r="DKL1" s="1096"/>
      <c r="DKM1" s="1096"/>
      <c r="DKN1" s="1096"/>
      <c r="DKO1" s="1096"/>
      <c r="DKP1" s="1096"/>
      <c r="DKQ1" s="1096"/>
      <c r="DKR1" s="1096"/>
      <c r="DKS1" s="1096"/>
      <c r="DKT1" s="1096"/>
      <c r="DKU1" s="1096"/>
      <c r="DKV1" s="1096"/>
      <c r="DKW1" s="1096"/>
      <c r="DKX1" s="1096"/>
      <c r="DKY1" s="1096"/>
      <c r="DKZ1" s="1096"/>
      <c r="DLA1" s="1096"/>
      <c r="DLB1" s="1096"/>
      <c r="DLC1" s="1096"/>
      <c r="DLD1" s="1096"/>
      <c r="DLE1" s="1096"/>
      <c r="DLF1" s="1096"/>
      <c r="DLG1" s="1096"/>
      <c r="DLH1" s="1096"/>
      <c r="DLI1" s="1096"/>
      <c r="DLJ1" s="1096"/>
      <c r="DLK1" s="1096"/>
      <c r="DLL1" s="1096"/>
      <c r="DLM1" s="1096"/>
      <c r="DLN1" s="1096"/>
      <c r="DLO1" s="1096"/>
      <c r="DLP1" s="1096"/>
      <c r="DLQ1" s="1096"/>
      <c r="DLR1" s="1096"/>
      <c r="DLS1" s="1096"/>
      <c r="DLT1" s="1096"/>
      <c r="DLU1" s="1096"/>
      <c r="DLV1" s="1096"/>
      <c r="DLW1" s="1096"/>
      <c r="DLX1" s="1096"/>
      <c r="DLY1" s="1096"/>
      <c r="DLZ1" s="1096"/>
      <c r="DMA1" s="1096"/>
      <c r="DMB1" s="1096"/>
      <c r="DMC1" s="1096"/>
      <c r="DMD1" s="1096"/>
      <c r="DME1" s="1096"/>
      <c r="DMF1" s="1096"/>
      <c r="DMG1" s="1096"/>
      <c r="DMH1" s="1096"/>
      <c r="DMI1" s="1096"/>
      <c r="DMJ1" s="1096"/>
      <c r="DMK1" s="1096"/>
      <c r="DML1" s="1096"/>
      <c r="DMM1" s="1096"/>
      <c r="DMN1" s="1096"/>
      <c r="DMO1" s="1096"/>
      <c r="DMP1" s="1096"/>
      <c r="DMQ1" s="1096"/>
      <c r="DMR1" s="1096"/>
      <c r="DMS1" s="1096"/>
      <c r="DMT1" s="1096"/>
      <c r="DMU1" s="1096"/>
      <c r="DMV1" s="1096"/>
      <c r="DMW1" s="1096"/>
      <c r="DMX1" s="1096"/>
      <c r="DMY1" s="1096"/>
      <c r="DMZ1" s="1096"/>
      <c r="DNA1" s="1096"/>
      <c r="DNB1" s="1096"/>
      <c r="DNC1" s="1096"/>
      <c r="DND1" s="1096"/>
      <c r="DNE1" s="1096"/>
      <c r="DNF1" s="1096"/>
      <c r="DNG1" s="1096"/>
      <c r="DNH1" s="1096"/>
      <c r="DNI1" s="1096"/>
      <c r="DNJ1" s="1096"/>
      <c r="DNK1" s="1096"/>
      <c r="DNL1" s="1096"/>
      <c r="DNM1" s="1096"/>
      <c r="DNN1" s="1096"/>
      <c r="DNO1" s="1096"/>
      <c r="DNP1" s="1096"/>
      <c r="DNQ1" s="1096"/>
      <c r="DNR1" s="1096"/>
      <c r="DNS1" s="1096"/>
      <c r="DNT1" s="1096"/>
      <c r="DNU1" s="1096"/>
      <c r="DNV1" s="1096"/>
      <c r="DNW1" s="1096"/>
      <c r="DNX1" s="1096"/>
      <c r="DNY1" s="1096"/>
      <c r="DNZ1" s="1096"/>
      <c r="DOA1" s="1096"/>
      <c r="DOB1" s="1096"/>
      <c r="DOC1" s="1096"/>
      <c r="DOD1" s="1096"/>
      <c r="DOE1" s="1096"/>
      <c r="DOF1" s="1096"/>
      <c r="DOG1" s="1096"/>
      <c r="DOH1" s="1096"/>
      <c r="DOI1" s="1096"/>
      <c r="DOJ1" s="1096"/>
      <c r="DOK1" s="1096"/>
      <c r="DOL1" s="1096"/>
      <c r="DOM1" s="1096"/>
      <c r="DON1" s="1096"/>
      <c r="DOO1" s="1096"/>
      <c r="DOP1" s="1096"/>
      <c r="DOQ1" s="1096"/>
      <c r="DOR1" s="1096"/>
      <c r="DOS1" s="1096"/>
      <c r="DOT1" s="1096"/>
      <c r="DOU1" s="1096"/>
      <c r="DOV1" s="1096"/>
      <c r="DOW1" s="1096"/>
      <c r="DOX1" s="1096"/>
      <c r="DOY1" s="1096"/>
      <c r="DOZ1" s="1096"/>
      <c r="DPA1" s="1096"/>
      <c r="DPB1" s="1096"/>
      <c r="DPC1" s="1096"/>
      <c r="DPD1" s="1096"/>
      <c r="DPE1" s="1096"/>
      <c r="DPF1" s="1096"/>
      <c r="DPG1" s="1096"/>
      <c r="DPH1" s="1096"/>
      <c r="DPI1" s="1096"/>
      <c r="DPJ1" s="1096"/>
      <c r="DPK1" s="1096"/>
      <c r="DPL1" s="1096"/>
      <c r="DPM1" s="1096"/>
      <c r="DPN1" s="1096"/>
      <c r="DPO1" s="1096"/>
      <c r="DPP1" s="1096"/>
      <c r="DPQ1" s="1096"/>
      <c r="DPR1" s="1096"/>
      <c r="DPS1" s="1096"/>
      <c r="DPT1" s="1096"/>
      <c r="DPU1" s="1096"/>
      <c r="DPV1" s="1096"/>
      <c r="DPW1" s="1096"/>
      <c r="DPX1" s="1096"/>
      <c r="DPY1" s="1096"/>
      <c r="DPZ1" s="1096"/>
      <c r="DQA1" s="1096"/>
      <c r="DQB1" s="1096"/>
      <c r="DQC1" s="1096"/>
      <c r="DQD1" s="1096"/>
      <c r="DQE1" s="1096"/>
      <c r="DQF1" s="1096"/>
      <c r="DQG1" s="1096"/>
      <c r="DQH1" s="1096"/>
      <c r="DQI1" s="1096"/>
      <c r="DQJ1" s="1096"/>
      <c r="DQK1" s="1096"/>
      <c r="DQL1" s="1096"/>
      <c r="DQM1" s="1096"/>
      <c r="DQN1" s="1096"/>
      <c r="DQO1" s="1096"/>
      <c r="DQP1" s="1096"/>
      <c r="DQQ1" s="1096"/>
      <c r="DQR1" s="1096"/>
      <c r="DQS1" s="1096"/>
      <c r="DQT1" s="1096"/>
      <c r="DQU1" s="1096"/>
      <c r="DQV1" s="1096"/>
      <c r="DQW1" s="1096"/>
      <c r="DQX1" s="1096"/>
      <c r="DQY1" s="1096"/>
      <c r="DQZ1" s="1096"/>
      <c r="DRA1" s="1096"/>
      <c r="DRB1" s="1096"/>
      <c r="DRC1" s="1096"/>
      <c r="DRD1" s="1096"/>
      <c r="DRE1" s="1096"/>
      <c r="DRF1" s="1096"/>
      <c r="DRG1" s="1096"/>
      <c r="DRH1" s="1096"/>
      <c r="DRI1" s="1096"/>
      <c r="DRJ1" s="1096"/>
      <c r="DRK1" s="1096"/>
      <c r="DRL1" s="1096"/>
      <c r="DRM1" s="1096"/>
      <c r="DRN1" s="1096"/>
      <c r="DRO1" s="1096"/>
      <c r="DRP1" s="1096"/>
      <c r="DRQ1" s="1096"/>
      <c r="DRR1" s="1096"/>
      <c r="DRS1" s="1096"/>
      <c r="DRT1" s="1096"/>
      <c r="DRU1" s="1096"/>
      <c r="DRV1" s="1096"/>
      <c r="DRW1" s="1096"/>
      <c r="DRX1" s="1096"/>
      <c r="DRY1" s="1096"/>
      <c r="DRZ1" s="1096"/>
      <c r="DSA1" s="1096"/>
      <c r="DSB1" s="1096"/>
      <c r="DSC1" s="1096"/>
      <c r="DSD1" s="1096"/>
      <c r="DSE1" s="1096"/>
      <c r="DSF1" s="1096"/>
      <c r="DSG1" s="1096"/>
      <c r="DSH1" s="1096"/>
      <c r="DSI1" s="1096"/>
      <c r="DSJ1" s="1096"/>
      <c r="DSK1" s="1096"/>
      <c r="DSL1" s="1096"/>
      <c r="DSM1" s="1096"/>
      <c r="DSN1" s="1096"/>
      <c r="DSO1" s="1096"/>
      <c r="DSP1" s="1096"/>
      <c r="DSQ1" s="1096"/>
      <c r="DSR1" s="1096"/>
      <c r="DSS1" s="1096"/>
      <c r="DST1" s="1096"/>
      <c r="DSU1" s="1096"/>
      <c r="DSV1" s="1096"/>
      <c r="DSW1" s="1096"/>
      <c r="DSX1" s="1096"/>
      <c r="DSY1" s="1096"/>
      <c r="DSZ1" s="1096"/>
      <c r="DTA1" s="1096"/>
      <c r="DTB1" s="1096"/>
      <c r="DTC1" s="1096"/>
      <c r="DTD1" s="1096"/>
      <c r="DTE1" s="1096"/>
      <c r="DTF1" s="1096"/>
      <c r="DTG1" s="1096"/>
      <c r="DTH1" s="1096"/>
      <c r="DTI1" s="1096"/>
      <c r="DTJ1" s="1096"/>
      <c r="DTK1" s="1096"/>
      <c r="DTL1" s="1096"/>
      <c r="DTM1" s="1096"/>
      <c r="DTN1" s="1096"/>
      <c r="DTO1" s="1096"/>
      <c r="DTP1" s="1096"/>
      <c r="DTQ1" s="1096"/>
      <c r="DTR1" s="1096"/>
      <c r="DTS1" s="1096"/>
      <c r="DTT1" s="1096"/>
      <c r="DTU1" s="1096"/>
      <c r="DTV1" s="1096"/>
      <c r="DTW1" s="1096"/>
      <c r="DTX1" s="1096"/>
      <c r="DTY1" s="1096"/>
      <c r="DTZ1" s="1096"/>
      <c r="DUA1" s="1096"/>
      <c r="DUB1" s="1096"/>
      <c r="DUC1" s="1096"/>
      <c r="DUD1" s="1096"/>
      <c r="DUE1" s="1096"/>
      <c r="DUF1" s="1096"/>
      <c r="DUG1" s="1096"/>
      <c r="DUH1" s="1096"/>
      <c r="DUI1" s="1096"/>
      <c r="DUJ1" s="1096"/>
      <c r="DUK1" s="1096"/>
      <c r="DUL1" s="1096"/>
      <c r="DUM1" s="1096"/>
      <c r="DUN1" s="1096"/>
      <c r="DUO1" s="1096"/>
      <c r="DUP1" s="1096"/>
      <c r="DUQ1" s="1096"/>
      <c r="DUR1" s="1096"/>
      <c r="DUS1" s="1096"/>
      <c r="DUT1" s="1096"/>
      <c r="DUU1" s="1096"/>
      <c r="DUV1" s="1096"/>
      <c r="DUW1" s="1096"/>
      <c r="DUX1" s="1096"/>
      <c r="DUY1" s="1096"/>
      <c r="DUZ1" s="1096"/>
      <c r="DVA1" s="1096"/>
      <c r="DVB1" s="1096"/>
      <c r="DVC1" s="1096"/>
      <c r="DVD1" s="1096"/>
      <c r="DVE1" s="1096"/>
      <c r="DVF1" s="1096"/>
      <c r="DVG1" s="1096"/>
      <c r="DVH1" s="1096"/>
      <c r="DVI1" s="1096"/>
      <c r="DVJ1" s="1096"/>
      <c r="DVK1" s="1096"/>
      <c r="DVL1" s="1096"/>
      <c r="DVM1" s="1096"/>
      <c r="DVN1" s="1096"/>
      <c r="DVO1" s="1096"/>
      <c r="DVP1" s="1096"/>
      <c r="DVQ1" s="1096"/>
      <c r="DVR1" s="1096"/>
      <c r="DVS1" s="1096"/>
      <c r="DVT1" s="1096"/>
      <c r="DVU1" s="1096"/>
      <c r="DVV1" s="1096"/>
      <c r="DVW1" s="1096"/>
      <c r="DVX1" s="1096"/>
      <c r="DVY1" s="1096"/>
      <c r="DVZ1" s="1096"/>
      <c r="DWA1" s="1096"/>
      <c r="DWB1" s="1096"/>
      <c r="DWC1" s="1096"/>
      <c r="DWD1" s="1096"/>
      <c r="DWE1" s="1096"/>
      <c r="DWF1" s="1096"/>
      <c r="DWG1" s="1096"/>
      <c r="DWH1" s="1096"/>
      <c r="DWI1" s="1096"/>
      <c r="DWJ1" s="1096"/>
      <c r="DWK1" s="1096"/>
      <c r="DWL1" s="1096"/>
      <c r="DWM1" s="1096"/>
      <c r="DWN1" s="1096"/>
      <c r="DWO1" s="1096"/>
      <c r="DWP1" s="1096"/>
      <c r="DWQ1" s="1096"/>
      <c r="DWR1" s="1096"/>
      <c r="DWS1" s="1096"/>
      <c r="DWT1" s="1096"/>
      <c r="DWU1" s="1096"/>
      <c r="DWV1" s="1096"/>
      <c r="DWW1" s="1096"/>
      <c r="DWX1" s="1096"/>
      <c r="DWY1" s="1096"/>
      <c r="DWZ1" s="1096"/>
      <c r="DXA1" s="1096"/>
      <c r="DXB1" s="1096"/>
      <c r="DXC1" s="1096"/>
      <c r="DXD1" s="1096"/>
      <c r="DXE1" s="1096"/>
      <c r="DXF1" s="1096"/>
      <c r="DXG1" s="1096"/>
      <c r="DXH1" s="1096"/>
      <c r="DXI1" s="1096"/>
      <c r="DXJ1" s="1096"/>
      <c r="DXK1" s="1096"/>
      <c r="DXL1" s="1096"/>
      <c r="DXM1" s="1096"/>
      <c r="DXN1" s="1096"/>
      <c r="DXO1" s="1096"/>
      <c r="DXP1" s="1096"/>
      <c r="DXQ1" s="1096"/>
      <c r="DXR1" s="1096"/>
      <c r="DXS1" s="1096"/>
      <c r="DXT1" s="1096"/>
      <c r="DXU1" s="1096"/>
      <c r="DXV1" s="1096"/>
      <c r="DXW1" s="1096"/>
      <c r="DXX1" s="1096"/>
      <c r="DXY1" s="1096"/>
      <c r="DXZ1" s="1096"/>
      <c r="DYA1" s="1096"/>
      <c r="DYB1" s="1096"/>
      <c r="DYC1" s="1096"/>
      <c r="DYD1" s="1096"/>
      <c r="DYE1" s="1096"/>
      <c r="DYF1" s="1096"/>
      <c r="DYG1" s="1096"/>
      <c r="DYH1" s="1096"/>
      <c r="DYI1" s="1096"/>
      <c r="DYJ1" s="1096"/>
      <c r="DYK1" s="1096"/>
      <c r="DYL1" s="1096"/>
      <c r="DYM1" s="1096"/>
      <c r="DYN1" s="1096"/>
      <c r="DYO1" s="1096"/>
      <c r="DYP1" s="1096"/>
      <c r="DYQ1" s="1096"/>
      <c r="DYR1" s="1096"/>
      <c r="DYS1" s="1096"/>
      <c r="DYT1" s="1096"/>
      <c r="DYU1" s="1096"/>
      <c r="DYV1" s="1096"/>
      <c r="DYW1" s="1096"/>
      <c r="DYX1" s="1096"/>
      <c r="DYY1" s="1096"/>
      <c r="DYZ1" s="1096"/>
      <c r="DZA1" s="1096"/>
      <c r="DZB1" s="1096"/>
      <c r="DZC1" s="1096"/>
      <c r="DZD1" s="1096"/>
      <c r="DZE1" s="1096"/>
      <c r="DZF1" s="1096"/>
      <c r="DZG1" s="1096"/>
      <c r="DZH1" s="1096"/>
      <c r="DZI1" s="1096"/>
      <c r="DZJ1" s="1096"/>
      <c r="DZK1" s="1096"/>
      <c r="DZL1" s="1096"/>
      <c r="DZM1" s="1096"/>
      <c r="DZN1" s="1096"/>
      <c r="DZO1" s="1096"/>
      <c r="DZP1" s="1096"/>
      <c r="DZQ1" s="1096"/>
      <c r="DZR1" s="1096"/>
      <c r="DZS1" s="1096"/>
      <c r="DZT1" s="1096"/>
      <c r="DZU1" s="1096"/>
      <c r="DZV1" s="1096"/>
      <c r="DZW1" s="1096"/>
      <c r="DZX1" s="1096"/>
      <c r="DZY1" s="1096"/>
      <c r="DZZ1" s="1096"/>
      <c r="EAA1" s="1096"/>
      <c r="EAB1" s="1096"/>
      <c r="EAC1" s="1096"/>
      <c r="EAD1" s="1096"/>
      <c r="EAE1" s="1096"/>
      <c r="EAF1" s="1096"/>
      <c r="EAG1" s="1096"/>
      <c r="EAH1" s="1096"/>
      <c r="EAI1" s="1096"/>
      <c r="EAJ1" s="1096"/>
      <c r="EAK1" s="1096"/>
      <c r="EAL1" s="1096"/>
      <c r="EAM1" s="1096"/>
      <c r="EAN1" s="1096"/>
      <c r="EAO1" s="1096"/>
      <c r="EAP1" s="1096"/>
      <c r="EAQ1" s="1096"/>
      <c r="EAR1" s="1096"/>
      <c r="EAS1" s="1096"/>
      <c r="EAT1" s="1096"/>
      <c r="EAU1" s="1096"/>
      <c r="EAV1" s="1096"/>
      <c r="EAW1" s="1096"/>
      <c r="EAX1" s="1096"/>
      <c r="EAY1" s="1096"/>
      <c r="EAZ1" s="1096"/>
      <c r="EBA1" s="1096"/>
      <c r="EBB1" s="1096"/>
      <c r="EBC1" s="1096"/>
      <c r="EBD1" s="1096"/>
      <c r="EBE1" s="1096"/>
      <c r="EBF1" s="1096"/>
      <c r="EBG1" s="1096"/>
      <c r="EBH1" s="1096"/>
      <c r="EBI1" s="1096"/>
      <c r="EBJ1" s="1096"/>
      <c r="EBK1" s="1096"/>
      <c r="EBL1" s="1096"/>
      <c r="EBM1" s="1096"/>
      <c r="EBN1" s="1096"/>
      <c r="EBO1" s="1096"/>
      <c r="EBP1" s="1096"/>
      <c r="EBQ1" s="1096"/>
      <c r="EBR1" s="1096"/>
      <c r="EBS1" s="1096"/>
      <c r="EBT1" s="1096"/>
      <c r="EBU1" s="1096"/>
      <c r="EBV1" s="1096"/>
      <c r="EBW1" s="1096"/>
      <c r="EBX1" s="1096"/>
      <c r="EBY1" s="1096"/>
      <c r="EBZ1" s="1096"/>
      <c r="ECA1" s="1096"/>
      <c r="ECB1" s="1096"/>
      <c r="ECC1" s="1096"/>
      <c r="ECD1" s="1096"/>
      <c r="ECE1" s="1096"/>
      <c r="ECF1" s="1096"/>
      <c r="ECG1" s="1096"/>
      <c r="ECH1" s="1096"/>
      <c r="ECI1" s="1096"/>
      <c r="ECJ1" s="1096"/>
      <c r="ECK1" s="1096"/>
      <c r="ECL1" s="1096"/>
      <c r="ECM1" s="1096"/>
      <c r="ECN1" s="1096"/>
      <c r="ECO1" s="1096"/>
      <c r="ECP1" s="1096"/>
      <c r="ECQ1" s="1096"/>
      <c r="ECR1" s="1096"/>
      <c r="ECS1" s="1096"/>
      <c r="ECT1" s="1096"/>
      <c r="ECU1" s="1096"/>
      <c r="ECV1" s="1096"/>
      <c r="ECW1" s="1096"/>
      <c r="ECX1" s="1096"/>
      <c r="ECY1" s="1096"/>
      <c r="ECZ1" s="1096"/>
      <c r="EDA1" s="1096"/>
      <c r="EDB1" s="1096"/>
      <c r="EDC1" s="1096"/>
      <c r="EDD1" s="1096"/>
      <c r="EDE1" s="1096"/>
      <c r="EDF1" s="1096"/>
      <c r="EDG1" s="1096"/>
      <c r="EDH1" s="1096"/>
      <c r="EDI1" s="1096"/>
      <c r="EDJ1" s="1096"/>
      <c r="EDK1" s="1096"/>
      <c r="EDL1" s="1096"/>
      <c r="EDM1" s="1096"/>
      <c r="EDN1" s="1096"/>
      <c r="EDO1" s="1096"/>
      <c r="EDP1" s="1096"/>
      <c r="EDQ1" s="1096"/>
      <c r="EDR1" s="1096"/>
      <c r="EDS1" s="1096"/>
      <c r="EDT1" s="1096"/>
      <c r="EDU1" s="1096"/>
      <c r="EDV1" s="1096"/>
      <c r="EDW1" s="1096"/>
      <c r="EDX1" s="1096"/>
      <c r="EDY1" s="1096"/>
      <c r="EDZ1" s="1096"/>
      <c r="EEA1" s="1096"/>
      <c r="EEB1" s="1096"/>
      <c r="EEC1" s="1096"/>
      <c r="EED1" s="1096"/>
      <c r="EEE1" s="1096"/>
      <c r="EEF1" s="1096"/>
      <c r="EEG1" s="1096"/>
      <c r="EEH1" s="1096"/>
      <c r="EEI1" s="1096"/>
      <c r="EEJ1" s="1096"/>
      <c r="EEK1" s="1096"/>
      <c r="EEL1" s="1096"/>
      <c r="EEM1" s="1096"/>
      <c r="EEN1" s="1096"/>
      <c r="EEO1" s="1096"/>
      <c r="EEP1" s="1096"/>
      <c r="EEQ1" s="1096"/>
      <c r="EER1" s="1096"/>
      <c r="EES1" s="1096"/>
      <c r="EET1" s="1096"/>
      <c r="EEU1" s="1096"/>
      <c r="EEV1" s="1096"/>
      <c r="EEW1" s="1096"/>
      <c r="EEX1" s="1096"/>
      <c r="EEY1" s="1096"/>
      <c r="EEZ1" s="1096"/>
      <c r="EFA1" s="1096"/>
      <c r="EFB1" s="1096"/>
      <c r="EFC1" s="1096"/>
      <c r="EFD1" s="1096"/>
      <c r="EFE1" s="1096"/>
      <c r="EFF1" s="1096"/>
      <c r="EFG1" s="1096"/>
      <c r="EFH1" s="1096"/>
      <c r="EFI1" s="1096"/>
      <c r="EFJ1" s="1096"/>
      <c r="EFK1" s="1096"/>
      <c r="EFL1" s="1096"/>
      <c r="EFM1" s="1096"/>
      <c r="EFN1" s="1096"/>
      <c r="EFO1" s="1096"/>
      <c r="EFP1" s="1096"/>
      <c r="EFQ1" s="1096"/>
      <c r="EFR1" s="1096"/>
      <c r="EFS1" s="1096"/>
      <c r="EFT1" s="1096"/>
      <c r="EFU1" s="1096"/>
      <c r="EFV1" s="1096"/>
      <c r="EFW1" s="1096"/>
      <c r="EFX1" s="1096"/>
      <c r="EFY1" s="1096"/>
      <c r="EFZ1" s="1096"/>
      <c r="EGA1" s="1096"/>
      <c r="EGB1" s="1096"/>
      <c r="EGC1" s="1096"/>
      <c r="EGD1" s="1096"/>
      <c r="EGE1" s="1096"/>
      <c r="EGF1" s="1096"/>
      <c r="EGG1" s="1096"/>
      <c r="EGH1" s="1096"/>
      <c r="EGI1" s="1096"/>
      <c r="EGJ1" s="1096"/>
      <c r="EGK1" s="1096"/>
      <c r="EGL1" s="1096"/>
      <c r="EGM1" s="1096"/>
      <c r="EGN1" s="1096"/>
      <c r="EGO1" s="1096"/>
      <c r="EGP1" s="1096"/>
      <c r="EGQ1" s="1096"/>
      <c r="EGR1" s="1096"/>
      <c r="EGS1" s="1096"/>
      <c r="EGT1" s="1096"/>
      <c r="EGU1" s="1096"/>
      <c r="EGV1" s="1096"/>
      <c r="EGW1" s="1096"/>
      <c r="EGX1" s="1096"/>
      <c r="EGY1" s="1096"/>
      <c r="EGZ1" s="1096"/>
      <c r="EHA1" s="1096"/>
      <c r="EHB1" s="1096"/>
      <c r="EHC1" s="1096"/>
      <c r="EHD1" s="1096"/>
      <c r="EHE1" s="1096"/>
      <c r="EHF1" s="1096"/>
      <c r="EHG1" s="1096"/>
      <c r="EHH1" s="1096"/>
      <c r="EHI1" s="1096"/>
      <c r="EHJ1" s="1096"/>
      <c r="EHK1" s="1096"/>
      <c r="EHL1" s="1096"/>
      <c r="EHM1" s="1096"/>
      <c r="EHN1" s="1096"/>
      <c r="EHO1" s="1096"/>
      <c r="EHP1" s="1096"/>
      <c r="EHQ1" s="1096"/>
      <c r="EHR1" s="1096"/>
      <c r="EHS1" s="1096"/>
      <c r="EHT1" s="1096"/>
      <c r="EHU1" s="1096"/>
      <c r="EHV1" s="1096"/>
      <c r="EHW1" s="1096"/>
      <c r="EHX1" s="1096"/>
      <c r="EHY1" s="1096"/>
      <c r="EHZ1" s="1096"/>
      <c r="EIA1" s="1096"/>
      <c r="EIB1" s="1096"/>
      <c r="EIC1" s="1096"/>
      <c r="EID1" s="1096"/>
      <c r="EIE1" s="1096"/>
      <c r="EIF1" s="1096"/>
      <c r="EIG1" s="1096"/>
      <c r="EIH1" s="1096"/>
      <c r="EII1" s="1096"/>
      <c r="EIJ1" s="1096"/>
      <c r="EIK1" s="1096"/>
      <c r="EIL1" s="1096"/>
      <c r="EIM1" s="1096"/>
      <c r="EIN1" s="1096"/>
      <c r="EIO1" s="1096"/>
      <c r="EIP1" s="1096"/>
      <c r="EIQ1" s="1096"/>
      <c r="EIR1" s="1096"/>
      <c r="EIS1" s="1096"/>
      <c r="EIT1" s="1096"/>
      <c r="EIU1" s="1096"/>
      <c r="EIV1" s="1096"/>
      <c r="EIW1" s="1096"/>
      <c r="EIX1" s="1096"/>
      <c r="EIY1" s="1096"/>
      <c r="EIZ1" s="1096"/>
      <c r="EJA1" s="1096"/>
      <c r="EJB1" s="1096"/>
      <c r="EJC1" s="1096"/>
      <c r="EJD1" s="1096"/>
      <c r="EJE1" s="1096"/>
      <c r="EJF1" s="1096"/>
      <c r="EJG1" s="1096"/>
      <c r="EJH1" s="1096"/>
      <c r="EJI1" s="1096"/>
      <c r="EJJ1" s="1096"/>
      <c r="EJK1" s="1096"/>
      <c r="EJL1" s="1096"/>
      <c r="EJM1" s="1096"/>
      <c r="EJN1" s="1096"/>
      <c r="EJO1" s="1096"/>
      <c r="EJP1" s="1096"/>
      <c r="EJQ1" s="1096"/>
      <c r="EJR1" s="1096"/>
      <c r="EJS1" s="1096"/>
      <c r="EJT1" s="1096"/>
      <c r="EJU1" s="1096"/>
      <c r="EJV1" s="1096"/>
      <c r="EJW1" s="1096"/>
      <c r="EJX1" s="1096"/>
      <c r="EJY1" s="1096"/>
      <c r="EJZ1" s="1096"/>
      <c r="EKA1" s="1096"/>
      <c r="EKB1" s="1096"/>
      <c r="EKC1" s="1096"/>
      <c r="EKD1" s="1096"/>
      <c r="EKE1" s="1096"/>
      <c r="EKF1" s="1096"/>
      <c r="EKG1" s="1096"/>
      <c r="EKH1" s="1096"/>
      <c r="EKI1" s="1096"/>
      <c r="EKJ1" s="1096"/>
      <c r="EKK1" s="1096"/>
      <c r="EKL1" s="1096"/>
      <c r="EKM1" s="1096"/>
      <c r="EKN1" s="1096"/>
      <c r="EKO1" s="1096"/>
      <c r="EKP1" s="1096"/>
      <c r="EKQ1" s="1096"/>
      <c r="EKR1" s="1096"/>
      <c r="EKS1" s="1096"/>
      <c r="EKT1" s="1096"/>
      <c r="EKU1" s="1096"/>
      <c r="EKV1" s="1096"/>
      <c r="EKW1" s="1096"/>
      <c r="EKX1" s="1096"/>
      <c r="EKY1" s="1096"/>
      <c r="EKZ1" s="1096"/>
      <c r="ELA1" s="1096"/>
      <c r="ELB1" s="1096"/>
      <c r="ELC1" s="1096"/>
      <c r="ELD1" s="1096"/>
      <c r="ELE1" s="1096"/>
      <c r="ELF1" s="1096"/>
      <c r="ELG1" s="1096"/>
      <c r="ELH1" s="1096"/>
      <c r="ELI1" s="1096"/>
      <c r="ELJ1" s="1096"/>
      <c r="ELK1" s="1096"/>
      <c r="ELL1" s="1096"/>
      <c r="ELM1" s="1096"/>
      <c r="ELN1" s="1096"/>
      <c r="ELO1" s="1096"/>
      <c r="ELP1" s="1096"/>
      <c r="ELQ1" s="1096"/>
      <c r="ELR1" s="1096"/>
      <c r="ELS1" s="1096"/>
      <c r="ELT1" s="1096"/>
      <c r="ELU1" s="1096"/>
      <c r="ELV1" s="1096"/>
      <c r="ELW1" s="1096"/>
      <c r="ELX1" s="1096"/>
      <c r="ELY1" s="1096"/>
      <c r="ELZ1" s="1096"/>
      <c r="EMA1" s="1096"/>
      <c r="EMB1" s="1096"/>
      <c r="EMC1" s="1096"/>
      <c r="EMD1" s="1096"/>
      <c r="EME1" s="1096"/>
      <c r="EMF1" s="1096"/>
      <c r="EMG1" s="1096"/>
      <c r="EMH1" s="1096"/>
      <c r="EMI1" s="1096"/>
      <c r="EMJ1" s="1096"/>
      <c r="EMK1" s="1096"/>
      <c r="EML1" s="1096"/>
      <c r="EMM1" s="1096"/>
      <c r="EMN1" s="1096"/>
      <c r="EMO1" s="1096"/>
      <c r="EMP1" s="1096"/>
      <c r="EMQ1" s="1096"/>
      <c r="EMR1" s="1096"/>
      <c r="EMS1" s="1096"/>
      <c r="EMT1" s="1096"/>
      <c r="EMU1" s="1096"/>
      <c r="EMV1" s="1096"/>
      <c r="EMW1" s="1096"/>
      <c r="EMX1" s="1096"/>
      <c r="EMY1" s="1096"/>
      <c r="EMZ1" s="1096"/>
      <c r="ENA1" s="1096"/>
      <c r="ENB1" s="1096"/>
      <c r="ENC1" s="1096"/>
      <c r="END1" s="1096"/>
      <c r="ENE1" s="1096"/>
      <c r="ENF1" s="1096"/>
      <c r="ENG1" s="1096"/>
      <c r="ENH1" s="1096"/>
      <c r="ENI1" s="1096"/>
      <c r="ENJ1" s="1096"/>
      <c r="ENK1" s="1096"/>
      <c r="ENL1" s="1096"/>
      <c r="ENM1" s="1096"/>
      <c r="ENN1" s="1096"/>
      <c r="ENO1" s="1096"/>
      <c r="ENP1" s="1096"/>
      <c r="ENQ1" s="1096"/>
      <c r="ENR1" s="1096"/>
      <c r="ENS1" s="1096"/>
      <c r="ENT1" s="1096"/>
      <c r="ENU1" s="1096"/>
      <c r="ENV1" s="1096"/>
      <c r="ENW1" s="1096"/>
      <c r="ENX1" s="1096"/>
      <c r="ENY1" s="1096"/>
      <c r="ENZ1" s="1096"/>
      <c r="EOA1" s="1096"/>
      <c r="EOB1" s="1096"/>
      <c r="EOC1" s="1096"/>
      <c r="EOD1" s="1096"/>
      <c r="EOE1" s="1096"/>
      <c r="EOF1" s="1096"/>
      <c r="EOG1" s="1096"/>
      <c r="EOH1" s="1096"/>
      <c r="EOI1" s="1096"/>
      <c r="EOJ1" s="1096"/>
      <c r="EOK1" s="1096"/>
      <c r="EOL1" s="1096"/>
      <c r="EOM1" s="1096"/>
      <c r="EON1" s="1096"/>
      <c r="EOO1" s="1096"/>
      <c r="EOP1" s="1096"/>
      <c r="EOQ1" s="1096"/>
      <c r="EOR1" s="1096"/>
      <c r="EOS1" s="1096"/>
      <c r="EOT1" s="1096"/>
      <c r="EOU1" s="1096"/>
      <c r="EOV1" s="1096"/>
      <c r="EOW1" s="1096"/>
      <c r="EOX1" s="1096"/>
      <c r="EOY1" s="1096"/>
      <c r="EOZ1" s="1096"/>
      <c r="EPA1" s="1096"/>
      <c r="EPB1" s="1096"/>
      <c r="EPC1" s="1096"/>
      <c r="EPD1" s="1096"/>
      <c r="EPE1" s="1096"/>
      <c r="EPF1" s="1096"/>
      <c r="EPG1" s="1096"/>
      <c r="EPH1" s="1096"/>
      <c r="EPI1" s="1096"/>
      <c r="EPJ1" s="1096"/>
      <c r="EPK1" s="1096"/>
      <c r="EPL1" s="1096"/>
      <c r="EPM1" s="1096"/>
      <c r="EPN1" s="1096"/>
      <c r="EPO1" s="1096"/>
      <c r="EPP1" s="1096"/>
      <c r="EPQ1" s="1096"/>
      <c r="EPR1" s="1096"/>
      <c r="EPS1" s="1096"/>
      <c r="EPT1" s="1096"/>
      <c r="EPU1" s="1096"/>
      <c r="EPV1" s="1096"/>
      <c r="EPW1" s="1096"/>
      <c r="EPX1" s="1096"/>
      <c r="EPY1" s="1096"/>
      <c r="EPZ1" s="1096"/>
      <c r="EQA1" s="1096"/>
      <c r="EQB1" s="1096"/>
      <c r="EQC1" s="1096"/>
      <c r="EQD1" s="1096"/>
      <c r="EQE1" s="1096"/>
      <c r="EQF1" s="1096"/>
      <c r="EQG1" s="1096"/>
      <c r="EQH1" s="1096"/>
      <c r="EQI1" s="1096"/>
      <c r="EQJ1" s="1096"/>
      <c r="EQK1" s="1096"/>
      <c r="EQL1" s="1096"/>
      <c r="EQM1" s="1096"/>
      <c r="EQN1" s="1096"/>
      <c r="EQO1" s="1096"/>
      <c r="EQP1" s="1096"/>
      <c r="EQQ1" s="1096"/>
      <c r="EQR1" s="1096"/>
      <c r="EQS1" s="1096"/>
      <c r="EQT1" s="1096"/>
      <c r="EQU1" s="1096"/>
      <c r="EQV1" s="1096"/>
      <c r="EQW1" s="1096"/>
      <c r="EQX1" s="1096"/>
      <c r="EQY1" s="1096"/>
      <c r="EQZ1" s="1096"/>
      <c r="ERA1" s="1096"/>
      <c r="ERB1" s="1096"/>
      <c r="ERC1" s="1096"/>
      <c r="ERD1" s="1096"/>
      <c r="ERE1" s="1096"/>
      <c r="ERF1" s="1096"/>
      <c r="ERG1" s="1096"/>
      <c r="ERH1" s="1096"/>
      <c r="ERI1" s="1096"/>
      <c r="ERJ1" s="1096"/>
      <c r="ERK1" s="1096"/>
      <c r="ERL1" s="1096"/>
      <c r="ERM1" s="1096"/>
      <c r="ERN1" s="1096"/>
      <c r="ERO1" s="1096"/>
      <c r="ERP1" s="1096"/>
      <c r="ERQ1" s="1096"/>
      <c r="ERR1" s="1096"/>
      <c r="ERS1" s="1096"/>
      <c r="ERT1" s="1096"/>
      <c r="ERU1" s="1096"/>
      <c r="ERV1" s="1096"/>
      <c r="ERW1" s="1096"/>
      <c r="ERX1" s="1096"/>
      <c r="ERY1" s="1096"/>
      <c r="ERZ1" s="1096"/>
      <c r="ESA1" s="1096"/>
      <c r="ESB1" s="1096"/>
      <c r="ESC1" s="1096"/>
      <c r="ESD1" s="1096"/>
      <c r="ESE1" s="1096"/>
      <c r="ESF1" s="1096"/>
      <c r="ESG1" s="1096"/>
      <c r="ESH1" s="1096"/>
      <c r="ESI1" s="1096"/>
      <c r="ESJ1" s="1096"/>
      <c r="ESK1" s="1096"/>
      <c r="ESL1" s="1096"/>
      <c r="ESM1" s="1096"/>
      <c r="ESN1" s="1096"/>
      <c r="ESO1" s="1096"/>
      <c r="ESP1" s="1096"/>
      <c r="ESQ1" s="1096"/>
      <c r="ESR1" s="1096"/>
      <c r="ESS1" s="1096"/>
      <c r="EST1" s="1096"/>
      <c r="ESU1" s="1096"/>
      <c r="ESV1" s="1096"/>
      <c r="ESW1" s="1096"/>
      <c r="ESX1" s="1096"/>
      <c r="ESY1" s="1096"/>
      <c r="ESZ1" s="1096"/>
      <c r="ETA1" s="1096"/>
      <c r="ETB1" s="1096"/>
      <c r="ETC1" s="1096"/>
      <c r="ETD1" s="1096"/>
      <c r="ETE1" s="1096"/>
      <c r="ETF1" s="1096"/>
      <c r="ETG1" s="1096"/>
      <c r="ETH1" s="1096"/>
      <c r="ETI1" s="1096"/>
      <c r="ETJ1" s="1096"/>
      <c r="ETK1" s="1096"/>
      <c r="ETL1" s="1096"/>
      <c r="ETM1" s="1096"/>
      <c r="ETN1" s="1096"/>
      <c r="ETO1" s="1096"/>
      <c r="ETP1" s="1096"/>
      <c r="ETQ1" s="1096"/>
      <c r="ETR1" s="1096"/>
      <c r="ETS1" s="1096"/>
      <c r="ETT1" s="1096"/>
      <c r="ETU1" s="1096"/>
      <c r="ETV1" s="1096"/>
      <c r="ETW1" s="1096"/>
      <c r="ETX1" s="1096"/>
      <c r="ETY1" s="1096"/>
      <c r="ETZ1" s="1096"/>
      <c r="EUA1" s="1096"/>
      <c r="EUB1" s="1096"/>
      <c r="EUC1" s="1096"/>
      <c r="EUD1" s="1096"/>
      <c r="EUE1" s="1096"/>
      <c r="EUF1" s="1096"/>
      <c r="EUG1" s="1096"/>
      <c r="EUH1" s="1096"/>
      <c r="EUI1" s="1096"/>
      <c r="EUJ1" s="1096"/>
      <c r="EUK1" s="1096"/>
      <c r="EUL1" s="1096"/>
      <c r="EUM1" s="1096"/>
      <c r="EUN1" s="1096"/>
      <c r="EUO1" s="1096"/>
      <c r="EUP1" s="1096"/>
      <c r="EUQ1" s="1096"/>
      <c r="EUR1" s="1096"/>
      <c r="EUS1" s="1096"/>
      <c r="EUT1" s="1096"/>
      <c r="EUU1" s="1096"/>
      <c r="EUV1" s="1096"/>
      <c r="EUW1" s="1096"/>
      <c r="EUX1" s="1096"/>
      <c r="EUY1" s="1096"/>
      <c r="EUZ1" s="1096"/>
      <c r="EVA1" s="1096"/>
      <c r="EVB1" s="1096"/>
      <c r="EVC1" s="1096"/>
      <c r="EVD1" s="1096"/>
      <c r="EVE1" s="1096"/>
      <c r="EVF1" s="1096"/>
      <c r="EVG1" s="1096"/>
      <c r="EVH1" s="1096"/>
      <c r="EVI1" s="1096"/>
      <c r="EVJ1" s="1096"/>
      <c r="EVK1" s="1096"/>
      <c r="EVL1" s="1096"/>
      <c r="EVM1" s="1096"/>
      <c r="EVN1" s="1096"/>
      <c r="EVO1" s="1096"/>
      <c r="EVP1" s="1096"/>
      <c r="EVQ1" s="1096"/>
      <c r="EVR1" s="1096"/>
      <c r="EVS1" s="1096"/>
      <c r="EVT1" s="1096"/>
      <c r="EVU1" s="1096"/>
      <c r="EVV1" s="1096"/>
      <c r="EVW1" s="1096"/>
      <c r="EVX1" s="1096"/>
      <c r="EVY1" s="1096"/>
      <c r="EVZ1" s="1096"/>
      <c r="EWA1" s="1096"/>
      <c r="EWB1" s="1096"/>
      <c r="EWC1" s="1096"/>
      <c r="EWD1" s="1096"/>
      <c r="EWE1" s="1096"/>
      <c r="EWF1" s="1096"/>
      <c r="EWG1" s="1096"/>
      <c r="EWH1" s="1096"/>
      <c r="EWI1" s="1096"/>
      <c r="EWJ1" s="1096"/>
      <c r="EWK1" s="1096"/>
      <c r="EWL1" s="1096"/>
      <c r="EWM1" s="1096"/>
      <c r="EWN1" s="1096"/>
      <c r="EWO1" s="1096"/>
      <c r="EWP1" s="1096"/>
      <c r="EWQ1" s="1096"/>
      <c r="EWR1" s="1096"/>
      <c r="EWS1" s="1096"/>
      <c r="EWT1" s="1096"/>
      <c r="EWU1" s="1096"/>
      <c r="EWV1" s="1096"/>
      <c r="EWW1" s="1096"/>
      <c r="EWX1" s="1096"/>
      <c r="EWY1" s="1096"/>
      <c r="EWZ1" s="1096"/>
      <c r="EXA1" s="1096"/>
      <c r="EXB1" s="1096"/>
      <c r="EXC1" s="1096"/>
      <c r="EXD1" s="1096"/>
      <c r="EXE1" s="1096"/>
      <c r="EXF1" s="1096"/>
      <c r="EXG1" s="1096"/>
      <c r="EXH1" s="1096"/>
      <c r="EXI1" s="1096"/>
      <c r="EXJ1" s="1096"/>
      <c r="EXK1" s="1096"/>
      <c r="EXL1" s="1096"/>
      <c r="EXM1" s="1096"/>
      <c r="EXN1" s="1096"/>
      <c r="EXO1" s="1096"/>
      <c r="EXP1" s="1096"/>
      <c r="EXQ1" s="1096"/>
      <c r="EXR1" s="1096"/>
      <c r="EXS1" s="1096"/>
      <c r="EXT1" s="1096"/>
      <c r="EXU1" s="1096"/>
      <c r="EXV1" s="1096"/>
      <c r="EXW1" s="1096"/>
      <c r="EXX1" s="1096"/>
      <c r="EXY1" s="1096"/>
      <c r="EXZ1" s="1096"/>
      <c r="EYA1" s="1096"/>
      <c r="EYB1" s="1096"/>
      <c r="EYC1" s="1096"/>
      <c r="EYD1" s="1096"/>
      <c r="EYE1" s="1096"/>
      <c r="EYF1" s="1096"/>
      <c r="EYG1" s="1096"/>
      <c r="EYH1" s="1096"/>
      <c r="EYI1" s="1096"/>
      <c r="EYJ1" s="1096"/>
      <c r="EYK1" s="1096"/>
      <c r="EYL1" s="1096"/>
      <c r="EYM1" s="1096"/>
      <c r="EYN1" s="1096"/>
      <c r="EYO1" s="1096"/>
      <c r="EYP1" s="1096"/>
      <c r="EYQ1" s="1096"/>
      <c r="EYR1" s="1096"/>
      <c r="EYS1" s="1096"/>
      <c r="EYT1" s="1096"/>
      <c r="EYU1" s="1096"/>
      <c r="EYV1" s="1096"/>
      <c r="EYW1" s="1096"/>
      <c r="EYX1" s="1096"/>
      <c r="EYY1" s="1096"/>
      <c r="EYZ1" s="1096"/>
      <c r="EZA1" s="1096"/>
      <c r="EZB1" s="1096"/>
      <c r="EZC1" s="1096"/>
      <c r="EZD1" s="1096"/>
      <c r="EZE1" s="1096"/>
      <c r="EZF1" s="1096"/>
      <c r="EZG1" s="1096"/>
      <c r="EZH1" s="1096"/>
      <c r="EZI1" s="1096"/>
      <c r="EZJ1" s="1096"/>
      <c r="EZK1" s="1096"/>
      <c r="EZL1" s="1096"/>
      <c r="EZM1" s="1096"/>
      <c r="EZN1" s="1096"/>
      <c r="EZO1" s="1096"/>
      <c r="EZP1" s="1096"/>
      <c r="EZQ1" s="1096"/>
      <c r="EZR1" s="1096"/>
      <c r="EZS1" s="1096"/>
      <c r="EZT1" s="1096"/>
      <c r="EZU1" s="1096"/>
      <c r="EZV1" s="1096"/>
      <c r="EZW1" s="1096"/>
      <c r="EZX1" s="1096"/>
      <c r="EZY1" s="1096"/>
      <c r="EZZ1" s="1096"/>
      <c r="FAA1" s="1096"/>
      <c r="FAB1" s="1096"/>
      <c r="FAC1" s="1096"/>
      <c r="FAD1" s="1096"/>
      <c r="FAE1" s="1096"/>
      <c r="FAF1" s="1096"/>
      <c r="FAG1" s="1096"/>
      <c r="FAH1" s="1096"/>
      <c r="FAI1" s="1096"/>
      <c r="FAJ1" s="1096"/>
      <c r="FAK1" s="1096"/>
      <c r="FAL1" s="1096"/>
      <c r="FAM1" s="1096"/>
      <c r="FAN1" s="1096"/>
      <c r="FAO1" s="1096"/>
      <c r="FAP1" s="1096"/>
      <c r="FAQ1" s="1096"/>
      <c r="FAR1" s="1096"/>
      <c r="FAS1" s="1096"/>
      <c r="FAT1" s="1096"/>
      <c r="FAU1" s="1096"/>
      <c r="FAV1" s="1096"/>
      <c r="FAW1" s="1096"/>
      <c r="FAX1" s="1096"/>
      <c r="FAY1" s="1096"/>
      <c r="FAZ1" s="1096"/>
      <c r="FBA1" s="1096"/>
      <c r="FBB1" s="1096"/>
      <c r="FBC1" s="1096"/>
      <c r="FBD1" s="1096"/>
      <c r="FBE1" s="1096"/>
      <c r="FBF1" s="1096"/>
      <c r="FBG1" s="1096"/>
      <c r="FBH1" s="1096"/>
      <c r="FBI1" s="1096"/>
      <c r="FBJ1" s="1096"/>
      <c r="FBK1" s="1096"/>
      <c r="FBL1" s="1096"/>
      <c r="FBM1" s="1096"/>
      <c r="FBN1" s="1096"/>
      <c r="FBO1" s="1096"/>
      <c r="FBP1" s="1096"/>
      <c r="FBQ1" s="1096"/>
      <c r="FBR1" s="1096"/>
      <c r="FBS1" s="1096"/>
      <c r="FBT1" s="1096"/>
      <c r="FBU1" s="1096"/>
      <c r="FBV1" s="1096"/>
      <c r="FBW1" s="1096"/>
      <c r="FBX1" s="1096"/>
      <c r="FBY1" s="1096"/>
      <c r="FBZ1" s="1096"/>
      <c r="FCA1" s="1096"/>
      <c r="FCB1" s="1096"/>
      <c r="FCC1" s="1096"/>
      <c r="FCD1" s="1096"/>
      <c r="FCE1" s="1096"/>
      <c r="FCF1" s="1096"/>
      <c r="FCG1" s="1096"/>
      <c r="FCH1" s="1096"/>
      <c r="FCI1" s="1096"/>
      <c r="FCJ1" s="1096"/>
      <c r="FCK1" s="1096"/>
      <c r="FCL1" s="1096"/>
      <c r="FCM1" s="1096"/>
      <c r="FCN1" s="1096"/>
      <c r="FCO1" s="1096"/>
      <c r="FCP1" s="1096"/>
      <c r="FCQ1" s="1096"/>
      <c r="FCR1" s="1096"/>
      <c r="FCS1" s="1096"/>
      <c r="FCT1" s="1096"/>
      <c r="FCU1" s="1096"/>
      <c r="FCV1" s="1096"/>
      <c r="FCW1" s="1096"/>
      <c r="FCX1" s="1096"/>
      <c r="FCY1" s="1096"/>
      <c r="FCZ1" s="1096"/>
      <c r="FDA1" s="1096"/>
      <c r="FDB1" s="1096"/>
      <c r="FDC1" s="1096"/>
      <c r="FDD1" s="1096"/>
      <c r="FDE1" s="1096"/>
      <c r="FDF1" s="1096"/>
      <c r="FDG1" s="1096"/>
      <c r="FDH1" s="1096"/>
      <c r="FDI1" s="1096"/>
      <c r="FDJ1" s="1096"/>
      <c r="FDK1" s="1096"/>
      <c r="FDL1" s="1096"/>
      <c r="FDM1" s="1096"/>
      <c r="FDN1" s="1096"/>
      <c r="FDO1" s="1096"/>
      <c r="FDP1" s="1096"/>
      <c r="FDQ1" s="1096"/>
      <c r="FDR1" s="1096"/>
      <c r="FDS1" s="1096"/>
      <c r="FDT1" s="1096"/>
      <c r="FDU1" s="1096"/>
      <c r="FDV1" s="1096"/>
      <c r="FDW1" s="1096"/>
      <c r="FDX1" s="1096"/>
      <c r="FDY1" s="1096"/>
      <c r="FDZ1" s="1096"/>
      <c r="FEA1" s="1096"/>
      <c r="FEB1" s="1096"/>
      <c r="FEC1" s="1096"/>
      <c r="FED1" s="1096"/>
      <c r="FEE1" s="1096"/>
      <c r="FEF1" s="1096"/>
      <c r="FEG1" s="1096"/>
      <c r="FEH1" s="1096"/>
      <c r="FEI1" s="1096"/>
      <c r="FEJ1" s="1096"/>
      <c r="FEK1" s="1096"/>
      <c r="FEL1" s="1096"/>
      <c r="FEM1" s="1096"/>
      <c r="FEN1" s="1096"/>
      <c r="FEO1" s="1096"/>
      <c r="FEP1" s="1096"/>
      <c r="FEQ1" s="1096"/>
      <c r="FER1" s="1096"/>
      <c r="FES1" s="1096"/>
      <c r="FET1" s="1096"/>
      <c r="FEU1" s="1096"/>
      <c r="FEV1" s="1096"/>
      <c r="FEW1" s="1096"/>
      <c r="FEX1" s="1096"/>
      <c r="FEY1" s="1096"/>
      <c r="FEZ1" s="1096"/>
      <c r="FFA1" s="1096"/>
      <c r="FFB1" s="1096"/>
      <c r="FFC1" s="1096"/>
      <c r="FFD1" s="1096"/>
      <c r="FFE1" s="1096"/>
      <c r="FFF1" s="1096"/>
      <c r="FFG1" s="1096"/>
      <c r="FFH1" s="1096"/>
      <c r="FFI1" s="1096"/>
      <c r="FFJ1" s="1096"/>
      <c r="FFK1" s="1096"/>
      <c r="FFL1" s="1096"/>
      <c r="FFM1" s="1096"/>
      <c r="FFN1" s="1096"/>
      <c r="FFO1" s="1096"/>
      <c r="FFP1" s="1096"/>
      <c r="FFQ1" s="1096"/>
      <c r="FFR1" s="1096"/>
      <c r="FFS1" s="1096"/>
      <c r="FFT1" s="1096"/>
      <c r="FFU1" s="1096"/>
      <c r="FFV1" s="1096"/>
      <c r="FFW1" s="1096"/>
      <c r="FFX1" s="1096"/>
      <c r="FFY1" s="1096"/>
      <c r="FFZ1" s="1096"/>
      <c r="FGA1" s="1096"/>
      <c r="FGB1" s="1096"/>
      <c r="FGC1" s="1096"/>
      <c r="FGD1" s="1096"/>
      <c r="FGE1" s="1096"/>
      <c r="FGF1" s="1096"/>
      <c r="FGG1" s="1096"/>
      <c r="FGH1" s="1096"/>
      <c r="FGI1" s="1096"/>
      <c r="FGJ1" s="1096"/>
      <c r="FGK1" s="1096"/>
      <c r="FGL1" s="1096"/>
      <c r="FGM1" s="1096"/>
      <c r="FGN1" s="1096"/>
      <c r="FGO1" s="1096"/>
      <c r="FGP1" s="1096"/>
      <c r="FGQ1" s="1096"/>
      <c r="FGR1" s="1096"/>
      <c r="FGS1" s="1096"/>
      <c r="FGT1" s="1096"/>
      <c r="FGU1" s="1096"/>
      <c r="FGV1" s="1096"/>
      <c r="FGW1" s="1096"/>
      <c r="FGX1" s="1096"/>
      <c r="FGY1" s="1096"/>
      <c r="FGZ1" s="1096"/>
      <c r="FHA1" s="1096"/>
      <c r="FHB1" s="1096"/>
      <c r="FHC1" s="1096"/>
      <c r="FHD1" s="1096"/>
      <c r="FHE1" s="1096"/>
      <c r="FHF1" s="1096"/>
      <c r="FHG1" s="1096"/>
      <c r="FHH1" s="1096"/>
      <c r="FHI1" s="1096"/>
      <c r="FHJ1" s="1096"/>
      <c r="FHK1" s="1096"/>
      <c r="FHL1" s="1096"/>
      <c r="FHM1" s="1096"/>
      <c r="FHN1" s="1096"/>
      <c r="FHO1" s="1096"/>
      <c r="FHP1" s="1096"/>
      <c r="FHQ1" s="1096"/>
      <c r="FHR1" s="1096"/>
      <c r="FHS1" s="1096"/>
      <c r="FHT1" s="1096"/>
      <c r="FHU1" s="1096"/>
      <c r="FHV1" s="1096"/>
      <c r="FHW1" s="1096"/>
      <c r="FHX1" s="1096"/>
      <c r="FHY1" s="1096"/>
      <c r="FHZ1" s="1096"/>
      <c r="FIA1" s="1096"/>
      <c r="FIB1" s="1096"/>
      <c r="FIC1" s="1096"/>
      <c r="FID1" s="1096"/>
      <c r="FIE1" s="1096"/>
      <c r="FIF1" s="1096"/>
      <c r="FIG1" s="1096"/>
      <c r="FIH1" s="1096"/>
      <c r="FII1" s="1096"/>
      <c r="FIJ1" s="1096"/>
      <c r="FIK1" s="1096"/>
      <c r="FIL1" s="1096"/>
      <c r="FIM1" s="1096"/>
      <c r="FIN1" s="1096"/>
      <c r="FIO1" s="1096"/>
      <c r="FIP1" s="1096"/>
      <c r="FIQ1" s="1096"/>
      <c r="FIR1" s="1096"/>
      <c r="FIS1" s="1096"/>
      <c r="FIT1" s="1096"/>
      <c r="FIU1" s="1096"/>
      <c r="FIV1" s="1096"/>
      <c r="FIW1" s="1096"/>
      <c r="FIX1" s="1096"/>
      <c r="FIY1" s="1096"/>
      <c r="FIZ1" s="1096"/>
      <c r="FJA1" s="1096"/>
      <c r="FJB1" s="1096"/>
      <c r="FJC1" s="1096"/>
      <c r="FJD1" s="1096"/>
      <c r="FJE1" s="1096"/>
      <c r="FJF1" s="1096"/>
      <c r="FJG1" s="1096"/>
      <c r="FJH1" s="1096"/>
      <c r="FJI1" s="1096"/>
      <c r="FJJ1" s="1096"/>
      <c r="FJK1" s="1096"/>
      <c r="FJL1" s="1096"/>
      <c r="FJM1" s="1096"/>
      <c r="FJN1" s="1096"/>
      <c r="FJO1" s="1096"/>
      <c r="FJP1" s="1096"/>
      <c r="FJQ1" s="1096"/>
      <c r="FJR1" s="1096"/>
      <c r="FJS1" s="1096"/>
      <c r="FJT1" s="1096"/>
      <c r="FJU1" s="1096"/>
      <c r="FJV1" s="1096"/>
      <c r="FJW1" s="1096"/>
      <c r="FJX1" s="1096"/>
      <c r="FJY1" s="1096"/>
      <c r="FJZ1" s="1096"/>
      <c r="FKA1" s="1096"/>
      <c r="FKB1" s="1096"/>
      <c r="FKC1" s="1096"/>
      <c r="FKD1" s="1096"/>
      <c r="FKE1" s="1096"/>
      <c r="FKF1" s="1096"/>
      <c r="FKG1" s="1096"/>
      <c r="FKH1" s="1096"/>
      <c r="FKI1" s="1096"/>
      <c r="FKJ1" s="1096"/>
      <c r="FKK1" s="1096"/>
      <c r="FKL1" s="1096"/>
      <c r="FKM1" s="1096"/>
      <c r="FKN1" s="1096"/>
      <c r="FKO1" s="1096"/>
      <c r="FKP1" s="1096"/>
      <c r="FKQ1" s="1096"/>
      <c r="FKR1" s="1096"/>
      <c r="FKS1" s="1096"/>
      <c r="FKT1" s="1096"/>
      <c r="FKU1" s="1096"/>
      <c r="FKV1" s="1096"/>
      <c r="FKW1" s="1096"/>
      <c r="FKX1" s="1096"/>
      <c r="FKY1" s="1096"/>
      <c r="FKZ1" s="1096"/>
      <c r="FLA1" s="1096"/>
      <c r="FLB1" s="1096"/>
      <c r="FLC1" s="1096"/>
      <c r="FLD1" s="1096"/>
      <c r="FLE1" s="1096"/>
      <c r="FLF1" s="1096"/>
      <c r="FLG1" s="1096"/>
      <c r="FLH1" s="1096"/>
      <c r="FLI1" s="1096"/>
      <c r="FLJ1" s="1096"/>
      <c r="FLK1" s="1096"/>
      <c r="FLL1" s="1096"/>
      <c r="FLM1" s="1096"/>
      <c r="FLN1" s="1096"/>
      <c r="FLO1" s="1096"/>
      <c r="FLP1" s="1096"/>
      <c r="FLQ1" s="1096"/>
      <c r="FLR1" s="1096"/>
      <c r="FLS1" s="1096"/>
      <c r="FLT1" s="1096"/>
      <c r="FLU1" s="1096"/>
      <c r="FLV1" s="1096"/>
      <c r="FLW1" s="1096"/>
      <c r="FLX1" s="1096"/>
      <c r="FLY1" s="1096"/>
      <c r="FLZ1" s="1096"/>
      <c r="FMA1" s="1096"/>
      <c r="FMB1" s="1096"/>
      <c r="FMC1" s="1096"/>
      <c r="FMD1" s="1096"/>
      <c r="FME1" s="1096"/>
      <c r="FMF1" s="1096"/>
      <c r="FMG1" s="1096"/>
      <c r="FMH1" s="1096"/>
      <c r="FMI1" s="1096"/>
      <c r="FMJ1" s="1096"/>
      <c r="FMK1" s="1096"/>
      <c r="FML1" s="1096"/>
      <c r="FMM1" s="1096"/>
      <c r="FMN1" s="1096"/>
      <c r="FMO1" s="1096"/>
      <c r="FMP1" s="1096"/>
      <c r="FMQ1" s="1096"/>
      <c r="FMR1" s="1096"/>
      <c r="FMS1" s="1096"/>
      <c r="FMT1" s="1096"/>
      <c r="FMU1" s="1096"/>
      <c r="FMV1" s="1096"/>
      <c r="FMW1" s="1096"/>
      <c r="FMX1" s="1096"/>
      <c r="FMY1" s="1096"/>
      <c r="FMZ1" s="1096"/>
      <c r="FNA1" s="1096"/>
      <c r="FNB1" s="1096"/>
      <c r="FNC1" s="1096"/>
      <c r="FND1" s="1096"/>
      <c r="FNE1" s="1096"/>
      <c r="FNF1" s="1096"/>
      <c r="FNG1" s="1096"/>
      <c r="FNH1" s="1096"/>
      <c r="FNI1" s="1096"/>
      <c r="FNJ1" s="1096"/>
      <c r="FNK1" s="1096"/>
      <c r="FNL1" s="1096"/>
      <c r="FNM1" s="1096"/>
      <c r="FNN1" s="1096"/>
      <c r="FNO1" s="1096"/>
      <c r="FNP1" s="1096"/>
      <c r="FNQ1" s="1096"/>
      <c r="FNR1" s="1096"/>
      <c r="FNS1" s="1096"/>
      <c r="FNT1" s="1096"/>
      <c r="FNU1" s="1096"/>
      <c r="FNV1" s="1096"/>
      <c r="FNW1" s="1096"/>
      <c r="FNX1" s="1096"/>
      <c r="FNY1" s="1096"/>
      <c r="FNZ1" s="1096"/>
      <c r="FOA1" s="1096"/>
      <c r="FOB1" s="1096"/>
      <c r="FOC1" s="1096"/>
      <c r="FOD1" s="1096"/>
      <c r="FOE1" s="1096"/>
      <c r="FOF1" s="1096"/>
      <c r="FOG1" s="1096"/>
      <c r="FOH1" s="1096"/>
      <c r="FOI1" s="1096"/>
      <c r="FOJ1" s="1096"/>
      <c r="FOK1" s="1096"/>
      <c r="FOL1" s="1096"/>
      <c r="FOM1" s="1096"/>
      <c r="FON1" s="1096"/>
      <c r="FOO1" s="1096"/>
      <c r="FOP1" s="1096"/>
      <c r="FOQ1" s="1096"/>
      <c r="FOR1" s="1096"/>
      <c r="FOS1" s="1096"/>
      <c r="FOT1" s="1096"/>
      <c r="FOU1" s="1096"/>
      <c r="FOV1" s="1096"/>
      <c r="FOW1" s="1096"/>
      <c r="FOX1" s="1096"/>
      <c r="FOY1" s="1096"/>
      <c r="FOZ1" s="1096"/>
      <c r="FPA1" s="1096"/>
      <c r="FPB1" s="1096"/>
      <c r="FPC1" s="1096"/>
      <c r="FPD1" s="1096"/>
      <c r="FPE1" s="1096"/>
      <c r="FPF1" s="1096"/>
      <c r="FPG1" s="1096"/>
      <c r="FPH1" s="1096"/>
      <c r="FPI1" s="1096"/>
      <c r="FPJ1" s="1096"/>
      <c r="FPK1" s="1096"/>
      <c r="FPL1" s="1096"/>
      <c r="FPM1" s="1096"/>
      <c r="FPN1" s="1096"/>
      <c r="FPO1" s="1096"/>
      <c r="FPP1" s="1096"/>
      <c r="FPQ1" s="1096"/>
      <c r="FPR1" s="1096"/>
      <c r="FPS1" s="1096"/>
      <c r="FPT1" s="1096"/>
      <c r="FPU1" s="1096"/>
      <c r="FPV1" s="1096"/>
      <c r="FPW1" s="1096"/>
      <c r="FPX1" s="1096"/>
      <c r="FPY1" s="1096"/>
      <c r="FPZ1" s="1096"/>
      <c r="FQA1" s="1096"/>
      <c r="FQB1" s="1096"/>
      <c r="FQC1" s="1096"/>
      <c r="FQD1" s="1096"/>
      <c r="FQE1" s="1096"/>
      <c r="FQF1" s="1096"/>
      <c r="FQG1" s="1096"/>
      <c r="FQH1" s="1096"/>
      <c r="FQI1" s="1096"/>
      <c r="FQJ1" s="1096"/>
      <c r="FQK1" s="1096"/>
      <c r="FQL1" s="1096"/>
      <c r="FQM1" s="1096"/>
      <c r="FQN1" s="1096"/>
      <c r="FQO1" s="1096"/>
      <c r="FQP1" s="1096"/>
      <c r="FQQ1" s="1096"/>
      <c r="FQR1" s="1096"/>
      <c r="FQS1" s="1096"/>
      <c r="FQT1" s="1096"/>
      <c r="FQU1" s="1096"/>
      <c r="FQV1" s="1096"/>
      <c r="FQW1" s="1096"/>
      <c r="FQX1" s="1096"/>
      <c r="FQY1" s="1096"/>
      <c r="FQZ1" s="1096"/>
      <c r="FRA1" s="1096"/>
      <c r="FRB1" s="1096"/>
      <c r="FRC1" s="1096"/>
      <c r="FRD1" s="1096"/>
      <c r="FRE1" s="1096"/>
      <c r="FRF1" s="1096"/>
      <c r="FRG1" s="1096"/>
      <c r="FRH1" s="1096"/>
      <c r="FRI1" s="1096"/>
      <c r="FRJ1" s="1096"/>
      <c r="FRK1" s="1096"/>
      <c r="FRL1" s="1096"/>
      <c r="FRM1" s="1096"/>
      <c r="FRN1" s="1096"/>
      <c r="FRO1" s="1096"/>
      <c r="FRP1" s="1096"/>
      <c r="FRQ1" s="1096"/>
      <c r="FRR1" s="1096"/>
      <c r="FRS1" s="1096"/>
      <c r="FRT1" s="1096"/>
      <c r="FRU1" s="1096"/>
      <c r="FRV1" s="1096"/>
      <c r="FRW1" s="1096"/>
      <c r="FRX1" s="1096"/>
      <c r="FRY1" s="1096"/>
      <c r="FRZ1" s="1096"/>
      <c r="FSA1" s="1096"/>
      <c r="FSB1" s="1096"/>
      <c r="FSC1" s="1096"/>
      <c r="FSD1" s="1096"/>
      <c r="FSE1" s="1096"/>
      <c r="FSF1" s="1096"/>
      <c r="FSG1" s="1096"/>
      <c r="FSH1" s="1096"/>
      <c r="FSI1" s="1096"/>
      <c r="FSJ1" s="1096"/>
      <c r="FSK1" s="1096"/>
      <c r="FSL1" s="1096"/>
      <c r="FSM1" s="1096"/>
      <c r="FSN1" s="1096"/>
      <c r="FSO1" s="1096"/>
      <c r="FSP1" s="1096"/>
      <c r="FSQ1" s="1096"/>
      <c r="FSR1" s="1096"/>
      <c r="FSS1" s="1096"/>
      <c r="FST1" s="1096"/>
      <c r="FSU1" s="1096"/>
      <c r="FSV1" s="1096"/>
      <c r="FSW1" s="1096"/>
      <c r="FSX1" s="1096"/>
      <c r="FSY1" s="1096"/>
      <c r="FSZ1" s="1096"/>
      <c r="FTA1" s="1096"/>
      <c r="FTB1" s="1096"/>
      <c r="FTC1" s="1096"/>
      <c r="FTD1" s="1096"/>
      <c r="FTE1" s="1096"/>
      <c r="FTF1" s="1096"/>
      <c r="FTG1" s="1096"/>
      <c r="FTH1" s="1096"/>
      <c r="FTI1" s="1096"/>
      <c r="FTJ1" s="1096"/>
      <c r="FTK1" s="1096"/>
      <c r="FTL1" s="1096"/>
      <c r="FTM1" s="1096"/>
      <c r="FTN1" s="1096"/>
      <c r="FTO1" s="1096"/>
      <c r="FTP1" s="1096"/>
      <c r="FTQ1" s="1096"/>
      <c r="FTR1" s="1096"/>
      <c r="FTS1" s="1096"/>
      <c r="FTT1" s="1096"/>
      <c r="FTU1" s="1096"/>
      <c r="FTV1" s="1096"/>
      <c r="FTW1" s="1096"/>
      <c r="FTX1" s="1096"/>
      <c r="FTY1" s="1096"/>
      <c r="FTZ1" s="1096"/>
      <c r="FUA1" s="1096"/>
      <c r="FUB1" s="1096"/>
      <c r="FUC1" s="1096"/>
      <c r="FUD1" s="1096"/>
      <c r="FUE1" s="1096"/>
      <c r="FUF1" s="1096"/>
      <c r="FUG1" s="1096"/>
      <c r="FUH1" s="1096"/>
      <c r="FUI1" s="1096"/>
      <c r="FUJ1" s="1096"/>
      <c r="FUK1" s="1096"/>
      <c r="FUL1" s="1096"/>
      <c r="FUM1" s="1096"/>
      <c r="FUN1" s="1096"/>
      <c r="FUO1" s="1096"/>
      <c r="FUP1" s="1096"/>
      <c r="FUQ1" s="1096"/>
      <c r="FUR1" s="1096"/>
      <c r="FUS1" s="1096"/>
      <c r="FUT1" s="1096"/>
      <c r="FUU1" s="1096"/>
      <c r="FUV1" s="1096"/>
      <c r="FUW1" s="1096"/>
      <c r="FUX1" s="1096"/>
      <c r="FUY1" s="1096"/>
      <c r="FUZ1" s="1096"/>
      <c r="FVA1" s="1096"/>
      <c r="FVB1" s="1096"/>
      <c r="FVC1" s="1096"/>
      <c r="FVD1" s="1096"/>
      <c r="FVE1" s="1096"/>
      <c r="FVF1" s="1096"/>
      <c r="FVG1" s="1096"/>
      <c r="FVH1" s="1096"/>
      <c r="FVI1" s="1096"/>
      <c r="FVJ1" s="1096"/>
      <c r="FVK1" s="1096"/>
      <c r="FVL1" s="1096"/>
      <c r="FVM1" s="1096"/>
      <c r="FVN1" s="1096"/>
      <c r="FVO1" s="1096"/>
      <c r="FVP1" s="1096"/>
      <c r="FVQ1" s="1096"/>
      <c r="FVR1" s="1096"/>
      <c r="FVS1" s="1096"/>
      <c r="FVT1" s="1096"/>
      <c r="FVU1" s="1096"/>
      <c r="FVV1" s="1096"/>
      <c r="FVW1" s="1096"/>
      <c r="FVX1" s="1096"/>
      <c r="FVY1" s="1096"/>
      <c r="FVZ1" s="1096"/>
      <c r="FWA1" s="1096"/>
      <c r="FWB1" s="1096"/>
      <c r="FWC1" s="1096"/>
      <c r="FWD1" s="1096"/>
      <c r="FWE1" s="1096"/>
      <c r="FWF1" s="1096"/>
      <c r="FWG1" s="1096"/>
      <c r="FWH1" s="1096"/>
      <c r="FWI1" s="1096"/>
      <c r="FWJ1" s="1096"/>
      <c r="FWK1" s="1096"/>
      <c r="FWL1" s="1096"/>
      <c r="FWM1" s="1096"/>
      <c r="FWN1" s="1096"/>
      <c r="FWO1" s="1096"/>
      <c r="FWP1" s="1096"/>
      <c r="FWQ1" s="1096"/>
      <c r="FWR1" s="1096"/>
      <c r="FWS1" s="1096"/>
      <c r="FWT1" s="1096"/>
      <c r="FWU1" s="1096"/>
      <c r="FWV1" s="1096"/>
      <c r="FWW1" s="1096"/>
      <c r="FWX1" s="1096"/>
      <c r="FWY1" s="1096"/>
      <c r="FWZ1" s="1096"/>
      <c r="FXA1" s="1096"/>
      <c r="FXB1" s="1096"/>
      <c r="FXC1" s="1096"/>
      <c r="FXD1" s="1096"/>
      <c r="FXE1" s="1096"/>
      <c r="FXF1" s="1096"/>
      <c r="FXG1" s="1096"/>
      <c r="FXH1" s="1096"/>
      <c r="FXI1" s="1096"/>
      <c r="FXJ1" s="1096"/>
      <c r="FXK1" s="1096"/>
      <c r="FXL1" s="1096"/>
      <c r="FXM1" s="1096"/>
      <c r="FXN1" s="1096"/>
      <c r="FXO1" s="1096"/>
      <c r="FXP1" s="1096"/>
      <c r="FXQ1" s="1096"/>
      <c r="FXR1" s="1096"/>
      <c r="FXS1" s="1096"/>
      <c r="FXT1" s="1096"/>
      <c r="FXU1" s="1096"/>
      <c r="FXV1" s="1096"/>
      <c r="FXW1" s="1096"/>
      <c r="FXX1" s="1096"/>
      <c r="FXY1" s="1096"/>
      <c r="FXZ1" s="1096"/>
      <c r="FYA1" s="1096"/>
      <c r="FYB1" s="1096"/>
      <c r="FYC1" s="1096"/>
      <c r="FYD1" s="1096"/>
      <c r="FYE1" s="1096"/>
      <c r="FYF1" s="1096"/>
      <c r="FYG1" s="1096"/>
      <c r="FYH1" s="1096"/>
      <c r="FYI1" s="1096"/>
      <c r="FYJ1" s="1096"/>
      <c r="FYK1" s="1096"/>
      <c r="FYL1" s="1096"/>
      <c r="FYM1" s="1096"/>
      <c r="FYN1" s="1096"/>
      <c r="FYO1" s="1096"/>
      <c r="FYP1" s="1096"/>
      <c r="FYQ1" s="1096"/>
      <c r="FYR1" s="1096"/>
      <c r="FYS1" s="1096"/>
      <c r="FYT1" s="1096"/>
      <c r="FYU1" s="1096"/>
      <c r="FYV1" s="1096"/>
      <c r="FYW1" s="1096"/>
      <c r="FYX1" s="1096"/>
      <c r="FYY1" s="1096"/>
      <c r="FYZ1" s="1096"/>
      <c r="FZA1" s="1096"/>
      <c r="FZB1" s="1096"/>
      <c r="FZC1" s="1096"/>
      <c r="FZD1" s="1096"/>
      <c r="FZE1" s="1096"/>
      <c r="FZF1" s="1096"/>
      <c r="FZG1" s="1096"/>
      <c r="FZH1" s="1096"/>
      <c r="FZI1" s="1096"/>
      <c r="FZJ1" s="1096"/>
      <c r="FZK1" s="1096"/>
      <c r="FZL1" s="1096"/>
      <c r="FZM1" s="1096"/>
      <c r="FZN1" s="1096"/>
      <c r="FZO1" s="1096"/>
      <c r="FZP1" s="1096"/>
      <c r="FZQ1" s="1096"/>
      <c r="FZR1" s="1096"/>
      <c r="FZS1" s="1096"/>
      <c r="FZT1" s="1096"/>
      <c r="FZU1" s="1096"/>
      <c r="FZV1" s="1096"/>
      <c r="FZW1" s="1096"/>
      <c r="FZX1" s="1096"/>
      <c r="FZY1" s="1096"/>
      <c r="FZZ1" s="1096"/>
      <c r="GAA1" s="1096"/>
      <c r="GAB1" s="1096"/>
      <c r="GAC1" s="1096"/>
      <c r="GAD1" s="1096"/>
      <c r="GAE1" s="1096"/>
      <c r="GAF1" s="1096"/>
      <c r="GAG1" s="1096"/>
      <c r="GAH1" s="1096"/>
      <c r="GAI1" s="1096"/>
      <c r="GAJ1" s="1096"/>
      <c r="GAK1" s="1096"/>
      <c r="GAL1" s="1096"/>
      <c r="GAM1" s="1096"/>
      <c r="GAN1" s="1096"/>
      <c r="GAO1" s="1096"/>
      <c r="GAP1" s="1096"/>
      <c r="GAQ1" s="1096"/>
      <c r="GAR1" s="1096"/>
      <c r="GAS1" s="1096"/>
      <c r="GAT1" s="1096"/>
      <c r="GAU1" s="1096"/>
      <c r="GAV1" s="1096"/>
      <c r="GAW1" s="1096"/>
      <c r="GAX1" s="1096"/>
      <c r="GAY1" s="1096"/>
      <c r="GAZ1" s="1096"/>
      <c r="GBA1" s="1096"/>
      <c r="GBB1" s="1096"/>
      <c r="GBC1" s="1096"/>
      <c r="GBD1" s="1096"/>
      <c r="GBE1" s="1096"/>
      <c r="GBF1" s="1096"/>
      <c r="GBG1" s="1096"/>
      <c r="GBH1" s="1096"/>
      <c r="GBI1" s="1096"/>
      <c r="GBJ1" s="1096"/>
      <c r="GBK1" s="1096"/>
      <c r="GBL1" s="1096"/>
      <c r="GBM1" s="1096"/>
      <c r="GBN1" s="1096"/>
      <c r="GBO1" s="1096"/>
      <c r="GBP1" s="1096"/>
      <c r="GBQ1" s="1096"/>
      <c r="GBR1" s="1096"/>
      <c r="GBS1" s="1096"/>
      <c r="GBT1" s="1096"/>
      <c r="GBU1" s="1096"/>
      <c r="GBV1" s="1096"/>
      <c r="GBW1" s="1096"/>
      <c r="GBX1" s="1096"/>
      <c r="GBY1" s="1096"/>
      <c r="GBZ1" s="1096"/>
      <c r="GCA1" s="1096"/>
      <c r="GCB1" s="1096"/>
      <c r="GCC1" s="1096"/>
      <c r="GCD1" s="1096"/>
      <c r="GCE1" s="1096"/>
      <c r="GCF1" s="1096"/>
      <c r="GCG1" s="1096"/>
      <c r="GCH1" s="1096"/>
      <c r="GCI1" s="1096"/>
      <c r="GCJ1" s="1096"/>
      <c r="GCK1" s="1096"/>
      <c r="GCL1" s="1096"/>
      <c r="GCM1" s="1096"/>
      <c r="GCN1" s="1096"/>
      <c r="GCO1" s="1096"/>
      <c r="GCP1" s="1096"/>
      <c r="GCQ1" s="1096"/>
      <c r="GCR1" s="1096"/>
      <c r="GCS1" s="1096"/>
      <c r="GCT1" s="1096"/>
      <c r="GCU1" s="1096"/>
      <c r="GCV1" s="1096"/>
      <c r="GCW1" s="1096"/>
      <c r="GCX1" s="1096"/>
      <c r="GCY1" s="1096"/>
      <c r="GCZ1" s="1096"/>
      <c r="GDA1" s="1096"/>
      <c r="GDB1" s="1096"/>
      <c r="GDC1" s="1096"/>
      <c r="GDD1" s="1096"/>
      <c r="GDE1" s="1096"/>
      <c r="GDF1" s="1096"/>
      <c r="GDG1" s="1096"/>
      <c r="GDH1" s="1096"/>
      <c r="GDI1" s="1096"/>
      <c r="GDJ1" s="1096"/>
      <c r="GDK1" s="1096"/>
      <c r="GDL1" s="1096"/>
      <c r="GDM1" s="1096"/>
      <c r="GDN1" s="1096"/>
      <c r="GDO1" s="1096"/>
      <c r="GDP1" s="1096"/>
      <c r="GDQ1" s="1096"/>
      <c r="GDR1" s="1096"/>
      <c r="GDS1" s="1096"/>
      <c r="GDT1" s="1096"/>
      <c r="GDU1" s="1096"/>
      <c r="GDV1" s="1096"/>
      <c r="GDW1" s="1096"/>
      <c r="GDX1" s="1096"/>
      <c r="GDY1" s="1096"/>
      <c r="GDZ1" s="1096"/>
      <c r="GEA1" s="1096"/>
      <c r="GEB1" s="1096"/>
      <c r="GEC1" s="1096"/>
      <c r="GED1" s="1096"/>
      <c r="GEE1" s="1096"/>
      <c r="GEF1" s="1096"/>
      <c r="GEG1" s="1096"/>
      <c r="GEH1" s="1096"/>
      <c r="GEI1" s="1096"/>
      <c r="GEJ1" s="1096"/>
      <c r="GEK1" s="1096"/>
      <c r="GEL1" s="1096"/>
      <c r="GEM1" s="1096"/>
      <c r="GEN1" s="1096"/>
      <c r="GEO1" s="1096"/>
      <c r="GEP1" s="1096"/>
      <c r="GEQ1" s="1096"/>
      <c r="GER1" s="1096"/>
      <c r="GES1" s="1096"/>
      <c r="GET1" s="1096"/>
      <c r="GEU1" s="1096"/>
      <c r="GEV1" s="1096"/>
      <c r="GEW1" s="1096"/>
      <c r="GEX1" s="1096"/>
      <c r="GEY1" s="1096"/>
      <c r="GEZ1" s="1096"/>
      <c r="GFA1" s="1096"/>
      <c r="GFB1" s="1096"/>
      <c r="GFC1" s="1096"/>
      <c r="GFD1" s="1096"/>
      <c r="GFE1" s="1096"/>
      <c r="GFF1" s="1096"/>
      <c r="GFG1" s="1096"/>
      <c r="GFH1" s="1096"/>
      <c r="GFI1" s="1096"/>
      <c r="GFJ1" s="1096"/>
      <c r="GFK1" s="1096"/>
      <c r="GFL1" s="1096"/>
      <c r="GFM1" s="1096"/>
      <c r="GFN1" s="1096"/>
      <c r="GFO1" s="1096"/>
      <c r="GFP1" s="1096"/>
      <c r="GFQ1" s="1096"/>
      <c r="GFR1" s="1096"/>
      <c r="GFS1" s="1096"/>
      <c r="GFT1" s="1096"/>
      <c r="GFU1" s="1096"/>
      <c r="GFV1" s="1096"/>
      <c r="GFW1" s="1096"/>
      <c r="GFX1" s="1096"/>
      <c r="GFY1" s="1096"/>
      <c r="GFZ1" s="1096"/>
      <c r="GGA1" s="1096"/>
      <c r="GGB1" s="1096"/>
      <c r="GGC1" s="1096"/>
      <c r="GGD1" s="1096"/>
      <c r="GGE1" s="1096"/>
      <c r="GGF1" s="1096"/>
      <c r="GGG1" s="1096"/>
      <c r="GGH1" s="1096"/>
      <c r="GGI1" s="1096"/>
      <c r="GGJ1" s="1096"/>
      <c r="GGK1" s="1096"/>
      <c r="GGL1" s="1096"/>
      <c r="GGM1" s="1096"/>
      <c r="GGN1" s="1096"/>
      <c r="GGO1" s="1096"/>
      <c r="GGP1" s="1096"/>
      <c r="GGQ1" s="1096"/>
      <c r="GGR1" s="1096"/>
      <c r="GGS1" s="1096"/>
      <c r="GGT1" s="1096"/>
      <c r="GGU1" s="1096"/>
      <c r="GGV1" s="1096"/>
      <c r="GGW1" s="1096"/>
      <c r="GGX1" s="1096"/>
      <c r="GGY1" s="1096"/>
      <c r="GGZ1" s="1096"/>
      <c r="GHA1" s="1096"/>
      <c r="GHB1" s="1096"/>
      <c r="GHC1" s="1096"/>
      <c r="GHD1" s="1096"/>
      <c r="GHE1" s="1096"/>
      <c r="GHF1" s="1096"/>
      <c r="GHG1" s="1096"/>
      <c r="GHH1" s="1096"/>
      <c r="GHI1" s="1096"/>
      <c r="GHJ1" s="1096"/>
      <c r="GHK1" s="1096"/>
      <c r="GHL1" s="1096"/>
      <c r="GHM1" s="1096"/>
      <c r="GHN1" s="1096"/>
      <c r="GHO1" s="1096"/>
      <c r="GHP1" s="1096"/>
      <c r="GHQ1" s="1096"/>
      <c r="GHR1" s="1096"/>
      <c r="GHS1" s="1096"/>
      <c r="GHT1" s="1096"/>
      <c r="GHU1" s="1096"/>
      <c r="GHV1" s="1096"/>
      <c r="GHW1" s="1096"/>
      <c r="GHX1" s="1096"/>
      <c r="GHY1" s="1096"/>
      <c r="GHZ1" s="1096"/>
      <c r="GIA1" s="1096"/>
      <c r="GIB1" s="1096"/>
      <c r="GIC1" s="1096"/>
      <c r="GID1" s="1096"/>
      <c r="GIE1" s="1096"/>
      <c r="GIF1" s="1096"/>
      <c r="GIG1" s="1096"/>
      <c r="GIH1" s="1096"/>
      <c r="GII1" s="1096"/>
      <c r="GIJ1" s="1096"/>
      <c r="GIK1" s="1096"/>
      <c r="GIL1" s="1096"/>
      <c r="GIM1" s="1096"/>
      <c r="GIN1" s="1096"/>
      <c r="GIO1" s="1096"/>
      <c r="GIP1" s="1096"/>
      <c r="GIQ1" s="1096"/>
      <c r="GIR1" s="1096"/>
      <c r="GIS1" s="1096"/>
      <c r="GIT1" s="1096"/>
      <c r="GIU1" s="1096"/>
      <c r="GIV1" s="1096"/>
      <c r="GIW1" s="1096"/>
      <c r="GIX1" s="1096"/>
      <c r="GIY1" s="1096"/>
      <c r="GIZ1" s="1096"/>
      <c r="GJA1" s="1096"/>
      <c r="GJB1" s="1096"/>
      <c r="GJC1" s="1096"/>
      <c r="GJD1" s="1096"/>
      <c r="GJE1" s="1096"/>
      <c r="GJF1" s="1096"/>
      <c r="GJG1" s="1096"/>
      <c r="GJH1" s="1096"/>
      <c r="GJI1" s="1096"/>
      <c r="GJJ1" s="1096"/>
      <c r="GJK1" s="1096"/>
      <c r="GJL1" s="1096"/>
      <c r="GJM1" s="1096"/>
      <c r="GJN1" s="1096"/>
      <c r="GJO1" s="1096"/>
      <c r="GJP1" s="1096"/>
      <c r="GJQ1" s="1096"/>
      <c r="GJR1" s="1096"/>
      <c r="GJS1" s="1096"/>
      <c r="GJT1" s="1096"/>
      <c r="GJU1" s="1096"/>
      <c r="GJV1" s="1096"/>
      <c r="GJW1" s="1096"/>
      <c r="GJX1" s="1096"/>
      <c r="GJY1" s="1096"/>
      <c r="GJZ1" s="1096"/>
      <c r="GKA1" s="1096"/>
      <c r="GKB1" s="1096"/>
      <c r="GKC1" s="1096"/>
      <c r="GKD1" s="1096"/>
      <c r="GKE1" s="1096"/>
      <c r="GKF1" s="1096"/>
      <c r="GKG1" s="1096"/>
      <c r="GKH1" s="1096"/>
      <c r="GKI1" s="1096"/>
      <c r="GKJ1" s="1096"/>
      <c r="GKK1" s="1096"/>
      <c r="GKL1" s="1096"/>
      <c r="GKM1" s="1096"/>
      <c r="GKN1" s="1096"/>
      <c r="GKO1" s="1096"/>
      <c r="GKP1" s="1096"/>
      <c r="GKQ1" s="1096"/>
      <c r="GKR1" s="1096"/>
      <c r="GKS1" s="1096"/>
      <c r="GKT1" s="1096"/>
      <c r="GKU1" s="1096"/>
      <c r="GKV1" s="1096"/>
      <c r="GKW1" s="1096"/>
      <c r="GKX1" s="1096"/>
      <c r="GKY1" s="1096"/>
      <c r="GKZ1" s="1096"/>
      <c r="GLA1" s="1096"/>
      <c r="GLB1" s="1096"/>
      <c r="GLC1" s="1096"/>
      <c r="GLD1" s="1096"/>
      <c r="GLE1" s="1096"/>
      <c r="GLF1" s="1096"/>
      <c r="GLG1" s="1096"/>
      <c r="GLH1" s="1096"/>
      <c r="GLI1" s="1096"/>
      <c r="GLJ1" s="1096"/>
      <c r="GLK1" s="1096"/>
      <c r="GLL1" s="1096"/>
      <c r="GLM1" s="1096"/>
      <c r="GLN1" s="1096"/>
      <c r="GLO1" s="1096"/>
      <c r="GLP1" s="1096"/>
      <c r="GLQ1" s="1096"/>
      <c r="GLR1" s="1096"/>
      <c r="GLS1" s="1096"/>
      <c r="GLT1" s="1096"/>
      <c r="GLU1" s="1096"/>
      <c r="GLV1" s="1096"/>
      <c r="GLW1" s="1096"/>
      <c r="GLX1" s="1096"/>
      <c r="GLY1" s="1096"/>
      <c r="GLZ1" s="1096"/>
      <c r="GMA1" s="1096"/>
      <c r="GMB1" s="1096"/>
      <c r="GMC1" s="1096"/>
      <c r="GMD1" s="1096"/>
      <c r="GME1" s="1096"/>
      <c r="GMF1" s="1096"/>
      <c r="GMG1" s="1096"/>
      <c r="GMH1" s="1096"/>
      <c r="GMI1" s="1096"/>
      <c r="GMJ1" s="1096"/>
      <c r="GMK1" s="1096"/>
      <c r="GML1" s="1096"/>
      <c r="GMM1" s="1096"/>
      <c r="GMN1" s="1096"/>
      <c r="GMO1" s="1096"/>
      <c r="GMP1" s="1096"/>
      <c r="GMQ1" s="1096"/>
      <c r="GMR1" s="1096"/>
      <c r="GMS1" s="1096"/>
      <c r="GMT1" s="1096"/>
      <c r="GMU1" s="1096"/>
      <c r="GMV1" s="1096"/>
      <c r="GMW1" s="1096"/>
      <c r="GMX1" s="1096"/>
      <c r="GMY1" s="1096"/>
      <c r="GMZ1" s="1096"/>
      <c r="GNA1" s="1096"/>
      <c r="GNB1" s="1096"/>
      <c r="GNC1" s="1096"/>
      <c r="GND1" s="1096"/>
      <c r="GNE1" s="1096"/>
      <c r="GNF1" s="1096"/>
      <c r="GNG1" s="1096"/>
      <c r="GNH1" s="1096"/>
      <c r="GNI1" s="1096"/>
      <c r="GNJ1" s="1096"/>
      <c r="GNK1" s="1096"/>
      <c r="GNL1" s="1096"/>
      <c r="GNM1" s="1096"/>
      <c r="GNN1" s="1096"/>
      <c r="GNO1" s="1096"/>
      <c r="GNP1" s="1096"/>
      <c r="GNQ1" s="1096"/>
      <c r="GNR1" s="1096"/>
      <c r="GNS1" s="1096"/>
      <c r="GNT1" s="1096"/>
      <c r="GNU1" s="1096"/>
      <c r="GNV1" s="1096"/>
      <c r="GNW1" s="1096"/>
      <c r="GNX1" s="1096"/>
      <c r="GNY1" s="1096"/>
      <c r="GNZ1" s="1096"/>
      <c r="GOA1" s="1096"/>
      <c r="GOB1" s="1096"/>
      <c r="GOC1" s="1096"/>
      <c r="GOD1" s="1096"/>
      <c r="GOE1" s="1096"/>
      <c r="GOF1" s="1096"/>
      <c r="GOG1" s="1096"/>
      <c r="GOH1" s="1096"/>
      <c r="GOI1" s="1096"/>
      <c r="GOJ1" s="1096"/>
      <c r="GOK1" s="1096"/>
      <c r="GOL1" s="1096"/>
      <c r="GOM1" s="1096"/>
      <c r="GON1" s="1096"/>
      <c r="GOO1" s="1096"/>
      <c r="GOP1" s="1096"/>
      <c r="GOQ1" s="1096"/>
      <c r="GOR1" s="1096"/>
      <c r="GOS1" s="1096"/>
      <c r="GOT1" s="1096"/>
      <c r="GOU1" s="1096"/>
      <c r="GOV1" s="1096"/>
      <c r="GOW1" s="1096"/>
      <c r="GOX1" s="1096"/>
      <c r="GOY1" s="1096"/>
      <c r="GOZ1" s="1096"/>
      <c r="GPA1" s="1096"/>
      <c r="GPB1" s="1096"/>
      <c r="GPC1" s="1096"/>
      <c r="GPD1" s="1096"/>
      <c r="GPE1" s="1096"/>
      <c r="GPF1" s="1096"/>
      <c r="GPG1" s="1096"/>
      <c r="GPH1" s="1096"/>
      <c r="GPI1" s="1096"/>
      <c r="GPJ1" s="1096"/>
      <c r="GPK1" s="1096"/>
      <c r="GPL1" s="1096"/>
      <c r="GPM1" s="1096"/>
      <c r="GPN1" s="1096"/>
      <c r="GPO1" s="1096"/>
      <c r="GPP1" s="1096"/>
      <c r="GPQ1" s="1096"/>
      <c r="GPR1" s="1096"/>
      <c r="GPS1" s="1096"/>
      <c r="GPT1" s="1096"/>
      <c r="GPU1" s="1096"/>
      <c r="GPV1" s="1096"/>
      <c r="GPW1" s="1096"/>
      <c r="GPX1" s="1096"/>
      <c r="GPY1" s="1096"/>
      <c r="GPZ1" s="1096"/>
      <c r="GQA1" s="1096"/>
      <c r="GQB1" s="1096"/>
      <c r="GQC1" s="1096"/>
      <c r="GQD1" s="1096"/>
      <c r="GQE1" s="1096"/>
      <c r="GQF1" s="1096"/>
      <c r="GQG1" s="1096"/>
      <c r="GQH1" s="1096"/>
      <c r="GQI1" s="1096"/>
      <c r="GQJ1" s="1096"/>
      <c r="GQK1" s="1096"/>
      <c r="GQL1" s="1096"/>
      <c r="GQM1" s="1096"/>
      <c r="GQN1" s="1096"/>
      <c r="GQO1" s="1096"/>
      <c r="GQP1" s="1096"/>
      <c r="GQQ1" s="1096"/>
      <c r="GQR1" s="1096"/>
      <c r="GQS1" s="1096"/>
      <c r="GQT1" s="1096"/>
      <c r="GQU1" s="1096"/>
      <c r="GQV1" s="1096"/>
      <c r="GQW1" s="1096"/>
      <c r="GQX1" s="1096"/>
      <c r="GQY1" s="1096"/>
      <c r="GQZ1" s="1096"/>
      <c r="GRA1" s="1096"/>
      <c r="GRB1" s="1096"/>
      <c r="GRC1" s="1096"/>
      <c r="GRD1" s="1096"/>
      <c r="GRE1" s="1096"/>
      <c r="GRF1" s="1096"/>
      <c r="GRG1" s="1096"/>
      <c r="GRH1" s="1096"/>
      <c r="GRI1" s="1096"/>
      <c r="GRJ1" s="1096"/>
      <c r="GRK1" s="1096"/>
      <c r="GRL1" s="1096"/>
      <c r="GRM1" s="1096"/>
      <c r="GRN1" s="1096"/>
      <c r="GRO1" s="1096"/>
      <c r="GRP1" s="1096"/>
      <c r="GRQ1" s="1096"/>
      <c r="GRR1" s="1096"/>
      <c r="GRS1" s="1096"/>
      <c r="GRT1" s="1096"/>
      <c r="GRU1" s="1096"/>
      <c r="GRV1" s="1096"/>
      <c r="GRW1" s="1096"/>
      <c r="GRX1" s="1096"/>
      <c r="GRY1" s="1096"/>
      <c r="GRZ1" s="1096"/>
      <c r="GSA1" s="1096"/>
      <c r="GSB1" s="1096"/>
      <c r="GSC1" s="1096"/>
      <c r="GSD1" s="1096"/>
      <c r="GSE1" s="1096"/>
      <c r="GSF1" s="1096"/>
      <c r="GSG1" s="1096"/>
      <c r="GSH1" s="1096"/>
      <c r="GSI1" s="1096"/>
      <c r="GSJ1" s="1096"/>
      <c r="GSK1" s="1096"/>
      <c r="GSL1" s="1096"/>
      <c r="GSM1" s="1096"/>
      <c r="GSN1" s="1096"/>
      <c r="GSO1" s="1096"/>
      <c r="GSP1" s="1096"/>
      <c r="GSQ1" s="1096"/>
      <c r="GSR1" s="1096"/>
      <c r="GSS1" s="1096"/>
      <c r="GST1" s="1096"/>
      <c r="GSU1" s="1096"/>
      <c r="GSV1" s="1096"/>
      <c r="GSW1" s="1096"/>
      <c r="GSX1" s="1096"/>
      <c r="GSY1" s="1096"/>
      <c r="GSZ1" s="1096"/>
      <c r="GTA1" s="1096"/>
      <c r="GTB1" s="1096"/>
      <c r="GTC1" s="1096"/>
      <c r="GTD1" s="1096"/>
      <c r="GTE1" s="1096"/>
      <c r="GTF1" s="1096"/>
      <c r="GTG1" s="1096"/>
      <c r="GTH1" s="1096"/>
      <c r="GTI1" s="1096"/>
      <c r="GTJ1" s="1096"/>
      <c r="GTK1" s="1096"/>
      <c r="GTL1" s="1096"/>
      <c r="GTM1" s="1096"/>
      <c r="GTN1" s="1096"/>
      <c r="GTO1" s="1096"/>
      <c r="GTP1" s="1096"/>
      <c r="GTQ1" s="1096"/>
      <c r="GTR1" s="1096"/>
      <c r="GTS1" s="1096"/>
      <c r="GTT1" s="1096"/>
      <c r="GTU1" s="1096"/>
      <c r="GTV1" s="1096"/>
      <c r="GTW1" s="1096"/>
      <c r="GTX1" s="1096"/>
      <c r="GTY1" s="1096"/>
      <c r="GTZ1" s="1096"/>
      <c r="GUA1" s="1096"/>
      <c r="GUB1" s="1096"/>
      <c r="GUC1" s="1096"/>
      <c r="GUD1" s="1096"/>
      <c r="GUE1" s="1096"/>
      <c r="GUF1" s="1096"/>
      <c r="GUG1" s="1096"/>
      <c r="GUH1" s="1096"/>
      <c r="GUI1" s="1096"/>
      <c r="GUJ1" s="1096"/>
      <c r="GUK1" s="1096"/>
      <c r="GUL1" s="1096"/>
      <c r="GUM1" s="1096"/>
      <c r="GUN1" s="1096"/>
      <c r="GUO1" s="1096"/>
      <c r="GUP1" s="1096"/>
      <c r="GUQ1" s="1096"/>
      <c r="GUR1" s="1096"/>
      <c r="GUS1" s="1096"/>
      <c r="GUT1" s="1096"/>
      <c r="GUU1" s="1096"/>
      <c r="GUV1" s="1096"/>
      <c r="GUW1" s="1096"/>
      <c r="GUX1" s="1096"/>
      <c r="GUY1" s="1096"/>
      <c r="GUZ1" s="1096"/>
      <c r="GVA1" s="1096"/>
      <c r="GVB1" s="1096"/>
      <c r="GVC1" s="1096"/>
      <c r="GVD1" s="1096"/>
      <c r="GVE1" s="1096"/>
      <c r="GVF1" s="1096"/>
      <c r="GVG1" s="1096"/>
      <c r="GVH1" s="1096"/>
      <c r="GVI1" s="1096"/>
      <c r="GVJ1" s="1096"/>
      <c r="GVK1" s="1096"/>
      <c r="GVL1" s="1096"/>
      <c r="GVM1" s="1096"/>
      <c r="GVN1" s="1096"/>
      <c r="GVO1" s="1096"/>
      <c r="GVP1" s="1096"/>
      <c r="GVQ1" s="1096"/>
      <c r="GVR1" s="1096"/>
      <c r="GVS1" s="1096"/>
      <c r="GVT1" s="1096"/>
      <c r="GVU1" s="1096"/>
      <c r="GVV1" s="1096"/>
      <c r="GVW1" s="1096"/>
      <c r="GVX1" s="1096"/>
      <c r="GVY1" s="1096"/>
      <c r="GVZ1" s="1096"/>
      <c r="GWA1" s="1096"/>
      <c r="GWB1" s="1096"/>
      <c r="GWC1" s="1096"/>
      <c r="GWD1" s="1096"/>
      <c r="GWE1" s="1096"/>
      <c r="GWF1" s="1096"/>
      <c r="GWG1" s="1096"/>
      <c r="GWH1" s="1096"/>
      <c r="GWI1" s="1096"/>
      <c r="GWJ1" s="1096"/>
      <c r="GWK1" s="1096"/>
      <c r="GWL1" s="1096"/>
      <c r="GWM1" s="1096"/>
      <c r="GWN1" s="1096"/>
      <c r="GWO1" s="1096"/>
      <c r="GWP1" s="1096"/>
      <c r="GWQ1" s="1096"/>
      <c r="GWR1" s="1096"/>
      <c r="GWS1" s="1096"/>
      <c r="GWT1" s="1096"/>
      <c r="GWU1" s="1096"/>
      <c r="GWV1" s="1096"/>
      <c r="GWW1" s="1096"/>
      <c r="GWX1" s="1096"/>
      <c r="GWY1" s="1096"/>
      <c r="GWZ1" s="1096"/>
      <c r="GXA1" s="1096"/>
      <c r="GXB1" s="1096"/>
      <c r="GXC1" s="1096"/>
      <c r="GXD1" s="1096"/>
      <c r="GXE1" s="1096"/>
      <c r="GXF1" s="1096"/>
      <c r="GXG1" s="1096"/>
      <c r="GXH1" s="1096"/>
      <c r="GXI1" s="1096"/>
      <c r="GXJ1" s="1096"/>
      <c r="GXK1" s="1096"/>
      <c r="GXL1" s="1096"/>
      <c r="GXM1" s="1096"/>
      <c r="GXN1" s="1096"/>
      <c r="GXO1" s="1096"/>
      <c r="GXP1" s="1096"/>
      <c r="GXQ1" s="1096"/>
      <c r="GXR1" s="1096"/>
      <c r="GXS1" s="1096"/>
      <c r="GXT1" s="1096"/>
      <c r="GXU1" s="1096"/>
      <c r="GXV1" s="1096"/>
      <c r="GXW1" s="1096"/>
      <c r="GXX1" s="1096"/>
      <c r="GXY1" s="1096"/>
      <c r="GXZ1" s="1096"/>
      <c r="GYA1" s="1096"/>
      <c r="GYB1" s="1096"/>
      <c r="GYC1" s="1096"/>
      <c r="GYD1" s="1096"/>
      <c r="GYE1" s="1096"/>
      <c r="GYF1" s="1096"/>
      <c r="GYG1" s="1096"/>
      <c r="GYH1" s="1096"/>
      <c r="GYI1" s="1096"/>
      <c r="GYJ1" s="1096"/>
      <c r="GYK1" s="1096"/>
      <c r="GYL1" s="1096"/>
      <c r="GYM1" s="1096"/>
      <c r="GYN1" s="1096"/>
      <c r="GYO1" s="1096"/>
      <c r="GYP1" s="1096"/>
      <c r="GYQ1" s="1096"/>
      <c r="GYR1" s="1096"/>
      <c r="GYS1" s="1096"/>
      <c r="GYT1" s="1096"/>
      <c r="GYU1" s="1096"/>
      <c r="GYV1" s="1096"/>
      <c r="GYW1" s="1096"/>
      <c r="GYX1" s="1096"/>
      <c r="GYY1" s="1096"/>
      <c r="GYZ1" s="1096"/>
      <c r="GZA1" s="1096"/>
      <c r="GZB1" s="1096"/>
      <c r="GZC1" s="1096"/>
      <c r="GZD1" s="1096"/>
      <c r="GZE1" s="1096"/>
      <c r="GZF1" s="1096"/>
      <c r="GZG1" s="1096"/>
      <c r="GZH1" s="1096"/>
      <c r="GZI1" s="1096"/>
      <c r="GZJ1" s="1096"/>
      <c r="GZK1" s="1096"/>
      <c r="GZL1" s="1096"/>
      <c r="GZM1" s="1096"/>
      <c r="GZN1" s="1096"/>
      <c r="GZO1" s="1096"/>
      <c r="GZP1" s="1096"/>
      <c r="GZQ1" s="1096"/>
      <c r="GZR1" s="1096"/>
      <c r="GZS1" s="1096"/>
      <c r="GZT1" s="1096"/>
      <c r="GZU1" s="1096"/>
      <c r="GZV1" s="1096"/>
      <c r="GZW1" s="1096"/>
      <c r="GZX1" s="1096"/>
      <c r="GZY1" s="1096"/>
      <c r="GZZ1" s="1096"/>
      <c r="HAA1" s="1096"/>
      <c r="HAB1" s="1096"/>
      <c r="HAC1" s="1096"/>
      <c r="HAD1" s="1096"/>
      <c r="HAE1" s="1096"/>
      <c r="HAF1" s="1096"/>
      <c r="HAG1" s="1096"/>
      <c r="HAH1" s="1096"/>
      <c r="HAI1" s="1096"/>
      <c r="HAJ1" s="1096"/>
      <c r="HAK1" s="1096"/>
      <c r="HAL1" s="1096"/>
      <c r="HAM1" s="1096"/>
      <c r="HAN1" s="1096"/>
      <c r="HAO1" s="1096"/>
      <c r="HAP1" s="1096"/>
      <c r="HAQ1" s="1096"/>
      <c r="HAR1" s="1096"/>
      <c r="HAS1" s="1096"/>
      <c r="HAT1" s="1096"/>
      <c r="HAU1" s="1096"/>
      <c r="HAV1" s="1096"/>
      <c r="HAW1" s="1096"/>
      <c r="HAX1" s="1096"/>
      <c r="HAY1" s="1096"/>
      <c r="HAZ1" s="1096"/>
      <c r="HBA1" s="1096"/>
      <c r="HBB1" s="1096"/>
      <c r="HBC1" s="1096"/>
      <c r="HBD1" s="1096"/>
      <c r="HBE1" s="1096"/>
      <c r="HBF1" s="1096"/>
      <c r="HBG1" s="1096"/>
      <c r="HBH1" s="1096"/>
      <c r="HBI1" s="1096"/>
      <c r="HBJ1" s="1096"/>
      <c r="HBK1" s="1096"/>
      <c r="HBL1" s="1096"/>
      <c r="HBM1" s="1096"/>
      <c r="HBN1" s="1096"/>
      <c r="HBO1" s="1096"/>
      <c r="HBP1" s="1096"/>
      <c r="HBQ1" s="1096"/>
      <c r="HBR1" s="1096"/>
      <c r="HBS1" s="1096"/>
      <c r="HBT1" s="1096"/>
      <c r="HBU1" s="1096"/>
      <c r="HBV1" s="1096"/>
      <c r="HBW1" s="1096"/>
      <c r="HBX1" s="1096"/>
      <c r="HBY1" s="1096"/>
      <c r="HBZ1" s="1096"/>
      <c r="HCA1" s="1096"/>
      <c r="HCB1" s="1096"/>
      <c r="HCC1" s="1096"/>
      <c r="HCD1" s="1096"/>
      <c r="HCE1" s="1096"/>
      <c r="HCF1" s="1096"/>
      <c r="HCG1" s="1096"/>
      <c r="HCH1" s="1096"/>
      <c r="HCI1" s="1096"/>
      <c r="HCJ1" s="1096"/>
      <c r="HCK1" s="1096"/>
      <c r="HCL1" s="1096"/>
      <c r="HCM1" s="1096"/>
      <c r="HCN1" s="1096"/>
      <c r="HCO1" s="1096"/>
      <c r="HCP1" s="1096"/>
      <c r="HCQ1" s="1096"/>
      <c r="HCR1" s="1096"/>
      <c r="HCS1" s="1096"/>
      <c r="HCT1" s="1096"/>
      <c r="HCU1" s="1096"/>
      <c r="HCV1" s="1096"/>
      <c r="HCW1" s="1096"/>
      <c r="HCX1" s="1096"/>
      <c r="HCY1" s="1096"/>
      <c r="HCZ1" s="1096"/>
      <c r="HDA1" s="1096"/>
      <c r="HDB1" s="1096"/>
      <c r="HDC1" s="1096"/>
      <c r="HDD1" s="1096"/>
      <c r="HDE1" s="1096"/>
      <c r="HDF1" s="1096"/>
      <c r="HDG1" s="1096"/>
      <c r="HDH1" s="1096"/>
      <c r="HDI1" s="1096"/>
      <c r="HDJ1" s="1096"/>
      <c r="HDK1" s="1096"/>
      <c r="HDL1" s="1096"/>
      <c r="HDM1" s="1096"/>
      <c r="HDN1" s="1096"/>
      <c r="HDO1" s="1096"/>
      <c r="HDP1" s="1096"/>
      <c r="HDQ1" s="1096"/>
      <c r="HDR1" s="1096"/>
      <c r="HDS1" s="1096"/>
      <c r="HDT1" s="1096"/>
      <c r="HDU1" s="1096"/>
      <c r="HDV1" s="1096"/>
      <c r="HDW1" s="1096"/>
      <c r="HDX1" s="1096"/>
      <c r="HDY1" s="1096"/>
      <c r="HDZ1" s="1096"/>
      <c r="HEA1" s="1096"/>
      <c r="HEB1" s="1096"/>
      <c r="HEC1" s="1096"/>
      <c r="HED1" s="1096"/>
      <c r="HEE1" s="1096"/>
      <c r="HEF1" s="1096"/>
      <c r="HEG1" s="1096"/>
      <c r="HEH1" s="1096"/>
      <c r="HEI1" s="1096"/>
      <c r="HEJ1" s="1096"/>
      <c r="HEK1" s="1096"/>
      <c r="HEL1" s="1096"/>
      <c r="HEM1" s="1096"/>
      <c r="HEN1" s="1096"/>
      <c r="HEO1" s="1096"/>
      <c r="HEP1" s="1096"/>
      <c r="HEQ1" s="1096"/>
      <c r="HER1" s="1096"/>
      <c r="HES1" s="1096"/>
      <c r="HET1" s="1096"/>
      <c r="HEU1" s="1096"/>
      <c r="HEV1" s="1096"/>
      <c r="HEW1" s="1096"/>
      <c r="HEX1" s="1096"/>
      <c r="HEY1" s="1096"/>
      <c r="HEZ1" s="1096"/>
      <c r="HFA1" s="1096"/>
      <c r="HFB1" s="1096"/>
      <c r="HFC1" s="1096"/>
      <c r="HFD1" s="1096"/>
      <c r="HFE1" s="1096"/>
      <c r="HFF1" s="1096"/>
      <c r="HFG1" s="1096"/>
      <c r="HFH1" s="1096"/>
      <c r="HFI1" s="1096"/>
      <c r="HFJ1" s="1096"/>
      <c r="HFK1" s="1096"/>
      <c r="HFL1" s="1096"/>
      <c r="HFM1" s="1096"/>
      <c r="HFN1" s="1096"/>
      <c r="HFO1" s="1096"/>
      <c r="HFP1" s="1096"/>
      <c r="HFQ1" s="1096"/>
      <c r="HFR1" s="1096"/>
      <c r="HFS1" s="1096"/>
      <c r="HFT1" s="1096"/>
      <c r="HFU1" s="1096"/>
      <c r="HFV1" s="1096"/>
      <c r="HFW1" s="1096"/>
      <c r="HFX1" s="1096"/>
      <c r="HFY1" s="1096"/>
      <c r="HFZ1" s="1096"/>
      <c r="HGA1" s="1096"/>
      <c r="HGB1" s="1096"/>
      <c r="HGC1" s="1096"/>
      <c r="HGD1" s="1096"/>
      <c r="HGE1" s="1096"/>
      <c r="HGF1" s="1096"/>
      <c r="HGG1" s="1096"/>
      <c r="HGH1" s="1096"/>
      <c r="HGI1" s="1096"/>
      <c r="HGJ1" s="1096"/>
      <c r="HGK1" s="1096"/>
      <c r="HGL1" s="1096"/>
      <c r="HGM1" s="1096"/>
      <c r="HGN1" s="1096"/>
      <c r="HGO1" s="1096"/>
      <c r="HGP1" s="1096"/>
      <c r="HGQ1" s="1096"/>
      <c r="HGR1" s="1096"/>
      <c r="HGS1" s="1096"/>
      <c r="HGT1" s="1096"/>
      <c r="HGU1" s="1096"/>
      <c r="HGV1" s="1096"/>
      <c r="HGW1" s="1096"/>
      <c r="HGX1" s="1096"/>
      <c r="HGY1" s="1096"/>
      <c r="HGZ1" s="1096"/>
      <c r="HHA1" s="1096"/>
      <c r="HHB1" s="1096"/>
      <c r="HHC1" s="1096"/>
      <c r="HHD1" s="1096"/>
      <c r="HHE1" s="1096"/>
      <c r="HHF1" s="1096"/>
      <c r="HHG1" s="1096"/>
      <c r="HHH1" s="1096"/>
      <c r="HHI1" s="1096"/>
      <c r="HHJ1" s="1096"/>
      <c r="HHK1" s="1096"/>
      <c r="HHL1" s="1096"/>
      <c r="HHM1" s="1096"/>
      <c r="HHN1" s="1096"/>
      <c r="HHO1" s="1096"/>
      <c r="HHP1" s="1096"/>
      <c r="HHQ1" s="1096"/>
      <c r="HHR1" s="1096"/>
      <c r="HHS1" s="1096"/>
      <c r="HHT1" s="1096"/>
      <c r="HHU1" s="1096"/>
      <c r="HHV1" s="1096"/>
      <c r="HHW1" s="1096"/>
      <c r="HHX1" s="1096"/>
      <c r="HHY1" s="1096"/>
      <c r="HHZ1" s="1096"/>
      <c r="HIA1" s="1096"/>
      <c r="HIB1" s="1096"/>
      <c r="HIC1" s="1096"/>
      <c r="HID1" s="1096"/>
      <c r="HIE1" s="1096"/>
      <c r="HIF1" s="1096"/>
      <c r="HIG1" s="1096"/>
      <c r="HIH1" s="1096"/>
      <c r="HII1" s="1096"/>
      <c r="HIJ1" s="1096"/>
      <c r="HIK1" s="1096"/>
      <c r="HIL1" s="1096"/>
      <c r="HIM1" s="1096"/>
      <c r="HIN1" s="1096"/>
      <c r="HIO1" s="1096"/>
      <c r="HIP1" s="1096"/>
      <c r="HIQ1" s="1096"/>
      <c r="HIR1" s="1096"/>
      <c r="HIS1" s="1096"/>
      <c r="HIT1" s="1096"/>
      <c r="HIU1" s="1096"/>
      <c r="HIV1" s="1096"/>
      <c r="HIW1" s="1096"/>
      <c r="HIX1" s="1096"/>
      <c r="HIY1" s="1096"/>
      <c r="HIZ1" s="1096"/>
      <c r="HJA1" s="1096"/>
      <c r="HJB1" s="1096"/>
      <c r="HJC1" s="1096"/>
      <c r="HJD1" s="1096"/>
      <c r="HJE1" s="1096"/>
      <c r="HJF1" s="1096"/>
      <c r="HJG1" s="1096"/>
      <c r="HJH1" s="1096"/>
      <c r="HJI1" s="1096"/>
      <c r="HJJ1" s="1096"/>
      <c r="HJK1" s="1096"/>
      <c r="HJL1" s="1096"/>
      <c r="HJM1" s="1096"/>
      <c r="HJN1" s="1096"/>
      <c r="HJO1" s="1096"/>
      <c r="HJP1" s="1096"/>
      <c r="HJQ1" s="1096"/>
      <c r="HJR1" s="1096"/>
      <c r="HJS1" s="1096"/>
      <c r="HJT1" s="1096"/>
      <c r="HJU1" s="1096"/>
      <c r="HJV1" s="1096"/>
      <c r="HJW1" s="1096"/>
      <c r="HJX1" s="1096"/>
      <c r="HJY1" s="1096"/>
      <c r="HJZ1" s="1096"/>
      <c r="HKA1" s="1096"/>
      <c r="HKB1" s="1096"/>
      <c r="HKC1" s="1096"/>
      <c r="HKD1" s="1096"/>
      <c r="HKE1" s="1096"/>
      <c r="HKF1" s="1096"/>
      <c r="HKG1" s="1096"/>
      <c r="HKH1" s="1096"/>
      <c r="HKI1" s="1096"/>
      <c r="HKJ1" s="1096"/>
      <c r="HKK1" s="1096"/>
      <c r="HKL1" s="1096"/>
      <c r="HKM1" s="1096"/>
      <c r="HKN1" s="1096"/>
      <c r="HKO1" s="1096"/>
      <c r="HKP1" s="1096"/>
      <c r="HKQ1" s="1096"/>
      <c r="HKR1" s="1096"/>
      <c r="HKS1" s="1096"/>
      <c r="HKT1" s="1096"/>
      <c r="HKU1" s="1096"/>
      <c r="HKV1" s="1096"/>
      <c r="HKW1" s="1096"/>
      <c r="HKX1" s="1096"/>
      <c r="HKY1" s="1096"/>
      <c r="HKZ1" s="1096"/>
      <c r="HLA1" s="1096"/>
      <c r="HLB1" s="1096"/>
      <c r="HLC1" s="1096"/>
      <c r="HLD1" s="1096"/>
      <c r="HLE1" s="1096"/>
      <c r="HLF1" s="1096"/>
      <c r="HLG1" s="1096"/>
      <c r="HLH1" s="1096"/>
      <c r="HLI1" s="1096"/>
      <c r="HLJ1" s="1096"/>
      <c r="HLK1" s="1096"/>
      <c r="HLL1" s="1096"/>
      <c r="HLM1" s="1096"/>
      <c r="HLN1" s="1096"/>
      <c r="HLO1" s="1096"/>
      <c r="HLP1" s="1096"/>
      <c r="HLQ1" s="1096"/>
      <c r="HLR1" s="1096"/>
      <c r="HLS1" s="1096"/>
      <c r="HLT1" s="1096"/>
      <c r="HLU1" s="1096"/>
      <c r="HLV1" s="1096"/>
      <c r="HLW1" s="1096"/>
      <c r="HLX1" s="1096"/>
      <c r="HLY1" s="1096"/>
      <c r="HLZ1" s="1096"/>
      <c r="HMA1" s="1096"/>
      <c r="HMB1" s="1096"/>
      <c r="HMC1" s="1096"/>
      <c r="HMD1" s="1096"/>
      <c r="HME1" s="1096"/>
      <c r="HMF1" s="1096"/>
      <c r="HMG1" s="1096"/>
      <c r="HMH1" s="1096"/>
      <c r="HMI1" s="1096"/>
      <c r="HMJ1" s="1096"/>
      <c r="HMK1" s="1096"/>
      <c r="HML1" s="1096"/>
      <c r="HMM1" s="1096"/>
      <c r="HMN1" s="1096"/>
      <c r="HMO1" s="1096"/>
      <c r="HMP1" s="1096"/>
      <c r="HMQ1" s="1096"/>
      <c r="HMR1" s="1096"/>
      <c r="HMS1" s="1096"/>
      <c r="HMT1" s="1096"/>
      <c r="HMU1" s="1096"/>
      <c r="HMV1" s="1096"/>
      <c r="HMW1" s="1096"/>
      <c r="HMX1" s="1096"/>
      <c r="HMY1" s="1096"/>
      <c r="HMZ1" s="1096"/>
      <c r="HNA1" s="1096"/>
      <c r="HNB1" s="1096"/>
      <c r="HNC1" s="1096"/>
      <c r="HND1" s="1096"/>
      <c r="HNE1" s="1096"/>
      <c r="HNF1" s="1096"/>
      <c r="HNG1" s="1096"/>
      <c r="HNH1" s="1096"/>
      <c r="HNI1" s="1096"/>
      <c r="HNJ1" s="1096"/>
      <c r="HNK1" s="1096"/>
      <c r="HNL1" s="1096"/>
      <c r="HNM1" s="1096"/>
      <c r="HNN1" s="1096"/>
      <c r="HNO1" s="1096"/>
      <c r="HNP1" s="1096"/>
      <c r="HNQ1" s="1096"/>
      <c r="HNR1" s="1096"/>
      <c r="HNS1" s="1096"/>
      <c r="HNT1" s="1096"/>
      <c r="HNU1" s="1096"/>
      <c r="HNV1" s="1096"/>
      <c r="HNW1" s="1096"/>
      <c r="HNX1" s="1096"/>
      <c r="HNY1" s="1096"/>
      <c r="HNZ1" s="1096"/>
      <c r="HOA1" s="1096"/>
      <c r="HOB1" s="1096"/>
      <c r="HOC1" s="1096"/>
      <c r="HOD1" s="1096"/>
      <c r="HOE1" s="1096"/>
      <c r="HOF1" s="1096"/>
      <c r="HOG1" s="1096"/>
      <c r="HOH1" s="1096"/>
      <c r="HOI1" s="1096"/>
      <c r="HOJ1" s="1096"/>
      <c r="HOK1" s="1096"/>
      <c r="HOL1" s="1096"/>
      <c r="HOM1" s="1096"/>
      <c r="HON1" s="1096"/>
      <c r="HOO1" s="1096"/>
      <c r="HOP1" s="1096"/>
      <c r="HOQ1" s="1096"/>
      <c r="HOR1" s="1096"/>
      <c r="HOS1" s="1096"/>
      <c r="HOT1" s="1096"/>
      <c r="HOU1" s="1096"/>
      <c r="HOV1" s="1096"/>
      <c r="HOW1" s="1096"/>
      <c r="HOX1" s="1096"/>
      <c r="HOY1" s="1096"/>
      <c r="HOZ1" s="1096"/>
      <c r="HPA1" s="1096"/>
      <c r="HPB1" s="1096"/>
      <c r="HPC1" s="1096"/>
      <c r="HPD1" s="1096"/>
      <c r="HPE1" s="1096"/>
      <c r="HPF1" s="1096"/>
      <c r="HPG1" s="1096"/>
      <c r="HPH1" s="1096"/>
      <c r="HPI1" s="1096"/>
      <c r="HPJ1" s="1096"/>
      <c r="HPK1" s="1096"/>
      <c r="HPL1" s="1096"/>
      <c r="HPM1" s="1096"/>
      <c r="HPN1" s="1096"/>
      <c r="HPO1" s="1096"/>
      <c r="HPP1" s="1096"/>
      <c r="HPQ1" s="1096"/>
      <c r="HPR1" s="1096"/>
      <c r="HPS1" s="1096"/>
      <c r="HPT1" s="1096"/>
      <c r="HPU1" s="1096"/>
      <c r="HPV1" s="1096"/>
      <c r="HPW1" s="1096"/>
      <c r="HPX1" s="1096"/>
      <c r="HPY1" s="1096"/>
      <c r="HPZ1" s="1096"/>
      <c r="HQA1" s="1096"/>
      <c r="HQB1" s="1096"/>
      <c r="HQC1" s="1096"/>
      <c r="HQD1" s="1096"/>
      <c r="HQE1" s="1096"/>
      <c r="HQF1" s="1096"/>
      <c r="HQG1" s="1096"/>
      <c r="HQH1" s="1096"/>
      <c r="HQI1" s="1096"/>
      <c r="HQJ1" s="1096"/>
      <c r="HQK1" s="1096"/>
      <c r="HQL1" s="1096"/>
      <c r="HQM1" s="1096"/>
      <c r="HQN1" s="1096"/>
      <c r="HQO1" s="1096"/>
      <c r="HQP1" s="1096"/>
      <c r="HQQ1" s="1096"/>
      <c r="HQR1" s="1096"/>
      <c r="HQS1" s="1096"/>
      <c r="HQT1" s="1096"/>
      <c r="HQU1" s="1096"/>
      <c r="HQV1" s="1096"/>
      <c r="HQW1" s="1096"/>
      <c r="HQX1" s="1096"/>
      <c r="HQY1" s="1096"/>
      <c r="HQZ1" s="1096"/>
      <c r="HRA1" s="1096"/>
      <c r="HRB1" s="1096"/>
      <c r="HRC1" s="1096"/>
      <c r="HRD1" s="1096"/>
      <c r="HRE1" s="1096"/>
      <c r="HRF1" s="1096"/>
      <c r="HRG1" s="1096"/>
      <c r="HRH1" s="1096"/>
      <c r="HRI1" s="1096"/>
      <c r="HRJ1" s="1096"/>
      <c r="HRK1" s="1096"/>
      <c r="HRL1" s="1096"/>
      <c r="HRM1" s="1096"/>
      <c r="HRN1" s="1096"/>
      <c r="HRO1" s="1096"/>
      <c r="HRP1" s="1096"/>
      <c r="HRQ1" s="1096"/>
      <c r="HRR1" s="1096"/>
      <c r="HRS1" s="1096"/>
      <c r="HRT1" s="1096"/>
      <c r="HRU1" s="1096"/>
      <c r="HRV1" s="1096"/>
      <c r="HRW1" s="1096"/>
      <c r="HRX1" s="1096"/>
      <c r="HRY1" s="1096"/>
      <c r="HRZ1" s="1096"/>
      <c r="HSA1" s="1096"/>
      <c r="HSB1" s="1096"/>
      <c r="HSC1" s="1096"/>
      <c r="HSD1" s="1096"/>
      <c r="HSE1" s="1096"/>
      <c r="HSF1" s="1096"/>
      <c r="HSG1" s="1096"/>
      <c r="HSH1" s="1096"/>
      <c r="HSI1" s="1096"/>
      <c r="HSJ1" s="1096"/>
      <c r="HSK1" s="1096"/>
      <c r="HSL1" s="1096"/>
      <c r="HSM1" s="1096"/>
      <c r="HSN1" s="1096"/>
      <c r="HSO1" s="1096"/>
      <c r="HSP1" s="1096"/>
      <c r="HSQ1" s="1096"/>
      <c r="HSR1" s="1096"/>
      <c r="HSS1" s="1096"/>
      <c r="HST1" s="1096"/>
      <c r="HSU1" s="1096"/>
      <c r="HSV1" s="1096"/>
      <c r="HSW1" s="1096"/>
      <c r="HSX1" s="1096"/>
      <c r="HSY1" s="1096"/>
      <c r="HSZ1" s="1096"/>
      <c r="HTA1" s="1096"/>
      <c r="HTB1" s="1096"/>
      <c r="HTC1" s="1096"/>
      <c r="HTD1" s="1096"/>
      <c r="HTE1" s="1096"/>
      <c r="HTF1" s="1096"/>
      <c r="HTG1" s="1096"/>
      <c r="HTH1" s="1096"/>
      <c r="HTI1" s="1096"/>
      <c r="HTJ1" s="1096"/>
      <c r="HTK1" s="1096"/>
      <c r="HTL1" s="1096"/>
      <c r="HTM1" s="1096"/>
      <c r="HTN1" s="1096"/>
      <c r="HTO1" s="1096"/>
      <c r="HTP1" s="1096"/>
      <c r="HTQ1" s="1096"/>
      <c r="HTR1" s="1096"/>
      <c r="HTS1" s="1096"/>
      <c r="HTT1" s="1096"/>
      <c r="HTU1" s="1096"/>
      <c r="HTV1" s="1096"/>
      <c r="HTW1" s="1096"/>
      <c r="HTX1" s="1096"/>
      <c r="HTY1" s="1096"/>
      <c r="HTZ1" s="1096"/>
      <c r="HUA1" s="1096"/>
      <c r="HUB1" s="1096"/>
      <c r="HUC1" s="1096"/>
      <c r="HUD1" s="1096"/>
      <c r="HUE1" s="1096"/>
      <c r="HUF1" s="1096"/>
      <c r="HUG1" s="1096"/>
      <c r="HUH1" s="1096"/>
      <c r="HUI1" s="1096"/>
      <c r="HUJ1" s="1096"/>
      <c r="HUK1" s="1096"/>
      <c r="HUL1" s="1096"/>
      <c r="HUM1" s="1096"/>
      <c r="HUN1" s="1096"/>
      <c r="HUO1" s="1096"/>
      <c r="HUP1" s="1096"/>
      <c r="HUQ1" s="1096"/>
      <c r="HUR1" s="1096"/>
      <c r="HUS1" s="1096"/>
      <c r="HUT1" s="1096"/>
      <c r="HUU1" s="1096"/>
      <c r="HUV1" s="1096"/>
      <c r="HUW1" s="1096"/>
      <c r="HUX1" s="1096"/>
      <c r="HUY1" s="1096"/>
      <c r="HUZ1" s="1096"/>
      <c r="HVA1" s="1096"/>
      <c r="HVB1" s="1096"/>
      <c r="HVC1" s="1096"/>
      <c r="HVD1" s="1096"/>
      <c r="HVE1" s="1096"/>
      <c r="HVF1" s="1096"/>
      <c r="HVG1" s="1096"/>
      <c r="HVH1" s="1096"/>
      <c r="HVI1" s="1096"/>
      <c r="HVJ1" s="1096"/>
      <c r="HVK1" s="1096"/>
      <c r="HVL1" s="1096"/>
      <c r="HVM1" s="1096"/>
      <c r="HVN1" s="1096"/>
      <c r="HVO1" s="1096"/>
      <c r="HVP1" s="1096"/>
      <c r="HVQ1" s="1096"/>
      <c r="HVR1" s="1096"/>
      <c r="HVS1" s="1096"/>
      <c r="HVT1" s="1096"/>
      <c r="HVU1" s="1096"/>
      <c r="HVV1" s="1096"/>
      <c r="HVW1" s="1096"/>
      <c r="HVX1" s="1096"/>
      <c r="HVY1" s="1096"/>
      <c r="HVZ1" s="1096"/>
      <c r="HWA1" s="1096"/>
      <c r="HWB1" s="1096"/>
      <c r="HWC1" s="1096"/>
      <c r="HWD1" s="1096"/>
      <c r="HWE1" s="1096"/>
      <c r="HWF1" s="1096"/>
      <c r="HWG1" s="1096"/>
      <c r="HWH1" s="1096"/>
      <c r="HWI1" s="1096"/>
      <c r="HWJ1" s="1096"/>
      <c r="HWK1" s="1096"/>
      <c r="HWL1" s="1096"/>
      <c r="HWM1" s="1096"/>
      <c r="HWN1" s="1096"/>
      <c r="HWO1" s="1096"/>
      <c r="HWP1" s="1096"/>
      <c r="HWQ1" s="1096"/>
      <c r="HWR1" s="1096"/>
      <c r="HWS1" s="1096"/>
      <c r="HWT1" s="1096"/>
      <c r="HWU1" s="1096"/>
      <c r="HWV1" s="1096"/>
      <c r="HWW1" s="1096"/>
      <c r="HWX1" s="1096"/>
      <c r="HWY1" s="1096"/>
      <c r="HWZ1" s="1096"/>
      <c r="HXA1" s="1096"/>
      <c r="HXB1" s="1096"/>
      <c r="HXC1" s="1096"/>
      <c r="HXD1" s="1096"/>
      <c r="HXE1" s="1096"/>
      <c r="HXF1" s="1096"/>
      <c r="HXG1" s="1096"/>
      <c r="HXH1" s="1096"/>
      <c r="HXI1" s="1096"/>
      <c r="HXJ1" s="1096"/>
      <c r="HXK1" s="1096"/>
      <c r="HXL1" s="1096"/>
      <c r="HXM1" s="1096"/>
      <c r="HXN1" s="1096"/>
      <c r="HXO1" s="1096"/>
      <c r="HXP1" s="1096"/>
      <c r="HXQ1" s="1096"/>
      <c r="HXR1" s="1096"/>
      <c r="HXS1" s="1096"/>
      <c r="HXT1" s="1096"/>
      <c r="HXU1" s="1096"/>
      <c r="HXV1" s="1096"/>
      <c r="HXW1" s="1096"/>
      <c r="HXX1" s="1096"/>
      <c r="HXY1" s="1096"/>
      <c r="HXZ1" s="1096"/>
      <c r="HYA1" s="1096"/>
      <c r="HYB1" s="1096"/>
      <c r="HYC1" s="1096"/>
      <c r="HYD1" s="1096"/>
      <c r="HYE1" s="1096"/>
      <c r="HYF1" s="1096"/>
      <c r="HYG1" s="1096"/>
      <c r="HYH1" s="1096"/>
      <c r="HYI1" s="1096"/>
      <c r="HYJ1" s="1096"/>
      <c r="HYK1" s="1096"/>
      <c r="HYL1" s="1096"/>
      <c r="HYM1" s="1096"/>
      <c r="HYN1" s="1096"/>
      <c r="HYO1" s="1096"/>
      <c r="HYP1" s="1096"/>
      <c r="HYQ1" s="1096"/>
      <c r="HYR1" s="1096"/>
      <c r="HYS1" s="1096"/>
      <c r="HYT1" s="1096"/>
      <c r="HYU1" s="1096"/>
      <c r="HYV1" s="1096"/>
      <c r="HYW1" s="1096"/>
      <c r="HYX1" s="1096"/>
      <c r="HYY1" s="1096"/>
      <c r="HYZ1" s="1096"/>
      <c r="HZA1" s="1096"/>
      <c r="HZB1" s="1096"/>
      <c r="HZC1" s="1096"/>
      <c r="HZD1" s="1096"/>
      <c r="HZE1" s="1096"/>
      <c r="HZF1" s="1096"/>
      <c r="HZG1" s="1096"/>
      <c r="HZH1" s="1096"/>
      <c r="HZI1" s="1096"/>
      <c r="HZJ1" s="1096"/>
      <c r="HZK1" s="1096"/>
      <c r="HZL1" s="1096"/>
      <c r="HZM1" s="1096"/>
      <c r="HZN1" s="1096"/>
      <c r="HZO1" s="1096"/>
      <c r="HZP1" s="1096"/>
      <c r="HZQ1" s="1096"/>
      <c r="HZR1" s="1096"/>
      <c r="HZS1" s="1096"/>
      <c r="HZT1" s="1096"/>
      <c r="HZU1" s="1096"/>
      <c r="HZV1" s="1096"/>
      <c r="HZW1" s="1096"/>
      <c r="HZX1" s="1096"/>
      <c r="HZY1" s="1096"/>
      <c r="HZZ1" s="1096"/>
      <c r="IAA1" s="1096"/>
      <c r="IAB1" s="1096"/>
      <c r="IAC1" s="1096"/>
      <c r="IAD1" s="1096"/>
      <c r="IAE1" s="1096"/>
      <c r="IAF1" s="1096"/>
      <c r="IAG1" s="1096"/>
      <c r="IAH1" s="1096"/>
      <c r="IAI1" s="1096"/>
      <c r="IAJ1" s="1096"/>
      <c r="IAK1" s="1096"/>
      <c r="IAL1" s="1096"/>
      <c r="IAM1" s="1096"/>
      <c r="IAN1" s="1096"/>
      <c r="IAO1" s="1096"/>
      <c r="IAP1" s="1096"/>
      <c r="IAQ1" s="1096"/>
      <c r="IAR1" s="1096"/>
      <c r="IAS1" s="1096"/>
      <c r="IAT1" s="1096"/>
      <c r="IAU1" s="1096"/>
      <c r="IAV1" s="1096"/>
      <c r="IAW1" s="1096"/>
      <c r="IAX1" s="1096"/>
      <c r="IAY1" s="1096"/>
      <c r="IAZ1" s="1096"/>
      <c r="IBA1" s="1096"/>
      <c r="IBB1" s="1096"/>
      <c r="IBC1" s="1096"/>
      <c r="IBD1" s="1096"/>
      <c r="IBE1" s="1096"/>
      <c r="IBF1" s="1096"/>
      <c r="IBG1" s="1096"/>
      <c r="IBH1" s="1096"/>
      <c r="IBI1" s="1096"/>
      <c r="IBJ1" s="1096"/>
      <c r="IBK1" s="1096"/>
      <c r="IBL1" s="1096"/>
      <c r="IBM1" s="1096"/>
      <c r="IBN1" s="1096"/>
      <c r="IBO1" s="1096"/>
      <c r="IBP1" s="1096"/>
      <c r="IBQ1" s="1096"/>
      <c r="IBR1" s="1096"/>
      <c r="IBS1" s="1096"/>
      <c r="IBT1" s="1096"/>
      <c r="IBU1" s="1096"/>
      <c r="IBV1" s="1096"/>
      <c r="IBW1" s="1096"/>
      <c r="IBX1" s="1096"/>
      <c r="IBY1" s="1096"/>
      <c r="IBZ1" s="1096"/>
      <c r="ICA1" s="1096"/>
      <c r="ICB1" s="1096"/>
      <c r="ICC1" s="1096"/>
      <c r="ICD1" s="1096"/>
      <c r="ICE1" s="1096"/>
      <c r="ICF1" s="1096"/>
      <c r="ICG1" s="1096"/>
      <c r="ICH1" s="1096"/>
      <c r="ICI1" s="1096"/>
      <c r="ICJ1" s="1096"/>
      <c r="ICK1" s="1096"/>
      <c r="ICL1" s="1096"/>
      <c r="ICM1" s="1096"/>
      <c r="ICN1" s="1096"/>
      <c r="ICO1" s="1096"/>
      <c r="ICP1" s="1096"/>
      <c r="ICQ1" s="1096"/>
      <c r="ICR1" s="1096"/>
      <c r="ICS1" s="1096"/>
      <c r="ICT1" s="1096"/>
      <c r="ICU1" s="1096"/>
      <c r="ICV1" s="1096"/>
      <c r="ICW1" s="1096"/>
      <c r="ICX1" s="1096"/>
      <c r="ICY1" s="1096"/>
      <c r="ICZ1" s="1096"/>
      <c r="IDA1" s="1096"/>
      <c r="IDB1" s="1096"/>
      <c r="IDC1" s="1096"/>
      <c r="IDD1" s="1096"/>
      <c r="IDE1" s="1096"/>
      <c r="IDF1" s="1096"/>
      <c r="IDG1" s="1096"/>
      <c r="IDH1" s="1096"/>
      <c r="IDI1" s="1096"/>
      <c r="IDJ1" s="1096"/>
      <c r="IDK1" s="1096"/>
      <c r="IDL1" s="1096"/>
      <c r="IDM1" s="1096"/>
      <c r="IDN1" s="1096"/>
      <c r="IDO1" s="1096"/>
      <c r="IDP1" s="1096"/>
      <c r="IDQ1" s="1096"/>
      <c r="IDR1" s="1096"/>
      <c r="IDS1" s="1096"/>
      <c r="IDT1" s="1096"/>
      <c r="IDU1" s="1096"/>
      <c r="IDV1" s="1096"/>
      <c r="IDW1" s="1096"/>
      <c r="IDX1" s="1096"/>
      <c r="IDY1" s="1096"/>
      <c r="IDZ1" s="1096"/>
      <c r="IEA1" s="1096"/>
      <c r="IEB1" s="1096"/>
      <c r="IEC1" s="1096"/>
      <c r="IED1" s="1096"/>
      <c r="IEE1" s="1096"/>
      <c r="IEF1" s="1096"/>
      <c r="IEG1" s="1096"/>
      <c r="IEH1" s="1096"/>
      <c r="IEI1" s="1096"/>
      <c r="IEJ1" s="1096"/>
      <c r="IEK1" s="1096"/>
      <c r="IEL1" s="1096"/>
      <c r="IEM1" s="1096"/>
      <c r="IEN1" s="1096"/>
      <c r="IEO1" s="1096"/>
      <c r="IEP1" s="1096"/>
      <c r="IEQ1" s="1096"/>
      <c r="IER1" s="1096"/>
      <c r="IES1" s="1096"/>
      <c r="IET1" s="1096"/>
      <c r="IEU1" s="1096"/>
      <c r="IEV1" s="1096"/>
      <c r="IEW1" s="1096"/>
      <c r="IEX1" s="1096"/>
      <c r="IEY1" s="1096"/>
      <c r="IEZ1" s="1096"/>
      <c r="IFA1" s="1096"/>
      <c r="IFB1" s="1096"/>
      <c r="IFC1" s="1096"/>
      <c r="IFD1" s="1096"/>
      <c r="IFE1" s="1096"/>
      <c r="IFF1" s="1096"/>
      <c r="IFG1" s="1096"/>
      <c r="IFH1" s="1096"/>
      <c r="IFI1" s="1096"/>
      <c r="IFJ1" s="1096"/>
      <c r="IFK1" s="1096"/>
      <c r="IFL1" s="1096"/>
      <c r="IFM1" s="1096"/>
      <c r="IFN1" s="1096"/>
      <c r="IFO1" s="1096"/>
      <c r="IFP1" s="1096"/>
      <c r="IFQ1" s="1096"/>
      <c r="IFR1" s="1096"/>
      <c r="IFS1" s="1096"/>
      <c r="IFT1" s="1096"/>
      <c r="IFU1" s="1096"/>
      <c r="IFV1" s="1096"/>
      <c r="IFW1" s="1096"/>
      <c r="IFX1" s="1096"/>
      <c r="IFY1" s="1096"/>
      <c r="IFZ1" s="1096"/>
      <c r="IGA1" s="1096"/>
      <c r="IGB1" s="1096"/>
      <c r="IGC1" s="1096"/>
      <c r="IGD1" s="1096"/>
      <c r="IGE1" s="1096"/>
      <c r="IGF1" s="1096"/>
      <c r="IGG1" s="1096"/>
      <c r="IGH1" s="1096"/>
      <c r="IGI1" s="1096"/>
      <c r="IGJ1" s="1096"/>
      <c r="IGK1" s="1096"/>
      <c r="IGL1" s="1096"/>
      <c r="IGM1" s="1096"/>
      <c r="IGN1" s="1096"/>
      <c r="IGO1" s="1096"/>
      <c r="IGP1" s="1096"/>
      <c r="IGQ1" s="1096"/>
      <c r="IGR1" s="1096"/>
      <c r="IGS1" s="1096"/>
      <c r="IGT1" s="1096"/>
      <c r="IGU1" s="1096"/>
      <c r="IGV1" s="1096"/>
      <c r="IGW1" s="1096"/>
      <c r="IGX1" s="1096"/>
      <c r="IGY1" s="1096"/>
      <c r="IGZ1" s="1096"/>
      <c r="IHA1" s="1096"/>
      <c r="IHB1" s="1096"/>
      <c r="IHC1" s="1096"/>
      <c r="IHD1" s="1096"/>
      <c r="IHE1" s="1096"/>
      <c r="IHF1" s="1096"/>
      <c r="IHG1" s="1096"/>
      <c r="IHH1" s="1096"/>
      <c r="IHI1" s="1096"/>
      <c r="IHJ1" s="1096"/>
      <c r="IHK1" s="1096"/>
      <c r="IHL1" s="1096"/>
      <c r="IHM1" s="1096"/>
      <c r="IHN1" s="1096"/>
      <c r="IHO1" s="1096"/>
      <c r="IHP1" s="1096"/>
      <c r="IHQ1" s="1096"/>
      <c r="IHR1" s="1096"/>
      <c r="IHS1" s="1096"/>
      <c r="IHT1" s="1096"/>
      <c r="IHU1" s="1096"/>
      <c r="IHV1" s="1096"/>
      <c r="IHW1" s="1096"/>
      <c r="IHX1" s="1096"/>
      <c r="IHY1" s="1096"/>
      <c r="IHZ1" s="1096"/>
      <c r="IIA1" s="1096"/>
      <c r="IIB1" s="1096"/>
      <c r="IIC1" s="1096"/>
      <c r="IID1" s="1096"/>
      <c r="IIE1" s="1096"/>
      <c r="IIF1" s="1096"/>
      <c r="IIG1" s="1096"/>
      <c r="IIH1" s="1096"/>
      <c r="III1" s="1096"/>
      <c r="IIJ1" s="1096"/>
      <c r="IIK1" s="1096"/>
      <c r="IIL1" s="1096"/>
      <c r="IIM1" s="1096"/>
      <c r="IIN1" s="1096"/>
      <c r="IIO1" s="1096"/>
      <c r="IIP1" s="1096"/>
      <c r="IIQ1" s="1096"/>
      <c r="IIR1" s="1096"/>
      <c r="IIS1" s="1096"/>
      <c r="IIT1" s="1096"/>
      <c r="IIU1" s="1096"/>
      <c r="IIV1" s="1096"/>
      <c r="IIW1" s="1096"/>
      <c r="IIX1" s="1096"/>
      <c r="IIY1" s="1096"/>
      <c r="IIZ1" s="1096"/>
      <c r="IJA1" s="1096"/>
      <c r="IJB1" s="1096"/>
      <c r="IJC1" s="1096"/>
      <c r="IJD1" s="1096"/>
      <c r="IJE1" s="1096"/>
      <c r="IJF1" s="1096"/>
      <c r="IJG1" s="1096"/>
      <c r="IJH1" s="1096"/>
      <c r="IJI1" s="1096"/>
      <c r="IJJ1" s="1096"/>
      <c r="IJK1" s="1096"/>
      <c r="IJL1" s="1096"/>
      <c r="IJM1" s="1096"/>
      <c r="IJN1" s="1096"/>
      <c r="IJO1" s="1096"/>
      <c r="IJP1" s="1096"/>
      <c r="IJQ1" s="1096"/>
      <c r="IJR1" s="1096"/>
      <c r="IJS1" s="1096"/>
      <c r="IJT1" s="1096"/>
      <c r="IJU1" s="1096"/>
      <c r="IJV1" s="1096"/>
      <c r="IJW1" s="1096"/>
      <c r="IJX1" s="1096"/>
      <c r="IJY1" s="1096"/>
      <c r="IJZ1" s="1096"/>
      <c r="IKA1" s="1096"/>
      <c r="IKB1" s="1096"/>
      <c r="IKC1" s="1096"/>
      <c r="IKD1" s="1096"/>
      <c r="IKE1" s="1096"/>
      <c r="IKF1" s="1096"/>
      <c r="IKG1" s="1096"/>
      <c r="IKH1" s="1096"/>
      <c r="IKI1" s="1096"/>
      <c r="IKJ1" s="1096"/>
      <c r="IKK1" s="1096"/>
      <c r="IKL1" s="1096"/>
      <c r="IKM1" s="1096"/>
      <c r="IKN1" s="1096"/>
      <c r="IKO1" s="1096"/>
      <c r="IKP1" s="1096"/>
      <c r="IKQ1" s="1096"/>
      <c r="IKR1" s="1096"/>
      <c r="IKS1" s="1096"/>
      <c r="IKT1" s="1096"/>
      <c r="IKU1" s="1096"/>
      <c r="IKV1" s="1096"/>
      <c r="IKW1" s="1096"/>
      <c r="IKX1" s="1096"/>
      <c r="IKY1" s="1096"/>
      <c r="IKZ1" s="1096"/>
      <c r="ILA1" s="1096"/>
      <c r="ILB1" s="1096"/>
      <c r="ILC1" s="1096"/>
      <c r="ILD1" s="1096"/>
      <c r="ILE1" s="1096"/>
      <c r="ILF1" s="1096"/>
      <c r="ILG1" s="1096"/>
      <c r="ILH1" s="1096"/>
      <c r="ILI1" s="1096"/>
      <c r="ILJ1" s="1096"/>
      <c r="ILK1" s="1096"/>
      <c r="ILL1" s="1096"/>
      <c r="ILM1" s="1096"/>
      <c r="ILN1" s="1096"/>
      <c r="ILO1" s="1096"/>
      <c r="ILP1" s="1096"/>
      <c r="ILQ1" s="1096"/>
      <c r="ILR1" s="1096"/>
      <c r="ILS1" s="1096"/>
      <c r="ILT1" s="1096"/>
      <c r="ILU1" s="1096"/>
      <c r="ILV1" s="1096"/>
      <c r="ILW1" s="1096"/>
      <c r="ILX1" s="1096"/>
      <c r="ILY1" s="1096"/>
      <c r="ILZ1" s="1096"/>
      <c r="IMA1" s="1096"/>
      <c r="IMB1" s="1096"/>
      <c r="IMC1" s="1096"/>
      <c r="IMD1" s="1096"/>
      <c r="IME1" s="1096"/>
      <c r="IMF1" s="1096"/>
      <c r="IMG1" s="1096"/>
      <c r="IMH1" s="1096"/>
      <c r="IMI1" s="1096"/>
      <c r="IMJ1" s="1096"/>
      <c r="IMK1" s="1096"/>
      <c r="IML1" s="1096"/>
      <c r="IMM1" s="1096"/>
      <c r="IMN1" s="1096"/>
      <c r="IMO1" s="1096"/>
      <c r="IMP1" s="1096"/>
      <c r="IMQ1" s="1096"/>
      <c r="IMR1" s="1096"/>
      <c r="IMS1" s="1096"/>
      <c r="IMT1" s="1096"/>
      <c r="IMU1" s="1096"/>
      <c r="IMV1" s="1096"/>
      <c r="IMW1" s="1096"/>
      <c r="IMX1" s="1096"/>
      <c r="IMY1" s="1096"/>
      <c r="IMZ1" s="1096"/>
      <c r="INA1" s="1096"/>
      <c r="INB1" s="1096"/>
      <c r="INC1" s="1096"/>
      <c r="IND1" s="1096"/>
      <c r="INE1" s="1096"/>
      <c r="INF1" s="1096"/>
      <c r="ING1" s="1096"/>
      <c r="INH1" s="1096"/>
      <c r="INI1" s="1096"/>
      <c r="INJ1" s="1096"/>
      <c r="INK1" s="1096"/>
      <c r="INL1" s="1096"/>
      <c r="INM1" s="1096"/>
      <c r="INN1" s="1096"/>
      <c r="INO1" s="1096"/>
      <c r="INP1" s="1096"/>
      <c r="INQ1" s="1096"/>
      <c r="INR1" s="1096"/>
      <c r="INS1" s="1096"/>
      <c r="INT1" s="1096"/>
      <c r="INU1" s="1096"/>
      <c r="INV1" s="1096"/>
      <c r="INW1" s="1096"/>
      <c r="INX1" s="1096"/>
      <c r="INY1" s="1096"/>
      <c r="INZ1" s="1096"/>
      <c r="IOA1" s="1096"/>
      <c r="IOB1" s="1096"/>
      <c r="IOC1" s="1096"/>
      <c r="IOD1" s="1096"/>
      <c r="IOE1" s="1096"/>
      <c r="IOF1" s="1096"/>
      <c r="IOG1" s="1096"/>
      <c r="IOH1" s="1096"/>
      <c r="IOI1" s="1096"/>
      <c r="IOJ1" s="1096"/>
      <c r="IOK1" s="1096"/>
      <c r="IOL1" s="1096"/>
      <c r="IOM1" s="1096"/>
      <c r="ION1" s="1096"/>
      <c r="IOO1" s="1096"/>
      <c r="IOP1" s="1096"/>
      <c r="IOQ1" s="1096"/>
      <c r="IOR1" s="1096"/>
      <c r="IOS1" s="1096"/>
      <c r="IOT1" s="1096"/>
      <c r="IOU1" s="1096"/>
      <c r="IOV1" s="1096"/>
      <c r="IOW1" s="1096"/>
      <c r="IOX1" s="1096"/>
      <c r="IOY1" s="1096"/>
      <c r="IOZ1" s="1096"/>
      <c r="IPA1" s="1096"/>
      <c r="IPB1" s="1096"/>
      <c r="IPC1" s="1096"/>
      <c r="IPD1" s="1096"/>
      <c r="IPE1" s="1096"/>
      <c r="IPF1" s="1096"/>
      <c r="IPG1" s="1096"/>
      <c r="IPH1" s="1096"/>
      <c r="IPI1" s="1096"/>
      <c r="IPJ1" s="1096"/>
      <c r="IPK1" s="1096"/>
      <c r="IPL1" s="1096"/>
      <c r="IPM1" s="1096"/>
      <c r="IPN1" s="1096"/>
      <c r="IPO1" s="1096"/>
      <c r="IPP1" s="1096"/>
      <c r="IPQ1" s="1096"/>
      <c r="IPR1" s="1096"/>
      <c r="IPS1" s="1096"/>
      <c r="IPT1" s="1096"/>
      <c r="IPU1" s="1096"/>
      <c r="IPV1" s="1096"/>
      <c r="IPW1" s="1096"/>
      <c r="IPX1" s="1096"/>
      <c r="IPY1" s="1096"/>
      <c r="IPZ1" s="1096"/>
      <c r="IQA1" s="1096"/>
      <c r="IQB1" s="1096"/>
      <c r="IQC1" s="1096"/>
      <c r="IQD1" s="1096"/>
      <c r="IQE1" s="1096"/>
      <c r="IQF1" s="1096"/>
      <c r="IQG1" s="1096"/>
      <c r="IQH1" s="1096"/>
      <c r="IQI1" s="1096"/>
      <c r="IQJ1" s="1096"/>
      <c r="IQK1" s="1096"/>
      <c r="IQL1" s="1096"/>
      <c r="IQM1" s="1096"/>
      <c r="IQN1" s="1096"/>
      <c r="IQO1" s="1096"/>
      <c r="IQP1" s="1096"/>
      <c r="IQQ1" s="1096"/>
      <c r="IQR1" s="1096"/>
      <c r="IQS1" s="1096"/>
      <c r="IQT1" s="1096"/>
      <c r="IQU1" s="1096"/>
      <c r="IQV1" s="1096"/>
      <c r="IQW1" s="1096"/>
      <c r="IQX1" s="1096"/>
      <c r="IQY1" s="1096"/>
      <c r="IQZ1" s="1096"/>
      <c r="IRA1" s="1096"/>
      <c r="IRB1" s="1096"/>
      <c r="IRC1" s="1096"/>
      <c r="IRD1" s="1096"/>
      <c r="IRE1" s="1096"/>
      <c r="IRF1" s="1096"/>
      <c r="IRG1" s="1096"/>
      <c r="IRH1" s="1096"/>
      <c r="IRI1" s="1096"/>
      <c r="IRJ1" s="1096"/>
      <c r="IRK1" s="1096"/>
      <c r="IRL1" s="1096"/>
      <c r="IRM1" s="1096"/>
      <c r="IRN1" s="1096"/>
      <c r="IRO1" s="1096"/>
      <c r="IRP1" s="1096"/>
      <c r="IRQ1" s="1096"/>
      <c r="IRR1" s="1096"/>
      <c r="IRS1" s="1096"/>
      <c r="IRT1" s="1096"/>
      <c r="IRU1" s="1096"/>
      <c r="IRV1" s="1096"/>
      <c r="IRW1" s="1096"/>
      <c r="IRX1" s="1096"/>
      <c r="IRY1" s="1096"/>
      <c r="IRZ1" s="1096"/>
      <c r="ISA1" s="1096"/>
      <c r="ISB1" s="1096"/>
      <c r="ISC1" s="1096"/>
      <c r="ISD1" s="1096"/>
      <c r="ISE1" s="1096"/>
      <c r="ISF1" s="1096"/>
      <c r="ISG1" s="1096"/>
      <c r="ISH1" s="1096"/>
      <c r="ISI1" s="1096"/>
      <c r="ISJ1" s="1096"/>
      <c r="ISK1" s="1096"/>
      <c r="ISL1" s="1096"/>
      <c r="ISM1" s="1096"/>
      <c r="ISN1" s="1096"/>
      <c r="ISO1" s="1096"/>
      <c r="ISP1" s="1096"/>
      <c r="ISQ1" s="1096"/>
      <c r="ISR1" s="1096"/>
      <c r="ISS1" s="1096"/>
      <c r="IST1" s="1096"/>
      <c r="ISU1" s="1096"/>
      <c r="ISV1" s="1096"/>
      <c r="ISW1" s="1096"/>
      <c r="ISX1" s="1096"/>
      <c r="ISY1" s="1096"/>
      <c r="ISZ1" s="1096"/>
      <c r="ITA1" s="1096"/>
      <c r="ITB1" s="1096"/>
      <c r="ITC1" s="1096"/>
      <c r="ITD1" s="1096"/>
      <c r="ITE1" s="1096"/>
      <c r="ITF1" s="1096"/>
      <c r="ITG1" s="1096"/>
      <c r="ITH1" s="1096"/>
      <c r="ITI1" s="1096"/>
      <c r="ITJ1" s="1096"/>
      <c r="ITK1" s="1096"/>
      <c r="ITL1" s="1096"/>
      <c r="ITM1" s="1096"/>
      <c r="ITN1" s="1096"/>
      <c r="ITO1" s="1096"/>
      <c r="ITP1" s="1096"/>
      <c r="ITQ1" s="1096"/>
      <c r="ITR1" s="1096"/>
      <c r="ITS1" s="1096"/>
      <c r="ITT1" s="1096"/>
      <c r="ITU1" s="1096"/>
      <c r="ITV1" s="1096"/>
      <c r="ITW1" s="1096"/>
      <c r="ITX1" s="1096"/>
      <c r="ITY1" s="1096"/>
      <c r="ITZ1" s="1096"/>
      <c r="IUA1" s="1096"/>
      <c r="IUB1" s="1096"/>
      <c r="IUC1" s="1096"/>
      <c r="IUD1" s="1096"/>
      <c r="IUE1" s="1096"/>
      <c r="IUF1" s="1096"/>
      <c r="IUG1" s="1096"/>
      <c r="IUH1" s="1096"/>
      <c r="IUI1" s="1096"/>
      <c r="IUJ1" s="1096"/>
      <c r="IUK1" s="1096"/>
      <c r="IUL1" s="1096"/>
      <c r="IUM1" s="1096"/>
      <c r="IUN1" s="1096"/>
      <c r="IUO1" s="1096"/>
      <c r="IUP1" s="1096"/>
      <c r="IUQ1" s="1096"/>
      <c r="IUR1" s="1096"/>
      <c r="IUS1" s="1096"/>
      <c r="IUT1" s="1096"/>
      <c r="IUU1" s="1096"/>
      <c r="IUV1" s="1096"/>
      <c r="IUW1" s="1096"/>
      <c r="IUX1" s="1096"/>
      <c r="IUY1" s="1096"/>
      <c r="IUZ1" s="1096"/>
      <c r="IVA1" s="1096"/>
      <c r="IVB1" s="1096"/>
      <c r="IVC1" s="1096"/>
      <c r="IVD1" s="1096"/>
      <c r="IVE1" s="1096"/>
      <c r="IVF1" s="1096"/>
      <c r="IVG1" s="1096"/>
      <c r="IVH1" s="1096"/>
      <c r="IVI1" s="1096"/>
      <c r="IVJ1" s="1096"/>
      <c r="IVK1" s="1096"/>
      <c r="IVL1" s="1096"/>
      <c r="IVM1" s="1096"/>
      <c r="IVN1" s="1096"/>
      <c r="IVO1" s="1096"/>
      <c r="IVP1" s="1096"/>
      <c r="IVQ1" s="1096"/>
      <c r="IVR1" s="1096"/>
      <c r="IVS1" s="1096"/>
      <c r="IVT1" s="1096"/>
      <c r="IVU1" s="1096"/>
      <c r="IVV1" s="1096"/>
      <c r="IVW1" s="1096"/>
      <c r="IVX1" s="1096"/>
      <c r="IVY1" s="1096"/>
      <c r="IVZ1" s="1096"/>
      <c r="IWA1" s="1096"/>
      <c r="IWB1" s="1096"/>
      <c r="IWC1" s="1096"/>
      <c r="IWD1" s="1096"/>
      <c r="IWE1" s="1096"/>
      <c r="IWF1" s="1096"/>
      <c r="IWG1" s="1096"/>
      <c r="IWH1" s="1096"/>
      <c r="IWI1" s="1096"/>
      <c r="IWJ1" s="1096"/>
      <c r="IWK1" s="1096"/>
      <c r="IWL1" s="1096"/>
      <c r="IWM1" s="1096"/>
      <c r="IWN1" s="1096"/>
      <c r="IWO1" s="1096"/>
      <c r="IWP1" s="1096"/>
      <c r="IWQ1" s="1096"/>
      <c r="IWR1" s="1096"/>
      <c r="IWS1" s="1096"/>
      <c r="IWT1" s="1096"/>
      <c r="IWU1" s="1096"/>
      <c r="IWV1" s="1096"/>
      <c r="IWW1" s="1096"/>
      <c r="IWX1" s="1096"/>
      <c r="IWY1" s="1096"/>
      <c r="IWZ1" s="1096"/>
      <c r="IXA1" s="1096"/>
      <c r="IXB1" s="1096"/>
      <c r="IXC1" s="1096"/>
      <c r="IXD1" s="1096"/>
      <c r="IXE1" s="1096"/>
      <c r="IXF1" s="1096"/>
      <c r="IXG1" s="1096"/>
      <c r="IXH1" s="1096"/>
      <c r="IXI1" s="1096"/>
      <c r="IXJ1" s="1096"/>
      <c r="IXK1" s="1096"/>
      <c r="IXL1" s="1096"/>
      <c r="IXM1" s="1096"/>
      <c r="IXN1" s="1096"/>
      <c r="IXO1" s="1096"/>
      <c r="IXP1" s="1096"/>
      <c r="IXQ1" s="1096"/>
      <c r="IXR1" s="1096"/>
      <c r="IXS1" s="1096"/>
      <c r="IXT1" s="1096"/>
      <c r="IXU1" s="1096"/>
      <c r="IXV1" s="1096"/>
      <c r="IXW1" s="1096"/>
      <c r="IXX1" s="1096"/>
      <c r="IXY1" s="1096"/>
      <c r="IXZ1" s="1096"/>
      <c r="IYA1" s="1096"/>
      <c r="IYB1" s="1096"/>
      <c r="IYC1" s="1096"/>
      <c r="IYD1" s="1096"/>
      <c r="IYE1" s="1096"/>
      <c r="IYF1" s="1096"/>
      <c r="IYG1" s="1096"/>
      <c r="IYH1" s="1096"/>
      <c r="IYI1" s="1096"/>
      <c r="IYJ1" s="1096"/>
      <c r="IYK1" s="1096"/>
      <c r="IYL1" s="1096"/>
      <c r="IYM1" s="1096"/>
      <c r="IYN1" s="1096"/>
      <c r="IYO1" s="1096"/>
      <c r="IYP1" s="1096"/>
      <c r="IYQ1" s="1096"/>
      <c r="IYR1" s="1096"/>
      <c r="IYS1" s="1096"/>
      <c r="IYT1" s="1096"/>
      <c r="IYU1" s="1096"/>
      <c r="IYV1" s="1096"/>
      <c r="IYW1" s="1096"/>
      <c r="IYX1" s="1096"/>
      <c r="IYY1" s="1096"/>
      <c r="IYZ1" s="1096"/>
      <c r="IZA1" s="1096"/>
      <c r="IZB1" s="1096"/>
      <c r="IZC1" s="1096"/>
      <c r="IZD1" s="1096"/>
      <c r="IZE1" s="1096"/>
      <c r="IZF1" s="1096"/>
      <c r="IZG1" s="1096"/>
      <c r="IZH1" s="1096"/>
      <c r="IZI1" s="1096"/>
      <c r="IZJ1" s="1096"/>
      <c r="IZK1" s="1096"/>
      <c r="IZL1" s="1096"/>
      <c r="IZM1" s="1096"/>
      <c r="IZN1" s="1096"/>
      <c r="IZO1" s="1096"/>
      <c r="IZP1" s="1096"/>
      <c r="IZQ1" s="1096"/>
      <c r="IZR1" s="1096"/>
      <c r="IZS1" s="1096"/>
      <c r="IZT1" s="1096"/>
      <c r="IZU1" s="1096"/>
      <c r="IZV1" s="1096"/>
      <c r="IZW1" s="1096"/>
      <c r="IZX1" s="1096"/>
      <c r="IZY1" s="1096"/>
      <c r="IZZ1" s="1096"/>
      <c r="JAA1" s="1096"/>
      <c r="JAB1" s="1096"/>
      <c r="JAC1" s="1096"/>
      <c r="JAD1" s="1096"/>
      <c r="JAE1" s="1096"/>
      <c r="JAF1" s="1096"/>
      <c r="JAG1" s="1096"/>
      <c r="JAH1" s="1096"/>
      <c r="JAI1" s="1096"/>
      <c r="JAJ1" s="1096"/>
      <c r="JAK1" s="1096"/>
      <c r="JAL1" s="1096"/>
      <c r="JAM1" s="1096"/>
      <c r="JAN1" s="1096"/>
      <c r="JAO1" s="1096"/>
      <c r="JAP1" s="1096"/>
      <c r="JAQ1" s="1096"/>
      <c r="JAR1" s="1096"/>
      <c r="JAS1" s="1096"/>
      <c r="JAT1" s="1096"/>
      <c r="JAU1" s="1096"/>
      <c r="JAV1" s="1096"/>
      <c r="JAW1" s="1096"/>
      <c r="JAX1" s="1096"/>
      <c r="JAY1" s="1096"/>
      <c r="JAZ1" s="1096"/>
      <c r="JBA1" s="1096"/>
      <c r="JBB1" s="1096"/>
      <c r="JBC1" s="1096"/>
      <c r="JBD1" s="1096"/>
      <c r="JBE1" s="1096"/>
      <c r="JBF1" s="1096"/>
      <c r="JBG1" s="1096"/>
      <c r="JBH1" s="1096"/>
      <c r="JBI1" s="1096"/>
      <c r="JBJ1" s="1096"/>
      <c r="JBK1" s="1096"/>
      <c r="JBL1" s="1096"/>
      <c r="JBM1" s="1096"/>
      <c r="JBN1" s="1096"/>
      <c r="JBO1" s="1096"/>
      <c r="JBP1" s="1096"/>
      <c r="JBQ1" s="1096"/>
      <c r="JBR1" s="1096"/>
      <c r="JBS1" s="1096"/>
      <c r="JBT1" s="1096"/>
      <c r="JBU1" s="1096"/>
      <c r="JBV1" s="1096"/>
      <c r="JBW1" s="1096"/>
      <c r="JBX1" s="1096"/>
      <c r="JBY1" s="1096"/>
      <c r="JBZ1" s="1096"/>
      <c r="JCA1" s="1096"/>
      <c r="JCB1" s="1096"/>
      <c r="JCC1" s="1096"/>
      <c r="JCD1" s="1096"/>
      <c r="JCE1" s="1096"/>
      <c r="JCF1" s="1096"/>
      <c r="JCG1" s="1096"/>
      <c r="JCH1" s="1096"/>
      <c r="JCI1" s="1096"/>
      <c r="JCJ1" s="1096"/>
      <c r="JCK1" s="1096"/>
      <c r="JCL1" s="1096"/>
      <c r="JCM1" s="1096"/>
      <c r="JCN1" s="1096"/>
      <c r="JCO1" s="1096"/>
      <c r="JCP1" s="1096"/>
      <c r="JCQ1" s="1096"/>
      <c r="JCR1" s="1096"/>
      <c r="JCS1" s="1096"/>
      <c r="JCT1" s="1096"/>
      <c r="JCU1" s="1096"/>
      <c r="JCV1" s="1096"/>
      <c r="JCW1" s="1096"/>
      <c r="JCX1" s="1096"/>
      <c r="JCY1" s="1096"/>
      <c r="JCZ1" s="1096"/>
      <c r="JDA1" s="1096"/>
      <c r="JDB1" s="1096"/>
      <c r="JDC1" s="1096"/>
      <c r="JDD1" s="1096"/>
      <c r="JDE1" s="1096"/>
      <c r="JDF1" s="1096"/>
      <c r="JDG1" s="1096"/>
      <c r="JDH1" s="1096"/>
      <c r="JDI1" s="1096"/>
      <c r="JDJ1" s="1096"/>
      <c r="JDK1" s="1096"/>
      <c r="JDL1" s="1096"/>
      <c r="JDM1" s="1096"/>
      <c r="JDN1" s="1096"/>
      <c r="JDO1" s="1096"/>
      <c r="JDP1" s="1096"/>
      <c r="JDQ1" s="1096"/>
      <c r="JDR1" s="1096"/>
      <c r="JDS1" s="1096"/>
      <c r="JDT1" s="1096"/>
      <c r="JDU1" s="1096"/>
      <c r="JDV1" s="1096"/>
      <c r="JDW1" s="1096"/>
      <c r="JDX1" s="1096"/>
      <c r="JDY1" s="1096"/>
      <c r="JDZ1" s="1096"/>
      <c r="JEA1" s="1096"/>
      <c r="JEB1" s="1096"/>
      <c r="JEC1" s="1096"/>
      <c r="JED1" s="1096"/>
      <c r="JEE1" s="1096"/>
      <c r="JEF1" s="1096"/>
      <c r="JEG1" s="1096"/>
      <c r="JEH1" s="1096"/>
      <c r="JEI1" s="1096"/>
      <c r="JEJ1" s="1096"/>
      <c r="JEK1" s="1096"/>
      <c r="JEL1" s="1096"/>
      <c r="JEM1" s="1096"/>
      <c r="JEN1" s="1096"/>
      <c r="JEO1" s="1096"/>
      <c r="JEP1" s="1096"/>
      <c r="JEQ1" s="1096"/>
      <c r="JER1" s="1096"/>
      <c r="JES1" s="1096"/>
      <c r="JET1" s="1096"/>
      <c r="JEU1" s="1096"/>
      <c r="JEV1" s="1096"/>
      <c r="JEW1" s="1096"/>
      <c r="JEX1" s="1096"/>
      <c r="JEY1" s="1096"/>
      <c r="JEZ1" s="1096"/>
      <c r="JFA1" s="1096"/>
      <c r="JFB1" s="1096"/>
      <c r="JFC1" s="1096"/>
      <c r="JFD1" s="1096"/>
      <c r="JFE1" s="1096"/>
      <c r="JFF1" s="1096"/>
      <c r="JFG1" s="1096"/>
      <c r="JFH1" s="1096"/>
      <c r="JFI1" s="1096"/>
      <c r="JFJ1" s="1096"/>
      <c r="JFK1" s="1096"/>
      <c r="JFL1" s="1096"/>
      <c r="JFM1" s="1096"/>
      <c r="JFN1" s="1096"/>
      <c r="JFO1" s="1096"/>
      <c r="JFP1" s="1096"/>
      <c r="JFQ1" s="1096"/>
      <c r="JFR1" s="1096"/>
      <c r="JFS1" s="1096"/>
      <c r="JFT1" s="1096"/>
      <c r="JFU1" s="1096"/>
      <c r="JFV1" s="1096"/>
      <c r="JFW1" s="1096"/>
      <c r="JFX1" s="1096"/>
      <c r="JFY1" s="1096"/>
      <c r="JFZ1" s="1096"/>
      <c r="JGA1" s="1096"/>
      <c r="JGB1" s="1096"/>
      <c r="JGC1" s="1096"/>
      <c r="JGD1" s="1096"/>
      <c r="JGE1" s="1096"/>
      <c r="JGF1" s="1096"/>
      <c r="JGG1" s="1096"/>
      <c r="JGH1" s="1096"/>
      <c r="JGI1" s="1096"/>
      <c r="JGJ1" s="1096"/>
      <c r="JGK1" s="1096"/>
      <c r="JGL1" s="1096"/>
      <c r="JGM1" s="1096"/>
      <c r="JGN1" s="1096"/>
      <c r="JGO1" s="1096"/>
      <c r="JGP1" s="1096"/>
      <c r="JGQ1" s="1096"/>
      <c r="JGR1" s="1096"/>
      <c r="JGS1" s="1096"/>
      <c r="JGT1" s="1096"/>
      <c r="JGU1" s="1096"/>
      <c r="JGV1" s="1096"/>
      <c r="JGW1" s="1096"/>
      <c r="JGX1" s="1096"/>
      <c r="JGY1" s="1096"/>
      <c r="JGZ1" s="1096"/>
      <c r="JHA1" s="1096"/>
      <c r="JHB1" s="1096"/>
      <c r="JHC1" s="1096"/>
      <c r="JHD1" s="1096"/>
      <c r="JHE1" s="1096"/>
      <c r="JHF1" s="1096"/>
      <c r="JHG1" s="1096"/>
      <c r="JHH1" s="1096"/>
      <c r="JHI1" s="1096"/>
      <c r="JHJ1" s="1096"/>
      <c r="JHK1" s="1096"/>
      <c r="JHL1" s="1096"/>
      <c r="JHM1" s="1096"/>
      <c r="JHN1" s="1096"/>
      <c r="JHO1" s="1096"/>
      <c r="JHP1" s="1096"/>
      <c r="JHQ1" s="1096"/>
      <c r="JHR1" s="1096"/>
      <c r="JHS1" s="1096"/>
      <c r="JHT1" s="1096"/>
      <c r="JHU1" s="1096"/>
      <c r="JHV1" s="1096"/>
      <c r="JHW1" s="1096"/>
      <c r="JHX1" s="1096"/>
      <c r="JHY1" s="1096"/>
      <c r="JHZ1" s="1096"/>
      <c r="JIA1" s="1096"/>
      <c r="JIB1" s="1096"/>
      <c r="JIC1" s="1096"/>
      <c r="JID1" s="1096"/>
      <c r="JIE1" s="1096"/>
      <c r="JIF1" s="1096"/>
      <c r="JIG1" s="1096"/>
      <c r="JIH1" s="1096"/>
      <c r="JII1" s="1096"/>
      <c r="JIJ1" s="1096"/>
      <c r="JIK1" s="1096"/>
      <c r="JIL1" s="1096"/>
      <c r="JIM1" s="1096"/>
      <c r="JIN1" s="1096"/>
      <c r="JIO1" s="1096"/>
      <c r="JIP1" s="1096"/>
      <c r="JIQ1" s="1096"/>
      <c r="JIR1" s="1096"/>
      <c r="JIS1" s="1096"/>
      <c r="JIT1" s="1096"/>
      <c r="JIU1" s="1096"/>
      <c r="JIV1" s="1096"/>
      <c r="JIW1" s="1096"/>
      <c r="JIX1" s="1096"/>
      <c r="JIY1" s="1096"/>
      <c r="JIZ1" s="1096"/>
      <c r="JJA1" s="1096"/>
      <c r="JJB1" s="1096"/>
      <c r="JJC1" s="1096"/>
      <c r="JJD1" s="1096"/>
      <c r="JJE1" s="1096"/>
      <c r="JJF1" s="1096"/>
      <c r="JJG1" s="1096"/>
      <c r="JJH1" s="1096"/>
      <c r="JJI1" s="1096"/>
      <c r="JJJ1" s="1096"/>
      <c r="JJK1" s="1096"/>
      <c r="JJL1" s="1096"/>
      <c r="JJM1" s="1096"/>
      <c r="JJN1" s="1096"/>
      <c r="JJO1" s="1096"/>
      <c r="JJP1" s="1096"/>
      <c r="JJQ1" s="1096"/>
      <c r="JJR1" s="1096"/>
      <c r="JJS1" s="1096"/>
      <c r="JJT1" s="1096"/>
      <c r="JJU1" s="1096"/>
      <c r="JJV1" s="1096"/>
      <c r="JJW1" s="1096"/>
      <c r="JJX1" s="1096"/>
      <c r="JJY1" s="1096"/>
      <c r="JJZ1" s="1096"/>
      <c r="JKA1" s="1096"/>
      <c r="JKB1" s="1096"/>
      <c r="JKC1" s="1096"/>
      <c r="JKD1" s="1096"/>
      <c r="JKE1" s="1096"/>
      <c r="JKF1" s="1096"/>
      <c r="JKG1" s="1096"/>
      <c r="JKH1" s="1096"/>
      <c r="JKI1" s="1096"/>
      <c r="JKJ1" s="1096"/>
      <c r="JKK1" s="1096"/>
      <c r="JKL1" s="1096"/>
      <c r="JKM1" s="1096"/>
      <c r="JKN1" s="1096"/>
      <c r="JKO1" s="1096"/>
      <c r="JKP1" s="1096"/>
      <c r="JKQ1" s="1096"/>
      <c r="JKR1" s="1096"/>
      <c r="JKS1" s="1096"/>
      <c r="JKT1" s="1096"/>
      <c r="JKU1" s="1096"/>
      <c r="JKV1" s="1096"/>
      <c r="JKW1" s="1096"/>
      <c r="JKX1" s="1096"/>
      <c r="JKY1" s="1096"/>
      <c r="JKZ1" s="1096"/>
      <c r="JLA1" s="1096"/>
      <c r="JLB1" s="1096"/>
      <c r="JLC1" s="1096"/>
      <c r="JLD1" s="1096"/>
      <c r="JLE1" s="1096"/>
      <c r="JLF1" s="1096"/>
      <c r="JLG1" s="1096"/>
      <c r="JLH1" s="1096"/>
      <c r="JLI1" s="1096"/>
      <c r="JLJ1" s="1096"/>
      <c r="JLK1" s="1096"/>
      <c r="JLL1" s="1096"/>
      <c r="JLM1" s="1096"/>
      <c r="JLN1" s="1096"/>
      <c r="JLO1" s="1096"/>
      <c r="JLP1" s="1096"/>
      <c r="JLQ1" s="1096"/>
      <c r="JLR1" s="1096"/>
      <c r="JLS1" s="1096"/>
      <c r="JLT1" s="1096"/>
      <c r="JLU1" s="1096"/>
      <c r="JLV1" s="1096"/>
      <c r="JLW1" s="1096"/>
      <c r="JLX1" s="1096"/>
      <c r="JLY1" s="1096"/>
      <c r="JLZ1" s="1096"/>
      <c r="JMA1" s="1096"/>
      <c r="JMB1" s="1096"/>
      <c r="JMC1" s="1096"/>
      <c r="JMD1" s="1096"/>
      <c r="JME1" s="1096"/>
      <c r="JMF1" s="1096"/>
      <c r="JMG1" s="1096"/>
      <c r="JMH1" s="1096"/>
      <c r="JMI1" s="1096"/>
      <c r="JMJ1" s="1096"/>
      <c r="JMK1" s="1096"/>
      <c r="JML1" s="1096"/>
      <c r="JMM1" s="1096"/>
      <c r="JMN1" s="1096"/>
      <c r="JMO1" s="1096"/>
      <c r="JMP1" s="1096"/>
      <c r="JMQ1" s="1096"/>
      <c r="JMR1" s="1096"/>
      <c r="JMS1" s="1096"/>
      <c r="JMT1" s="1096"/>
      <c r="JMU1" s="1096"/>
      <c r="JMV1" s="1096"/>
      <c r="JMW1" s="1096"/>
      <c r="JMX1" s="1096"/>
      <c r="JMY1" s="1096"/>
      <c r="JMZ1" s="1096"/>
      <c r="JNA1" s="1096"/>
      <c r="JNB1" s="1096"/>
      <c r="JNC1" s="1096"/>
      <c r="JND1" s="1096"/>
      <c r="JNE1" s="1096"/>
      <c r="JNF1" s="1096"/>
      <c r="JNG1" s="1096"/>
      <c r="JNH1" s="1096"/>
      <c r="JNI1" s="1096"/>
      <c r="JNJ1" s="1096"/>
      <c r="JNK1" s="1096"/>
      <c r="JNL1" s="1096"/>
      <c r="JNM1" s="1096"/>
      <c r="JNN1" s="1096"/>
      <c r="JNO1" s="1096"/>
      <c r="JNP1" s="1096"/>
      <c r="JNQ1" s="1096"/>
      <c r="JNR1" s="1096"/>
      <c r="JNS1" s="1096"/>
      <c r="JNT1" s="1096"/>
      <c r="JNU1" s="1096"/>
      <c r="JNV1" s="1096"/>
      <c r="JNW1" s="1096"/>
      <c r="JNX1" s="1096"/>
      <c r="JNY1" s="1096"/>
      <c r="JNZ1" s="1096"/>
      <c r="JOA1" s="1096"/>
      <c r="JOB1" s="1096"/>
      <c r="JOC1" s="1096"/>
      <c r="JOD1" s="1096"/>
      <c r="JOE1" s="1096"/>
      <c r="JOF1" s="1096"/>
      <c r="JOG1" s="1096"/>
      <c r="JOH1" s="1096"/>
      <c r="JOI1" s="1096"/>
      <c r="JOJ1" s="1096"/>
      <c r="JOK1" s="1096"/>
      <c r="JOL1" s="1096"/>
      <c r="JOM1" s="1096"/>
      <c r="JON1" s="1096"/>
      <c r="JOO1" s="1096"/>
      <c r="JOP1" s="1096"/>
      <c r="JOQ1" s="1096"/>
      <c r="JOR1" s="1096"/>
      <c r="JOS1" s="1096"/>
      <c r="JOT1" s="1096"/>
      <c r="JOU1" s="1096"/>
      <c r="JOV1" s="1096"/>
      <c r="JOW1" s="1096"/>
      <c r="JOX1" s="1096"/>
      <c r="JOY1" s="1096"/>
      <c r="JOZ1" s="1096"/>
      <c r="JPA1" s="1096"/>
      <c r="JPB1" s="1096"/>
      <c r="JPC1" s="1096"/>
      <c r="JPD1" s="1096"/>
      <c r="JPE1" s="1096"/>
      <c r="JPF1" s="1096"/>
      <c r="JPG1" s="1096"/>
      <c r="JPH1" s="1096"/>
      <c r="JPI1" s="1096"/>
      <c r="JPJ1" s="1096"/>
      <c r="JPK1" s="1096"/>
      <c r="JPL1" s="1096"/>
      <c r="JPM1" s="1096"/>
      <c r="JPN1" s="1096"/>
      <c r="JPO1" s="1096"/>
      <c r="JPP1" s="1096"/>
      <c r="JPQ1" s="1096"/>
      <c r="JPR1" s="1096"/>
      <c r="JPS1" s="1096"/>
      <c r="JPT1" s="1096"/>
      <c r="JPU1" s="1096"/>
      <c r="JPV1" s="1096"/>
      <c r="JPW1" s="1096"/>
      <c r="JPX1" s="1096"/>
      <c r="JPY1" s="1096"/>
      <c r="JPZ1" s="1096"/>
      <c r="JQA1" s="1096"/>
      <c r="JQB1" s="1096"/>
      <c r="JQC1" s="1096"/>
      <c r="JQD1" s="1096"/>
      <c r="JQE1" s="1096"/>
      <c r="JQF1" s="1096"/>
      <c r="JQG1" s="1096"/>
      <c r="JQH1" s="1096"/>
      <c r="JQI1" s="1096"/>
      <c r="JQJ1" s="1096"/>
      <c r="JQK1" s="1096"/>
      <c r="JQL1" s="1096"/>
      <c r="JQM1" s="1096"/>
      <c r="JQN1" s="1096"/>
      <c r="JQO1" s="1096"/>
      <c r="JQP1" s="1096"/>
      <c r="JQQ1" s="1096"/>
      <c r="JQR1" s="1096"/>
      <c r="JQS1" s="1096"/>
      <c r="JQT1" s="1096"/>
      <c r="JQU1" s="1096"/>
      <c r="JQV1" s="1096"/>
      <c r="JQW1" s="1096"/>
      <c r="JQX1" s="1096"/>
      <c r="JQY1" s="1096"/>
      <c r="JQZ1" s="1096"/>
      <c r="JRA1" s="1096"/>
      <c r="JRB1" s="1096"/>
      <c r="JRC1" s="1096"/>
      <c r="JRD1" s="1096"/>
      <c r="JRE1" s="1096"/>
      <c r="JRF1" s="1096"/>
      <c r="JRG1" s="1096"/>
      <c r="JRH1" s="1096"/>
      <c r="JRI1" s="1096"/>
      <c r="JRJ1" s="1096"/>
      <c r="JRK1" s="1096"/>
      <c r="JRL1" s="1096"/>
      <c r="JRM1" s="1096"/>
      <c r="JRN1" s="1096"/>
      <c r="JRO1" s="1096"/>
      <c r="JRP1" s="1096"/>
      <c r="JRQ1" s="1096"/>
      <c r="JRR1" s="1096"/>
      <c r="JRS1" s="1096"/>
      <c r="JRT1" s="1096"/>
      <c r="JRU1" s="1096"/>
      <c r="JRV1" s="1096"/>
      <c r="JRW1" s="1096"/>
      <c r="JRX1" s="1096"/>
      <c r="JRY1" s="1096"/>
      <c r="JRZ1" s="1096"/>
      <c r="JSA1" s="1096"/>
      <c r="JSB1" s="1096"/>
      <c r="JSC1" s="1096"/>
      <c r="JSD1" s="1096"/>
      <c r="JSE1" s="1096"/>
      <c r="JSF1" s="1096"/>
      <c r="JSG1" s="1096"/>
      <c r="JSH1" s="1096"/>
      <c r="JSI1" s="1096"/>
      <c r="JSJ1" s="1096"/>
      <c r="JSK1" s="1096"/>
      <c r="JSL1" s="1096"/>
      <c r="JSM1" s="1096"/>
      <c r="JSN1" s="1096"/>
      <c r="JSO1" s="1096"/>
      <c r="JSP1" s="1096"/>
      <c r="JSQ1" s="1096"/>
      <c r="JSR1" s="1096"/>
      <c r="JSS1" s="1096"/>
      <c r="JST1" s="1096"/>
      <c r="JSU1" s="1096"/>
      <c r="JSV1" s="1096"/>
      <c r="JSW1" s="1096"/>
      <c r="JSX1" s="1096"/>
      <c r="JSY1" s="1096"/>
      <c r="JSZ1" s="1096"/>
      <c r="JTA1" s="1096"/>
      <c r="JTB1" s="1096"/>
      <c r="JTC1" s="1096"/>
      <c r="JTD1" s="1096"/>
      <c r="JTE1" s="1096"/>
      <c r="JTF1" s="1096"/>
      <c r="JTG1" s="1096"/>
      <c r="JTH1" s="1096"/>
      <c r="JTI1" s="1096"/>
      <c r="JTJ1" s="1096"/>
      <c r="JTK1" s="1096"/>
      <c r="JTL1" s="1096"/>
      <c r="JTM1" s="1096"/>
      <c r="JTN1" s="1096"/>
      <c r="JTO1" s="1096"/>
      <c r="JTP1" s="1096"/>
      <c r="JTQ1" s="1096"/>
      <c r="JTR1" s="1096"/>
      <c r="JTS1" s="1096"/>
      <c r="JTT1" s="1096"/>
      <c r="JTU1" s="1096"/>
      <c r="JTV1" s="1096"/>
      <c r="JTW1" s="1096"/>
      <c r="JTX1" s="1096"/>
      <c r="JTY1" s="1096"/>
      <c r="JTZ1" s="1096"/>
      <c r="JUA1" s="1096"/>
      <c r="JUB1" s="1096"/>
      <c r="JUC1" s="1096"/>
      <c r="JUD1" s="1096"/>
      <c r="JUE1" s="1096"/>
      <c r="JUF1" s="1096"/>
      <c r="JUG1" s="1096"/>
      <c r="JUH1" s="1096"/>
      <c r="JUI1" s="1096"/>
      <c r="JUJ1" s="1096"/>
      <c r="JUK1" s="1096"/>
      <c r="JUL1" s="1096"/>
      <c r="JUM1" s="1096"/>
      <c r="JUN1" s="1096"/>
      <c r="JUO1" s="1096"/>
      <c r="JUP1" s="1096"/>
      <c r="JUQ1" s="1096"/>
      <c r="JUR1" s="1096"/>
      <c r="JUS1" s="1096"/>
      <c r="JUT1" s="1096"/>
      <c r="JUU1" s="1096"/>
      <c r="JUV1" s="1096"/>
      <c r="JUW1" s="1096"/>
      <c r="JUX1" s="1096"/>
      <c r="JUY1" s="1096"/>
      <c r="JUZ1" s="1096"/>
      <c r="JVA1" s="1096"/>
      <c r="JVB1" s="1096"/>
      <c r="JVC1" s="1096"/>
      <c r="JVD1" s="1096"/>
      <c r="JVE1" s="1096"/>
      <c r="JVF1" s="1096"/>
      <c r="JVG1" s="1096"/>
      <c r="JVH1" s="1096"/>
      <c r="JVI1" s="1096"/>
      <c r="JVJ1" s="1096"/>
      <c r="JVK1" s="1096"/>
      <c r="JVL1" s="1096"/>
      <c r="JVM1" s="1096"/>
      <c r="JVN1" s="1096"/>
      <c r="JVO1" s="1096"/>
      <c r="JVP1" s="1096"/>
      <c r="JVQ1" s="1096"/>
      <c r="JVR1" s="1096"/>
      <c r="JVS1" s="1096"/>
      <c r="JVT1" s="1096"/>
      <c r="JVU1" s="1096"/>
      <c r="JVV1" s="1096"/>
      <c r="JVW1" s="1096"/>
      <c r="JVX1" s="1096"/>
      <c r="JVY1" s="1096"/>
      <c r="JVZ1" s="1096"/>
      <c r="JWA1" s="1096"/>
      <c r="JWB1" s="1096"/>
      <c r="JWC1" s="1096"/>
      <c r="JWD1" s="1096"/>
      <c r="JWE1" s="1096"/>
      <c r="JWF1" s="1096"/>
      <c r="JWG1" s="1096"/>
      <c r="JWH1" s="1096"/>
      <c r="JWI1" s="1096"/>
      <c r="JWJ1" s="1096"/>
      <c r="JWK1" s="1096"/>
      <c r="JWL1" s="1096"/>
      <c r="JWM1" s="1096"/>
      <c r="JWN1" s="1096"/>
      <c r="JWO1" s="1096"/>
      <c r="JWP1" s="1096"/>
      <c r="JWQ1" s="1096"/>
      <c r="JWR1" s="1096"/>
      <c r="JWS1" s="1096"/>
      <c r="JWT1" s="1096"/>
      <c r="JWU1" s="1096"/>
      <c r="JWV1" s="1096"/>
      <c r="JWW1" s="1096"/>
      <c r="JWX1" s="1096"/>
      <c r="JWY1" s="1096"/>
      <c r="JWZ1" s="1096"/>
      <c r="JXA1" s="1096"/>
      <c r="JXB1" s="1096"/>
      <c r="JXC1" s="1096"/>
      <c r="JXD1" s="1096"/>
      <c r="JXE1" s="1096"/>
      <c r="JXF1" s="1096"/>
      <c r="JXG1" s="1096"/>
      <c r="JXH1" s="1096"/>
      <c r="JXI1" s="1096"/>
      <c r="JXJ1" s="1096"/>
      <c r="JXK1" s="1096"/>
      <c r="JXL1" s="1096"/>
      <c r="JXM1" s="1096"/>
      <c r="JXN1" s="1096"/>
      <c r="JXO1" s="1096"/>
      <c r="JXP1" s="1096"/>
      <c r="JXQ1" s="1096"/>
      <c r="JXR1" s="1096"/>
      <c r="JXS1" s="1096"/>
      <c r="JXT1" s="1096"/>
      <c r="JXU1" s="1096"/>
      <c r="JXV1" s="1096"/>
      <c r="JXW1" s="1096"/>
      <c r="JXX1" s="1096"/>
      <c r="JXY1" s="1096"/>
      <c r="JXZ1" s="1096"/>
      <c r="JYA1" s="1096"/>
      <c r="JYB1" s="1096"/>
      <c r="JYC1" s="1096"/>
      <c r="JYD1" s="1096"/>
      <c r="JYE1" s="1096"/>
      <c r="JYF1" s="1096"/>
      <c r="JYG1" s="1096"/>
      <c r="JYH1" s="1096"/>
      <c r="JYI1" s="1096"/>
      <c r="JYJ1" s="1096"/>
      <c r="JYK1" s="1096"/>
      <c r="JYL1" s="1096"/>
      <c r="JYM1" s="1096"/>
      <c r="JYN1" s="1096"/>
      <c r="JYO1" s="1096"/>
      <c r="JYP1" s="1096"/>
      <c r="JYQ1" s="1096"/>
      <c r="JYR1" s="1096"/>
      <c r="JYS1" s="1096"/>
      <c r="JYT1" s="1096"/>
      <c r="JYU1" s="1096"/>
      <c r="JYV1" s="1096"/>
      <c r="JYW1" s="1096"/>
      <c r="JYX1" s="1096"/>
      <c r="JYY1" s="1096"/>
      <c r="JYZ1" s="1096"/>
      <c r="JZA1" s="1096"/>
      <c r="JZB1" s="1096"/>
      <c r="JZC1" s="1096"/>
      <c r="JZD1" s="1096"/>
      <c r="JZE1" s="1096"/>
      <c r="JZF1" s="1096"/>
      <c r="JZG1" s="1096"/>
      <c r="JZH1" s="1096"/>
      <c r="JZI1" s="1096"/>
      <c r="JZJ1" s="1096"/>
      <c r="JZK1" s="1096"/>
      <c r="JZL1" s="1096"/>
      <c r="JZM1" s="1096"/>
      <c r="JZN1" s="1096"/>
      <c r="JZO1" s="1096"/>
      <c r="JZP1" s="1096"/>
      <c r="JZQ1" s="1096"/>
      <c r="JZR1" s="1096"/>
      <c r="JZS1" s="1096"/>
      <c r="JZT1" s="1096"/>
      <c r="JZU1" s="1096"/>
      <c r="JZV1" s="1096"/>
      <c r="JZW1" s="1096"/>
      <c r="JZX1" s="1096"/>
      <c r="JZY1" s="1096"/>
      <c r="JZZ1" s="1096"/>
      <c r="KAA1" s="1096"/>
      <c r="KAB1" s="1096"/>
      <c r="KAC1" s="1096"/>
      <c r="KAD1" s="1096"/>
      <c r="KAE1" s="1096"/>
      <c r="KAF1" s="1096"/>
      <c r="KAG1" s="1096"/>
      <c r="KAH1" s="1096"/>
      <c r="KAI1" s="1096"/>
      <c r="KAJ1" s="1096"/>
      <c r="KAK1" s="1096"/>
      <c r="KAL1" s="1096"/>
      <c r="KAM1" s="1096"/>
      <c r="KAN1" s="1096"/>
      <c r="KAO1" s="1096"/>
      <c r="KAP1" s="1096"/>
      <c r="KAQ1" s="1096"/>
      <c r="KAR1" s="1096"/>
      <c r="KAS1" s="1096"/>
      <c r="KAT1" s="1096"/>
      <c r="KAU1" s="1096"/>
      <c r="KAV1" s="1096"/>
      <c r="KAW1" s="1096"/>
      <c r="KAX1" s="1096"/>
      <c r="KAY1" s="1096"/>
      <c r="KAZ1" s="1096"/>
      <c r="KBA1" s="1096"/>
      <c r="KBB1" s="1096"/>
      <c r="KBC1" s="1096"/>
      <c r="KBD1" s="1096"/>
      <c r="KBE1" s="1096"/>
      <c r="KBF1" s="1096"/>
      <c r="KBG1" s="1096"/>
      <c r="KBH1" s="1096"/>
      <c r="KBI1" s="1096"/>
      <c r="KBJ1" s="1096"/>
      <c r="KBK1" s="1096"/>
      <c r="KBL1" s="1096"/>
      <c r="KBM1" s="1096"/>
      <c r="KBN1" s="1096"/>
      <c r="KBO1" s="1096"/>
      <c r="KBP1" s="1096"/>
      <c r="KBQ1" s="1096"/>
      <c r="KBR1" s="1096"/>
      <c r="KBS1" s="1096"/>
      <c r="KBT1" s="1096"/>
      <c r="KBU1" s="1096"/>
      <c r="KBV1" s="1096"/>
      <c r="KBW1" s="1096"/>
      <c r="KBX1" s="1096"/>
      <c r="KBY1" s="1096"/>
      <c r="KBZ1" s="1096"/>
      <c r="KCA1" s="1096"/>
      <c r="KCB1" s="1096"/>
      <c r="KCC1" s="1096"/>
      <c r="KCD1" s="1096"/>
      <c r="KCE1" s="1096"/>
      <c r="KCF1" s="1096"/>
      <c r="KCG1" s="1096"/>
      <c r="KCH1" s="1096"/>
      <c r="KCI1" s="1096"/>
      <c r="KCJ1" s="1096"/>
      <c r="KCK1" s="1096"/>
      <c r="KCL1" s="1096"/>
      <c r="KCM1" s="1096"/>
      <c r="KCN1" s="1096"/>
      <c r="KCO1" s="1096"/>
      <c r="KCP1" s="1096"/>
      <c r="KCQ1" s="1096"/>
      <c r="KCR1" s="1096"/>
      <c r="KCS1" s="1096"/>
      <c r="KCT1" s="1096"/>
      <c r="KCU1" s="1096"/>
      <c r="KCV1" s="1096"/>
      <c r="KCW1" s="1096"/>
      <c r="KCX1" s="1096"/>
      <c r="KCY1" s="1096"/>
      <c r="KCZ1" s="1096"/>
      <c r="KDA1" s="1096"/>
      <c r="KDB1" s="1096"/>
      <c r="KDC1" s="1096"/>
      <c r="KDD1" s="1096"/>
      <c r="KDE1" s="1096"/>
      <c r="KDF1" s="1096"/>
      <c r="KDG1" s="1096"/>
      <c r="KDH1" s="1096"/>
      <c r="KDI1" s="1096"/>
      <c r="KDJ1" s="1096"/>
      <c r="KDK1" s="1096"/>
      <c r="KDL1" s="1096"/>
      <c r="KDM1" s="1096"/>
      <c r="KDN1" s="1096"/>
      <c r="KDO1" s="1096"/>
      <c r="KDP1" s="1096"/>
      <c r="KDQ1" s="1096"/>
      <c r="KDR1" s="1096"/>
      <c r="KDS1" s="1096"/>
      <c r="KDT1" s="1096"/>
      <c r="KDU1" s="1096"/>
      <c r="KDV1" s="1096"/>
      <c r="KDW1" s="1096"/>
      <c r="KDX1" s="1096"/>
      <c r="KDY1" s="1096"/>
      <c r="KDZ1" s="1096"/>
      <c r="KEA1" s="1096"/>
      <c r="KEB1" s="1096"/>
      <c r="KEC1" s="1096"/>
      <c r="KED1" s="1096"/>
      <c r="KEE1" s="1096"/>
      <c r="KEF1" s="1096"/>
      <c r="KEG1" s="1096"/>
      <c r="KEH1" s="1096"/>
      <c r="KEI1" s="1096"/>
      <c r="KEJ1" s="1096"/>
      <c r="KEK1" s="1096"/>
      <c r="KEL1" s="1096"/>
      <c r="KEM1" s="1096"/>
      <c r="KEN1" s="1096"/>
      <c r="KEO1" s="1096"/>
      <c r="KEP1" s="1096"/>
      <c r="KEQ1" s="1096"/>
      <c r="KER1" s="1096"/>
      <c r="KES1" s="1096"/>
      <c r="KET1" s="1096"/>
      <c r="KEU1" s="1096"/>
      <c r="KEV1" s="1096"/>
      <c r="KEW1" s="1096"/>
      <c r="KEX1" s="1096"/>
      <c r="KEY1" s="1096"/>
      <c r="KEZ1" s="1096"/>
      <c r="KFA1" s="1096"/>
      <c r="KFB1" s="1096"/>
      <c r="KFC1" s="1096"/>
      <c r="KFD1" s="1096"/>
      <c r="KFE1" s="1096"/>
      <c r="KFF1" s="1096"/>
      <c r="KFG1" s="1096"/>
      <c r="KFH1" s="1096"/>
      <c r="KFI1" s="1096"/>
      <c r="KFJ1" s="1096"/>
      <c r="KFK1" s="1096"/>
      <c r="KFL1" s="1096"/>
      <c r="KFM1" s="1096"/>
      <c r="KFN1" s="1096"/>
      <c r="KFO1" s="1096"/>
      <c r="KFP1" s="1096"/>
      <c r="KFQ1" s="1096"/>
      <c r="KFR1" s="1096"/>
      <c r="KFS1" s="1096"/>
      <c r="KFT1" s="1096"/>
      <c r="KFU1" s="1096"/>
      <c r="KFV1" s="1096"/>
      <c r="KFW1" s="1096"/>
      <c r="KFX1" s="1096"/>
      <c r="KFY1" s="1096"/>
      <c r="KFZ1" s="1096"/>
      <c r="KGA1" s="1096"/>
      <c r="KGB1" s="1096"/>
      <c r="KGC1" s="1096"/>
      <c r="KGD1" s="1096"/>
      <c r="KGE1" s="1096"/>
      <c r="KGF1" s="1096"/>
      <c r="KGG1" s="1096"/>
      <c r="KGH1" s="1096"/>
      <c r="KGI1" s="1096"/>
      <c r="KGJ1" s="1096"/>
      <c r="KGK1" s="1096"/>
      <c r="KGL1" s="1096"/>
      <c r="KGM1" s="1096"/>
      <c r="KGN1" s="1096"/>
      <c r="KGO1" s="1096"/>
      <c r="KGP1" s="1096"/>
      <c r="KGQ1" s="1096"/>
      <c r="KGR1" s="1096"/>
      <c r="KGS1" s="1096"/>
      <c r="KGT1" s="1096"/>
      <c r="KGU1" s="1096"/>
      <c r="KGV1" s="1096"/>
      <c r="KGW1" s="1096"/>
      <c r="KGX1" s="1096"/>
      <c r="KGY1" s="1096"/>
      <c r="KGZ1" s="1096"/>
      <c r="KHA1" s="1096"/>
      <c r="KHB1" s="1096"/>
      <c r="KHC1" s="1096"/>
      <c r="KHD1" s="1096"/>
      <c r="KHE1" s="1096"/>
      <c r="KHF1" s="1096"/>
      <c r="KHG1" s="1096"/>
      <c r="KHH1" s="1096"/>
      <c r="KHI1" s="1096"/>
      <c r="KHJ1" s="1096"/>
      <c r="KHK1" s="1096"/>
      <c r="KHL1" s="1096"/>
      <c r="KHM1" s="1096"/>
      <c r="KHN1" s="1096"/>
      <c r="KHO1" s="1096"/>
      <c r="KHP1" s="1096"/>
      <c r="KHQ1" s="1096"/>
      <c r="KHR1" s="1096"/>
      <c r="KHS1" s="1096"/>
      <c r="KHT1" s="1096"/>
      <c r="KHU1" s="1096"/>
      <c r="KHV1" s="1096"/>
      <c r="KHW1" s="1096"/>
      <c r="KHX1" s="1096"/>
      <c r="KHY1" s="1096"/>
      <c r="KHZ1" s="1096"/>
      <c r="KIA1" s="1096"/>
      <c r="KIB1" s="1096"/>
      <c r="KIC1" s="1096"/>
      <c r="KID1" s="1096"/>
      <c r="KIE1" s="1096"/>
      <c r="KIF1" s="1096"/>
      <c r="KIG1" s="1096"/>
      <c r="KIH1" s="1096"/>
      <c r="KII1" s="1096"/>
      <c r="KIJ1" s="1096"/>
      <c r="KIK1" s="1096"/>
      <c r="KIL1" s="1096"/>
      <c r="KIM1" s="1096"/>
      <c r="KIN1" s="1096"/>
      <c r="KIO1" s="1096"/>
      <c r="KIP1" s="1096"/>
      <c r="KIQ1" s="1096"/>
      <c r="KIR1" s="1096"/>
      <c r="KIS1" s="1096"/>
      <c r="KIT1" s="1096"/>
      <c r="KIU1" s="1096"/>
      <c r="KIV1" s="1096"/>
      <c r="KIW1" s="1096"/>
      <c r="KIX1" s="1096"/>
      <c r="KIY1" s="1096"/>
      <c r="KIZ1" s="1096"/>
      <c r="KJA1" s="1096"/>
      <c r="KJB1" s="1096"/>
      <c r="KJC1" s="1096"/>
      <c r="KJD1" s="1096"/>
      <c r="KJE1" s="1096"/>
      <c r="KJF1" s="1096"/>
      <c r="KJG1" s="1096"/>
      <c r="KJH1" s="1096"/>
      <c r="KJI1" s="1096"/>
      <c r="KJJ1" s="1096"/>
      <c r="KJK1" s="1096"/>
      <c r="KJL1" s="1096"/>
      <c r="KJM1" s="1096"/>
      <c r="KJN1" s="1096"/>
      <c r="KJO1" s="1096"/>
      <c r="KJP1" s="1096"/>
      <c r="KJQ1" s="1096"/>
      <c r="KJR1" s="1096"/>
      <c r="KJS1" s="1096"/>
      <c r="KJT1" s="1096"/>
      <c r="KJU1" s="1096"/>
      <c r="KJV1" s="1096"/>
      <c r="KJW1" s="1096"/>
      <c r="KJX1" s="1096"/>
      <c r="KJY1" s="1096"/>
      <c r="KJZ1" s="1096"/>
      <c r="KKA1" s="1096"/>
      <c r="KKB1" s="1096"/>
      <c r="KKC1" s="1096"/>
      <c r="KKD1" s="1096"/>
      <c r="KKE1" s="1096"/>
      <c r="KKF1" s="1096"/>
      <c r="KKG1" s="1096"/>
      <c r="KKH1" s="1096"/>
      <c r="KKI1" s="1096"/>
      <c r="KKJ1" s="1096"/>
      <c r="KKK1" s="1096"/>
      <c r="KKL1" s="1096"/>
      <c r="KKM1" s="1096"/>
      <c r="KKN1" s="1096"/>
      <c r="KKO1" s="1096"/>
      <c r="KKP1" s="1096"/>
      <c r="KKQ1" s="1096"/>
      <c r="KKR1" s="1096"/>
      <c r="KKS1" s="1096"/>
      <c r="KKT1" s="1096"/>
      <c r="KKU1" s="1096"/>
      <c r="KKV1" s="1096"/>
      <c r="KKW1" s="1096"/>
      <c r="KKX1" s="1096"/>
      <c r="KKY1" s="1096"/>
      <c r="KKZ1" s="1096"/>
      <c r="KLA1" s="1096"/>
      <c r="KLB1" s="1096"/>
      <c r="KLC1" s="1096"/>
      <c r="KLD1" s="1096"/>
      <c r="KLE1" s="1096"/>
      <c r="KLF1" s="1096"/>
      <c r="KLG1" s="1096"/>
      <c r="KLH1" s="1096"/>
      <c r="KLI1" s="1096"/>
      <c r="KLJ1" s="1096"/>
      <c r="KLK1" s="1096"/>
      <c r="KLL1" s="1096"/>
      <c r="KLM1" s="1096"/>
      <c r="KLN1" s="1096"/>
      <c r="KLO1" s="1096"/>
      <c r="KLP1" s="1096"/>
      <c r="KLQ1" s="1096"/>
      <c r="KLR1" s="1096"/>
      <c r="KLS1" s="1096"/>
      <c r="KLT1" s="1096"/>
      <c r="KLU1" s="1096"/>
      <c r="KLV1" s="1096"/>
      <c r="KLW1" s="1096"/>
      <c r="KLX1" s="1096"/>
      <c r="KLY1" s="1096"/>
      <c r="KLZ1" s="1096"/>
      <c r="KMA1" s="1096"/>
      <c r="KMB1" s="1096"/>
      <c r="KMC1" s="1096"/>
      <c r="KMD1" s="1096"/>
      <c r="KME1" s="1096"/>
      <c r="KMF1" s="1096"/>
      <c r="KMG1" s="1096"/>
      <c r="KMH1" s="1096"/>
      <c r="KMI1" s="1096"/>
      <c r="KMJ1" s="1096"/>
      <c r="KMK1" s="1096"/>
      <c r="KML1" s="1096"/>
      <c r="KMM1" s="1096"/>
      <c r="KMN1" s="1096"/>
      <c r="KMO1" s="1096"/>
      <c r="KMP1" s="1096"/>
      <c r="KMQ1" s="1096"/>
      <c r="KMR1" s="1096"/>
      <c r="KMS1" s="1096"/>
      <c r="KMT1" s="1096"/>
      <c r="KMU1" s="1096"/>
      <c r="KMV1" s="1096"/>
      <c r="KMW1" s="1096"/>
      <c r="KMX1" s="1096"/>
      <c r="KMY1" s="1096"/>
      <c r="KMZ1" s="1096"/>
      <c r="KNA1" s="1096"/>
      <c r="KNB1" s="1096"/>
      <c r="KNC1" s="1096"/>
      <c r="KND1" s="1096"/>
      <c r="KNE1" s="1096"/>
      <c r="KNF1" s="1096"/>
      <c r="KNG1" s="1096"/>
      <c r="KNH1" s="1096"/>
      <c r="KNI1" s="1096"/>
      <c r="KNJ1" s="1096"/>
      <c r="KNK1" s="1096"/>
      <c r="KNL1" s="1096"/>
      <c r="KNM1" s="1096"/>
      <c r="KNN1" s="1096"/>
      <c r="KNO1" s="1096"/>
      <c r="KNP1" s="1096"/>
      <c r="KNQ1" s="1096"/>
      <c r="KNR1" s="1096"/>
      <c r="KNS1" s="1096"/>
      <c r="KNT1" s="1096"/>
      <c r="KNU1" s="1096"/>
      <c r="KNV1" s="1096"/>
      <c r="KNW1" s="1096"/>
      <c r="KNX1" s="1096"/>
      <c r="KNY1" s="1096"/>
      <c r="KNZ1" s="1096"/>
      <c r="KOA1" s="1096"/>
      <c r="KOB1" s="1096"/>
      <c r="KOC1" s="1096"/>
      <c r="KOD1" s="1096"/>
      <c r="KOE1" s="1096"/>
      <c r="KOF1" s="1096"/>
      <c r="KOG1" s="1096"/>
      <c r="KOH1" s="1096"/>
      <c r="KOI1" s="1096"/>
      <c r="KOJ1" s="1096"/>
      <c r="KOK1" s="1096"/>
      <c r="KOL1" s="1096"/>
      <c r="KOM1" s="1096"/>
      <c r="KON1" s="1096"/>
      <c r="KOO1" s="1096"/>
      <c r="KOP1" s="1096"/>
      <c r="KOQ1" s="1096"/>
      <c r="KOR1" s="1096"/>
      <c r="KOS1" s="1096"/>
      <c r="KOT1" s="1096"/>
      <c r="KOU1" s="1096"/>
      <c r="KOV1" s="1096"/>
      <c r="KOW1" s="1096"/>
      <c r="KOX1" s="1096"/>
      <c r="KOY1" s="1096"/>
      <c r="KOZ1" s="1096"/>
      <c r="KPA1" s="1096"/>
      <c r="KPB1" s="1096"/>
      <c r="KPC1" s="1096"/>
      <c r="KPD1" s="1096"/>
      <c r="KPE1" s="1096"/>
      <c r="KPF1" s="1096"/>
      <c r="KPG1" s="1096"/>
      <c r="KPH1" s="1096"/>
      <c r="KPI1" s="1096"/>
      <c r="KPJ1" s="1096"/>
      <c r="KPK1" s="1096"/>
      <c r="KPL1" s="1096"/>
      <c r="KPM1" s="1096"/>
      <c r="KPN1" s="1096"/>
      <c r="KPO1" s="1096"/>
      <c r="KPP1" s="1096"/>
      <c r="KPQ1" s="1096"/>
      <c r="KPR1" s="1096"/>
      <c r="KPS1" s="1096"/>
      <c r="KPT1" s="1096"/>
      <c r="KPU1" s="1096"/>
      <c r="KPV1" s="1096"/>
      <c r="KPW1" s="1096"/>
      <c r="KPX1" s="1096"/>
      <c r="KPY1" s="1096"/>
      <c r="KPZ1" s="1096"/>
      <c r="KQA1" s="1096"/>
      <c r="KQB1" s="1096"/>
      <c r="KQC1" s="1096"/>
      <c r="KQD1" s="1096"/>
      <c r="KQE1" s="1096"/>
      <c r="KQF1" s="1096"/>
      <c r="KQG1" s="1096"/>
      <c r="KQH1" s="1096"/>
      <c r="KQI1" s="1096"/>
      <c r="KQJ1" s="1096"/>
      <c r="KQK1" s="1096"/>
      <c r="KQL1" s="1096"/>
      <c r="KQM1" s="1096"/>
      <c r="KQN1" s="1096"/>
      <c r="KQO1" s="1096"/>
      <c r="KQP1" s="1096"/>
      <c r="KQQ1" s="1096"/>
      <c r="KQR1" s="1096"/>
      <c r="KQS1" s="1096"/>
      <c r="KQT1" s="1096"/>
      <c r="KQU1" s="1096"/>
      <c r="KQV1" s="1096"/>
      <c r="KQW1" s="1096"/>
      <c r="KQX1" s="1096"/>
      <c r="KQY1" s="1096"/>
      <c r="KQZ1" s="1096"/>
      <c r="KRA1" s="1096"/>
      <c r="KRB1" s="1096"/>
      <c r="KRC1" s="1096"/>
      <c r="KRD1" s="1096"/>
      <c r="KRE1" s="1096"/>
      <c r="KRF1" s="1096"/>
      <c r="KRG1" s="1096"/>
      <c r="KRH1" s="1096"/>
      <c r="KRI1" s="1096"/>
      <c r="KRJ1" s="1096"/>
      <c r="KRK1" s="1096"/>
      <c r="KRL1" s="1096"/>
      <c r="KRM1" s="1096"/>
      <c r="KRN1" s="1096"/>
      <c r="KRO1" s="1096"/>
      <c r="KRP1" s="1096"/>
      <c r="KRQ1" s="1096"/>
      <c r="KRR1" s="1096"/>
      <c r="KRS1" s="1096"/>
      <c r="KRT1" s="1096"/>
      <c r="KRU1" s="1096"/>
      <c r="KRV1" s="1096"/>
      <c r="KRW1" s="1096"/>
      <c r="KRX1" s="1096"/>
      <c r="KRY1" s="1096"/>
      <c r="KRZ1" s="1096"/>
      <c r="KSA1" s="1096"/>
      <c r="KSB1" s="1096"/>
      <c r="KSC1" s="1096"/>
      <c r="KSD1" s="1096"/>
      <c r="KSE1" s="1096"/>
      <c r="KSF1" s="1096"/>
      <c r="KSG1" s="1096"/>
      <c r="KSH1" s="1096"/>
      <c r="KSI1" s="1096"/>
      <c r="KSJ1" s="1096"/>
      <c r="KSK1" s="1096"/>
      <c r="KSL1" s="1096"/>
      <c r="KSM1" s="1096"/>
      <c r="KSN1" s="1096"/>
      <c r="KSO1" s="1096"/>
      <c r="KSP1" s="1096"/>
      <c r="KSQ1" s="1096"/>
      <c r="KSR1" s="1096"/>
      <c r="KSS1" s="1096"/>
      <c r="KST1" s="1096"/>
      <c r="KSU1" s="1096"/>
      <c r="KSV1" s="1096"/>
      <c r="KSW1" s="1096"/>
      <c r="KSX1" s="1096"/>
      <c r="KSY1" s="1096"/>
      <c r="KSZ1" s="1096"/>
      <c r="KTA1" s="1096"/>
      <c r="KTB1" s="1096"/>
      <c r="KTC1" s="1096"/>
      <c r="KTD1" s="1096"/>
      <c r="KTE1" s="1096"/>
      <c r="KTF1" s="1096"/>
      <c r="KTG1" s="1096"/>
      <c r="KTH1" s="1096"/>
      <c r="KTI1" s="1096"/>
      <c r="KTJ1" s="1096"/>
      <c r="KTK1" s="1096"/>
      <c r="KTL1" s="1096"/>
      <c r="KTM1" s="1096"/>
      <c r="KTN1" s="1096"/>
      <c r="KTO1" s="1096"/>
      <c r="KTP1" s="1096"/>
      <c r="KTQ1" s="1096"/>
      <c r="KTR1" s="1096"/>
      <c r="KTS1" s="1096"/>
      <c r="KTT1" s="1096"/>
      <c r="KTU1" s="1096"/>
      <c r="KTV1" s="1096"/>
      <c r="KTW1" s="1096"/>
      <c r="KTX1" s="1096"/>
      <c r="KTY1" s="1096"/>
      <c r="KTZ1" s="1096"/>
      <c r="KUA1" s="1096"/>
      <c r="KUB1" s="1096"/>
      <c r="KUC1" s="1096"/>
      <c r="KUD1" s="1096"/>
      <c r="KUE1" s="1096"/>
      <c r="KUF1" s="1096"/>
      <c r="KUG1" s="1096"/>
      <c r="KUH1" s="1096"/>
      <c r="KUI1" s="1096"/>
      <c r="KUJ1" s="1096"/>
      <c r="KUK1" s="1096"/>
      <c r="KUL1" s="1096"/>
      <c r="KUM1" s="1096"/>
      <c r="KUN1" s="1096"/>
      <c r="KUO1" s="1096"/>
      <c r="KUP1" s="1096"/>
      <c r="KUQ1" s="1096"/>
      <c r="KUR1" s="1096"/>
      <c r="KUS1" s="1096"/>
      <c r="KUT1" s="1096"/>
      <c r="KUU1" s="1096"/>
      <c r="KUV1" s="1096"/>
      <c r="KUW1" s="1096"/>
      <c r="KUX1" s="1096"/>
      <c r="KUY1" s="1096"/>
      <c r="KUZ1" s="1096"/>
      <c r="KVA1" s="1096"/>
      <c r="KVB1" s="1096"/>
      <c r="KVC1" s="1096"/>
      <c r="KVD1" s="1096"/>
      <c r="KVE1" s="1096"/>
      <c r="KVF1" s="1096"/>
      <c r="KVG1" s="1096"/>
      <c r="KVH1" s="1096"/>
      <c r="KVI1" s="1096"/>
      <c r="KVJ1" s="1096"/>
      <c r="KVK1" s="1096"/>
      <c r="KVL1" s="1096"/>
      <c r="KVM1" s="1096"/>
      <c r="KVN1" s="1096"/>
      <c r="KVO1" s="1096"/>
      <c r="KVP1" s="1096"/>
      <c r="KVQ1" s="1096"/>
      <c r="KVR1" s="1096"/>
      <c r="KVS1" s="1096"/>
      <c r="KVT1" s="1096"/>
      <c r="KVU1" s="1096"/>
      <c r="KVV1" s="1096"/>
      <c r="KVW1" s="1096"/>
      <c r="KVX1" s="1096"/>
      <c r="KVY1" s="1096"/>
      <c r="KVZ1" s="1096"/>
      <c r="KWA1" s="1096"/>
      <c r="KWB1" s="1096"/>
      <c r="KWC1" s="1096"/>
      <c r="KWD1" s="1096"/>
      <c r="KWE1" s="1096"/>
      <c r="KWF1" s="1096"/>
      <c r="KWG1" s="1096"/>
      <c r="KWH1" s="1096"/>
      <c r="KWI1" s="1096"/>
      <c r="KWJ1" s="1096"/>
      <c r="KWK1" s="1096"/>
      <c r="KWL1" s="1096"/>
      <c r="KWM1" s="1096"/>
      <c r="KWN1" s="1096"/>
      <c r="KWO1" s="1096"/>
      <c r="KWP1" s="1096"/>
      <c r="KWQ1" s="1096"/>
      <c r="KWR1" s="1096"/>
      <c r="KWS1" s="1096"/>
      <c r="KWT1" s="1096"/>
      <c r="KWU1" s="1096"/>
      <c r="KWV1" s="1096"/>
      <c r="KWW1" s="1096"/>
      <c r="KWX1" s="1096"/>
      <c r="KWY1" s="1096"/>
      <c r="KWZ1" s="1096"/>
      <c r="KXA1" s="1096"/>
      <c r="KXB1" s="1096"/>
      <c r="KXC1" s="1096"/>
      <c r="KXD1" s="1096"/>
      <c r="KXE1" s="1096"/>
      <c r="KXF1" s="1096"/>
      <c r="KXG1" s="1096"/>
      <c r="KXH1" s="1096"/>
      <c r="KXI1" s="1096"/>
      <c r="KXJ1" s="1096"/>
      <c r="KXK1" s="1096"/>
      <c r="KXL1" s="1096"/>
      <c r="KXM1" s="1096"/>
      <c r="KXN1" s="1096"/>
      <c r="KXO1" s="1096"/>
      <c r="KXP1" s="1096"/>
      <c r="KXQ1" s="1096"/>
      <c r="KXR1" s="1096"/>
      <c r="KXS1" s="1096"/>
      <c r="KXT1" s="1096"/>
      <c r="KXU1" s="1096"/>
      <c r="KXV1" s="1096"/>
      <c r="KXW1" s="1096"/>
      <c r="KXX1" s="1096"/>
      <c r="KXY1" s="1096"/>
      <c r="KXZ1" s="1096"/>
      <c r="KYA1" s="1096"/>
      <c r="KYB1" s="1096"/>
      <c r="KYC1" s="1096"/>
      <c r="KYD1" s="1096"/>
      <c r="KYE1" s="1096"/>
      <c r="KYF1" s="1096"/>
      <c r="KYG1" s="1096"/>
      <c r="KYH1" s="1096"/>
      <c r="KYI1" s="1096"/>
      <c r="KYJ1" s="1096"/>
      <c r="KYK1" s="1096"/>
      <c r="KYL1" s="1096"/>
      <c r="KYM1" s="1096"/>
      <c r="KYN1" s="1096"/>
      <c r="KYO1" s="1096"/>
      <c r="KYP1" s="1096"/>
      <c r="KYQ1" s="1096"/>
      <c r="KYR1" s="1096"/>
      <c r="KYS1" s="1096"/>
      <c r="KYT1" s="1096"/>
      <c r="KYU1" s="1096"/>
      <c r="KYV1" s="1096"/>
      <c r="KYW1" s="1096"/>
      <c r="KYX1" s="1096"/>
      <c r="KYY1" s="1096"/>
      <c r="KYZ1" s="1096"/>
      <c r="KZA1" s="1096"/>
      <c r="KZB1" s="1096"/>
      <c r="KZC1" s="1096"/>
      <c r="KZD1" s="1096"/>
      <c r="KZE1" s="1096"/>
      <c r="KZF1" s="1096"/>
      <c r="KZG1" s="1096"/>
      <c r="KZH1" s="1096"/>
      <c r="KZI1" s="1096"/>
      <c r="KZJ1" s="1096"/>
      <c r="KZK1" s="1096"/>
      <c r="KZL1" s="1096"/>
      <c r="KZM1" s="1096"/>
      <c r="KZN1" s="1096"/>
      <c r="KZO1" s="1096"/>
      <c r="KZP1" s="1096"/>
      <c r="KZQ1" s="1096"/>
      <c r="KZR1" s="1096"/>
      <c r="KZS1" s="1096"/>
      <c r="KZT1" s="1096"/>
      <c r="KZU1" s="1096"/>
      <c r="KZV1" s="1096"/>
      <c r="KZW1" s="1096"/>
      <c r="KZX1" s="1096"/>
      <c r="KZY1" s="1096"/>
      <c r="KZZ1" s="1096"/>
      <c r="LAA1" s="1096"/>
      <c r="LAB1" s="1096"/>
      <c r="LAC1" s="1096"/>
      <c r="LAD1" s="1096"/>
      <c r="LAE1" s="1096"/>
      <c r="LAF1" s="1096"/>
      <c r="LAG1" s="1096"/>
      <c r="LAH1" s="1096"/>
      <c r="LAI1" s="1096"/>
      <c r="LAJ1" s="1096"/>
      <c r="LAK1" s="1096"/>
      <c r="LAL1" s="1096"/>
      <c r="LAM1" s="1096"/>
      <c r="LAN1" s="1096"/>
      <c r="LAO1" s="1096"/>
      <c r="LAP1" s="1096"/>
      <c r="LAQ1" s="1096"/>
      <c r="LAR1" s="1096"/>
      <c r="LAS1" s="1096"/>
      <c r="LAT1" s="1096"/>
      <c r="LAU1" s="1096"/>
      <c r="LAV1" s="1096"/>
      <c r="LAW1" s="1096"/>
      <c r="LAX1" s="1096"/>
      <c r="LAY1" s="1096"/>
      <c r="LAZ1" s="1096"/>
      <c r="LBA1" s="1096"/>
      <c r="LBB1" s="1096"/>
      <c r="LBC1" s="1096"/>
      <c r="LBD1" s="1096"/>
      <c r="LBE1" s="1096"/>
      <c r="LBF1" s="1096"/>
      <c r="LBG1" s="1096"/>
      <c r="LBH1" s="1096"/>
      <c r="LBI1" s="1096"/>
      <c r="LBJ1" s="1096"/>
      <c r="LBK1" s="1096"/>
      <c r="LBL1" s="1096"/>
      <c r="LBM1" s="1096"/>
      <c r="LBN1" s="1096"/>
      <c r="LBO1" s="1096"/>
      <c r="LBP1" s="1096"/>
      <c r="LBQ1" s="1096"/>
      <c r="LBR1" s="1096"/>
      <c r="LBS1" s="1096"/>
      <c r="LBT1" s="1096"/>
      <c r="LBU1" s="1096"/>
      <c r="LBV1" s="1096"/>
      <c r="LBW1" s="1096"/>
      <c r="LBX1" s="1096"/>
      <c r="LBY1" s="1096"/>
      <c r="LBZ1" s="1096"/>
      <c r="LCA1" s="1096"/>
      <c r="LCB1" s="1096"/>
      <c r="LCC1" s="1096"/>
      <c r="LCD1" s="1096"/>
      <c r="LCE1" s="1096"/>
      <c r="LCF1" s="1096"/>
      <c r="LCG1" s="1096"/>
      <c r="LCH1" s="1096"/>
      <c r="LCI1" s="1096"/>
      <c r="LCJ1" s="1096"/>
      <c r="LCK1" s="1096"/>
      <c r="LCL1" s="1096"/>
      <c r="LCM1" s="1096"/>
      <c r="LCN1" s="1096"/>
      <c r="LCO1" s="1096"/>
      <c r="LCP1" s="1096"/>
      <c r="LCQ1" s="1096"/>
      <c r="LCR1" s="1096"/>
      <c r="LCS1" s="1096"/>
      <c r="LCT1" s="1096"/>
      <c r="LCU1" s="1096"/>
      <c r="LCV1" s="1096"/>
      <c r="LCW1" s="1096"/>
      <c r="LCX1" s="1096"/>
      <c r="LCY1" s="1096"/>
      <c r="LCZ1" s="1096"/>
      <c r="LDA1" s="1096"/>
      <c r="LDB1" s="1096"/>
      <c r="LDC1" s="1096"/>
      <c r="LDD1" s="1096"/>
      <c r="LDE1" s="1096"/>
      <c r="LDF1" s="1096"/>
      <c r="LDG1" s="1096"/>
      <c r="LDH1" s="1096"/>
      <c r="LDI1" s="1096"/>
      <c r="LDJ1" s="1096"/>
      <c r="LDK1" s="1096"/>
      <c r="LDL1" s="1096"/>
      <c r="LDM1" s="1096"/>
      <c r="LDN1" s="1096"/>
      <c r="LDO1" s="1096"/>
      <c r="LDP1" s="1096"/>
      <c r="LDQ1" s="1096"/>
      <c r="LDR1" s="1096"/>
      <c r="LDS1" s="1096"/>
      <c r="LDT1" s="1096"/>
      <c r="LDU1" s="1096"/>
      <c r="LDV1" s="1096"/>
      <c r="LDW1" s="1096"/>
      <c r="LDX1" s="1096"/>
      <c r="LDY1" s="1096"/>
      <c r="LDZ1" s="1096"/>
      <c r="LEA1" s="1096"/>
      <c r="LEB1" s="1096"/>
      <c r="LEC1" s="1096"/>
      <c r="LED1" s="1096"/>
      <c r="LEE1" s="1096"/>
      <c r="LEF1" s="1096"/>
      <c r="LEG1" s="1096"/>
      <c r="LEH1" s="1096"/>
      <c r="LEI1" s="1096"/>
      <c r="LEJ1" s="1096"/>
      <c r="LEK1" s="1096"/>
      <c r="LEL1" s="1096"/>
      <c r="LEM1" s="1096"/>
      <c r="LEN1" s="1096"/>
      <c r="LEO1" s="1096"/>
      <c r="LEP1" s="1096"/>
      <c r="LEQ1" s="1096"/>
      <c r="LER1" s="1096"/>
      <c r="LES1" s="1096"/>
      <c r="LET1" s="1096"/>
      <c r="LEU1" s="1096"/>
      <c r="LEV1" s="1096"/>
      <c r="LEW1" s="1096"/>
      <c r="LEX1" s="1096"/>
      <c r="LEY1" s="1096"/>
      <c r="LEZ1" s="1096"/>
      <c r="LFA1" s="1096"/>
      <c r="LFB1" s="1096"/>
      <c r="LFC1" s="1096"/>
      <c r="LFD1" s="1096"/>
      <c r="LFE1" s="1096"/>
      <c r="LFF1" s="1096"/>
      <c r="LFG1" s="1096"/>
      <c r="LFH1" s="1096"/>
      <c r="LFI1" s="1096"/>
      <c r="LFJ1" s="1096"/>
      <c r="LFK1" s="1096"/>
      <c r="LFL1" s="1096"/>
      <c r="LFM1" s="1096"/>
      <c r="LFN1" s="1096"/>
      <c r="LFO1" s="1096"/>
      <c r="LFP1" s="1096"/>
      <c r="LFQ1" s="1096"/>
      <c r="LFR1" s="1096"/>
      <c r="LFS1" s="1096"/>
      <c r="LFT1" s="1096"/>
      <c r="LFU1" s="1096"/>
      <c r="LFV1" s="1096"/>
      <c r="LFW1" s="1096"/>
      <c r="LFX1" s="1096"/>
      <c r="LFY1" s="1096"/>
      <c r="LFZ1" s="1096"/>
      <c r="LGA1" s="1096"/>
      <c r="LGB1" s="1096"/>
      <c r="LGC1" s="1096"/>
      <c r="LGD1" s="1096"/>
      <c r="LGE1" s="1096"/>
      <c r="LGF1" s="1096"/>
      <c r="LGG1" s="1096"/>
      <c r="LGH1" s="1096"/>
      <c r="LGI1" s="1096"/>
      <c r="LGJ1" s="1096"/>
      <c r="LGK1" s="1096"/>
      <c r="LGL1" s="1096"/>
      <c r="LGM1" s="1096"/>
      <c r="LGN1" s="1096"/>
      <c r="LGO1" s="1096"/>
      <c r="LGP1" s="1096"/>
      <c r="LGQ1" s="1096"/>
      <c r="LGR1" s="1096"/>
      <c r="LGS1" s="1096"/>
      <c r="LGT1" s="1096"/>
      <c r="LGU1" s="1096"/>
      <c r="LGV1" s="1096"/>
      <c r="LGW1" s="1096"/>
      <c r="LGX1" s="1096"/>
      <c r="LGY1" s="1096"/>
      <c r="LGZ1" s="1096"/>
      <c r="LHA1" s="1096"/>
      <c r="LHB1" s="1096"/>
      <c r="LHC1" s="1096"/>
      <c r="LHD1" s="1096"/>
      <c r="LHE1" s="1096"/>
      <c r="LHF1" s="1096"/>
      <c r="LHG1" s="1096"/>
      <c r="LHH1" s="1096"/>
      <c r="LHI1" s="1096"/>
      <c r="LHJ1" s="1096"/>
      <c r="LHK1" s="1096"/>
      <c r="LHL1" s="1096"/>
      <c r="LHM1" s="1096"/>
      <c r="LHN1" s="1096"/>
      <c r="LHO1" s="1096"/>
      <c r="LHP1" s="1096"/>
      <c r="LHQ1" s="1096"/>
      <c r="LHR1" s="1096"/>
      <c r="LHS1" s="1096"/>
      <c r="LHT1" s="1096"/>
      <c r="LHU1" s="1096"/>
      <c r="LHV1" s="1096"/>
      <c r="LHW1" s="1096"/>
      <c r="LHX1" s="1096"/>
      <c r="LHY1" s="1096"/>
      <c r="LHZ1" s="1096"/>
      <c r="LIA1" s="1096"/>
      <c r="LIB1" s="1096"/>
      <c r="LIC1" s="1096"/>
      <c r="LID1" s="1096"/>
      <c r="LIE1" s="1096"/>
      <c r="LIF1" s="1096"/>
      <c r="LIG1" s="1096"/>
      <c r="LIH1" s="1096"/>
      <c r="LII1" s="1096"/>
      <c r="LIJ1" s="1096"/>
      <c r="LIK1" s="1096"/>
      <c r="LIL1" s="1096"/>
      <c r="LIM1" s="1096"/>
      <c r="LIN1" s="1096"/>
      <c r="LIO1" s="1096"/>
      <c r="LIP1" s="1096"/>
      <c r="LIQ1" s="1096"/>
      <c r="LIR1" s="1096"/>
      <c r="LIS1" s="1096"/>
      <c r="LIT1" s="1096"/>
      <c r="LIU1" s="1096"/>
      <c r="LIV1" s="1096"/>
      <c r="LIW1" s="1096"/>
      <c r="LIX1" s="1096"/>
      <c r="LIY1" s="1096"/>
      <c r="LIZ1" s="1096"/>
      <c r="LJA1" s="1096"/>
      <c r="LJB1" s="1096"/>
      <c r="LJC1" s="1096"/>
      <c r="LJD1" s="1096"/>
      <c r="LJE1" s="1096"/>
      <c r="LJF1" s="1096"/>
      <c r="LJG1" s="1096"/>
      <c r="LJH1" s="1096"/>
      <c r="LJI1" s="1096"/>
      <c r="LJJ1" s="1096"/>
      <c r="LJK1" s="1096"/>
      <c r="LJL1" s="1096"/>
      <c r="LJM1" s="1096"/>
      <c r="LJN1" s="1096"/>
      <c r="LJO1" s="1096"/>
      <c r="LJP1" s="1096"/>
      <c r="LJQ1" s="1096"/>
      <c r="LJR1" s="1096"/>
      <c r="LJS1" s="1096"/>
      <c r="LJT1" s="1096"/>
      <c r="LJU1" s="1096"/>
      <c r="LJV1" s="1096"/>
      <c r="LJW1" s="1096"/>
      <c r="LJX1" s="1096"/>
      <c r="LJY1" s="1096"/>
      <c r="LJZ1" s="1096"/>
      <c r="LKA1" s="1096"/>
      <c r="LKB1" s="1096"/>
      <c r="LKC1" s="1096"/>
      <c r="LKD1" s="1096"/>
      <c r="LKE1" s="1096"/>
      <c r="LKF1" s="1096"/>
      <c r="LKG1" s="1096"/>
      <c r="LKH1" s="1096"/>
      <c r="LKI1" s="1096"/>
      <c r="LKJ1" s="1096"/>
      <c r="LKK1" s="1096"/>
      <c r="LKL1" s="1096"/>
      <c r="LKM1" s="1096"/>
      <c r="LKN1" s="1096"/>
      <c r="LKO1" s="1096"/>
      <c r="LKP1" s="1096"/>
      <c r="LKQ1" s="1096"/>
      <c r="LKR1" s="1096"/>
      <c r="LKS1" s="1096"/>
      <c r="LKT1" s="1096"/>
      <c r="LKU1" s="1096"/>
      <c r="LKV1" s="1096"/>
      <c r="LKW1" s="1096"/>
      <c r="LKX1" s="1096"/>
      <c r="LKY1" s="1096"/>
      <c r="LKZ1" s="1096"/>
      <c r="LLA1" s="1096"/>
      <c r="LLB1" s="1096"/>
      <c r="LLC1" s="1096"/>
      <c r="LLD1" s="1096"/>
      <c r="LLE1" s="1096"/>
      <c r="LLF1" s="1096"/>
      <c r="LLG1" s="1096"/>
      <c r="LLH1" s="1096"/>
      <c r="LLI1" s="1096"/>
      <c r="LLJ1" s="1096"/>
      <c r="LLK1" s="1096"/>
      <c r="LLL1" s="1096"/>
      <c r="LLM1" s="1096"/>
      <c r="LLN1" s="1096"/>
      <c r="LLO1" s="1096"/>
      <c r="LLP1" s="1096"/>
      <c r="LLQ1" s="1096"/>
      <c r="LLR1" s="1096"/>
      <c r="LLS1" s="1096"/>
      <c r="LLT1" s="1096"/>
      <c r="LLU1" s="1096"/>
      <c r="LLV1" s="1096"/>
      <c r="LLW1" s="1096"/>
      <c r="LLX1" s="1096"/>
      <c r="LLY1" s="1096"/>
      <c r="LLZ1" s="1096"/>
      <c r="LMA1" s="1096"/>
      <c r="LMB1" s="1096"/>
      <c r="LMC1" s="1096"/>
      <c r="LMD1" s="1096"/>
      <c r="LME1" s="1096"/>
      <c r="LMF1" s="1096"/>
      <c r="LMG1" s="1096"/>
      <c r="LMH1" s="1096"/>
      <c r="LMI1" s="1096"/>
      <c r="LMJ1" s="1096"/>
      <c r="LMK1" s="1096"/>
      <c r="LML1" s="1096"/>
      <c r="LMM1" s="1096"/>
      <c r="LMN1" s="1096"/>
      <c r="LMO1" s="1096"/>
      <c r="LMP1" s="1096"/>
      <c r="LMQ1" s="1096"/>
      <c r="LMR1" s="1096"/>
      <c r="LMS1" s="1096"/>
      <c r="LMT1" s="1096"/>
      <c r="LMU1" s="1096"/>
      <c r="LMV1" s="1096"/>
      <c r="LMW1" s="1096"/>
      <c r="LMX1" s="1096"/>
      <c r="LMY1" s="1096"/>
      <c r="LMZ1" s="1096"/>
      <c r="LNA1" s="1096"/>
      <c r="LNB1" s="1096"/>
      <c r="LNC1" s="1096"/>
      <c r="LND1" s="1096"/>
      <c r="LNE1" s="1096"/>
      <c r="LNF1" s="1096"/>
      <c r="LNG1" s="1096"/>
      <c r="LNH1" s="1096"/>
      <c r="LNI1" s="1096"/>
      <c r="LNJ1" s="1096"/>
      <c r="LNK1" s="1096"/>
      <c r="LNL1" s="1096"/>
      <c r="LNM1" s="1096"/>
      <c r="LNN1" s="1096"/>
      <c r="LNO1" s="1096"/>
      <c r="LNP1" s="1096"/>
      <c r="LNQ1" s="1096"/>
      <c r="LNR1" s="1096"/>
      <c r="LNS1" s="1096"/>
      <c r="LNT1" s="1096"/>
      <c r="LNU1" s="1096"/>
      <c r="LNV1" s="1096"/>
      <c r="LNW1" s="1096"/>
      <c r="LNX1" s="1096"/>
      <c r="LNY1" s="1096"/>
      <c r="LNZ1" s="1096"/>
      <c r="LOA1" s="1096"/>
      <c r="LOB1" s="1096"/>
      <c r="LOC1" s="1096"/>
      <c r="LOD1" s="1096"/>
      <c r="LOE1" s="1096"/>
      <c r="LOF1" s="1096"/>
      <c r="LOG1" s="1096"/>
      <c r="LOH1" s="1096"/>
      <c r="LOI1" s="1096"/>
      <c r="LOJ1" s="1096"/>
      <c r="LOK1" s="1096"/>
      <c r="LOL1" s="1096"/>
      <c r="LOM1" s="1096"/>
      <c r="LON1" s="1096"/>
      <c r="LOO1" s="1096"/>
      <c r="LOP1" s="1096"/>
      <c r="LOQ1" s="1096"/>
      <c r="LOR1" s="1096"/>
      <c r="LOS1" s="1096"/>
      <c r="LOT1" s="1096"/>
      <c r="LOU1" s="1096"/>
      <c r="LOV1" s="1096"/>
      <c r="LOW1" s="1096"/>
      <c r="LOX1" s="1096"/>
      <c r="LOY1" s="1096"/>
      <c r="LOZ1" s="1096"/>
      <c r="LPA1" s="1096"/>
      <c r="LPB1" s="1096"/>
      <c r="LPC1" s="1096"/>
      <c r="LPD1" s="1096"/>
      <c r="LPE1" s="1096"/>
      <c r="LPF1" s="1096"/>
      <c r="LPG1" s="1096"/>
      <c r="LPH1" s="1096"/>
      <c r="LPI1" s="1096"/>
      <c r="LPJ1" s="1096"/>
      <c r="LPK1" s="1096"/>
      <c r="LPL1" s="1096"/>
      <c r="LPM1" s="1096"/>
      <c r="LPN1" s="1096"/>
      <c r="LPO1" s="1096"/>
      <c r="LPP1" s="1096"/>
      <c r="LPQ1" s="1096"/>
      <c r="LPR1" s="1096"/>
      <c r="LPS1" s="1096"/>
      <c r="LPT1" s="1096"/>
      <c r="LPU1" s="1096"/>
      <c r="LPV1" s="1096"/>
      <c r="LPW1" s="1096"/>
      <c r="LPX1" s="1096"/>
      <c r="LPY1" s="1096"/>
      <c r="LPZ1" s="1096"/>
      <c r="LQA1" s="1096"/>
      <c r="LQB1" s="1096"/>
      <c r="LQC1" s="1096"/>
      <c r="LQD1" s="1096"/>
      <c r="LQE1" s="1096"/>
      <c r="LQF1" s="1096"/>
      <c r="LQG1" s="1096"/>
      <c r="LQH1" s="1096"/>
      <c r="LQI1" s="1096"/>
      <c r="LQJ1" s="1096"/>
      <c r="LQK1" s="1096"/>
      <c r="LQL1" s="1096"/>
      <c r="LQM1" s="1096"/>
      <c r="LQN1" s="1096"/>
      <c r="LQO1" s="1096"/>
      <c r="LQP1" s="1096"/>
      <c r="LQQ1" s="1096"/>
      <c r="LQR1" s="1096"/>
      <c r="LQS1" s="1096"/>
      <c r="LQT1" s="1096"/>
      <c r="LQU1" s="1096"/>
      <c r="LQV1" s="1096"/>
      <c r="LQW1" s="1096"/>
      <c r="LQX1" s="1096"/>
      <c r="LQY1" s="1096"/>
      <c r="LQZ1" s="1096"/>
      <c r="LRA1" s="1096"/>
      <c r="LRB1" s="1096"/>
      <c r="LRC1" s="1096"/>
      <c r="LRD1" s="1096"/>
      <c r="LRE1" s="1096"/>
      <c r="LRF1" s="1096"/>
      <c r="LRG1" s="1096"/>
      <c r="LRH1" s="1096"/>
      <c r="LRI1" s="1096"/>
      <c r="LRJ1" s="1096"/>
      <c r="LRK1" s="1096"/>
      <c r="LRL1" s="1096"/>
      <c r="LRM1" s="1096"/>
      <c r="LRN1" s="1096"/>
      <c r="LRO1" s="1096"/>
      <c r="LRP1" s="1096"/>
      <c r="LRQ1" s="1096"/>
      <c r="LRR1" s="1096"/>
      <c r="LRS1" s="1096"/>
      <c r="LRT1" s="1096"/>
      <c r="LRU1" s="1096"/>
      <c r="LRV1" s="1096"/>
      <c r="LRW1" s="1096"/>
      <c r="LRX1" s="1096"/>
      <c r="LRY1" s="1096"/>
      <c r="LRZ1" s="1096"/>
      <c r="LSA1" s="1096"/>
      <c r="LSB1" s="1096"/>
      <c r="LSC1" s="1096"/>
      <c r="LSD1" s="1096"/>
      <c r="LSE1" s="1096"/>
      <c r="LSF1" s="1096"/>
      <c r="LSG1" s="1096"/>
      <c r="LSH1" s="1096"/>
      <c r="LSI1" s="1096"/>
      <c r="LSJ1" s="1096"/>
      <c r="LSK1" s="1096"/>
      <c r="LSL1" s="1096"/>
      <c r="LSM1" s="1096"/>
      <c r="LSN1" s="1096"/>
      <c r="LSO1" s="1096"/>
      <c r="LSP1" s="1096"/>
      <c r="LSQ1" s="1096"/>
      <c r="LSR1" s="1096"/>
      <c r="LSS1" s="1096"/>
      <c r="LST1" s="1096"/>
      <c r="LSU1" s="1096"/>
      <c r="LSV1" s="1096"/>
      <c r="LSW1" s="1096"/>
      <c r="LSX1" s="1096"/>
      <c r="LSY1" s="1096"/>
      <c r="LSZ1" s="1096"/>
      <c r="LTA1" s="1096"/>
      <c r="LTB1" s="1096"/>
      <c r="LTC1" s="1096"/>
      <c r="LTD1" s="1096"/>
      <c r="LTE1" s="1096"/>
      <c r="LTF1" s="1096"/>
      <c r="LTG1" s="1096"/>
      <c r="LTH1" s="1096"/>
      <c r="LTI1" s="1096"/>
      <c r="LTJ1" s="1096"/>
      <c r="LTK1" s="1096"/>
      <c r="LTL1" s="1096"/>
      <c r="LTM1" s="1096"/>
      <c r="LTN1" s="1096"/>
      <c r="LTO1" s="1096"/>
      <c r="LTP1" s="1096"/>
      <c r="LTQ1" s="1096"/>
      <c r="LTR1" s="1096"/>
      <c r="LTS1" s="1096"/>
      <c r="LTT1" s="1096"/>
      <c r="LTU1" s="1096"/>
      <c r="LTV1" s="1096"/>
      <c r="LTW1" s="1096"/>
      <c r="LTX1" s="1096"/>
      <c r="LTY1" s="1096"/>
      <c r="LTZ1" s="1096"/>
      <c r="LUA1" s="1096"/>
      <c r="LUB1" s="1096"/>
      <c r="LUC1" s="1096"/>
      <c r="LUD1" s="1096"/>
      <c r="LUE1" s="1096"/>
      <c r="LUF1" s="1096"/>
      <c r="LUG1" s="1096"/>
      <c r="LUH1" s="1096"/>
      <c r="LUI1" s="1096"/>
      <c r="LUJ1" s="1096"/>
      <c r="LUK1" s="1096"/>
      <c r="LUL1" s="1096"/>
      <c r="LUM1" s="1096"/>
      <c r="LUN1" s="1096"/>
      <c r="LUO1" s="1096"/>
      <c r="LUP1" s="1096"/>
      <c r="LUQ1" s="1096"/>
      <c r="LUR1" s="1096"/>
      <c r="LUS1" s="1096"/>
      <c r="LUT1" s="1096"/>
      <c r="LUU1" s="1096"/>
      <c r="LUV1" s="1096"/>
      <c r="LUW1" s="1096"/>
      <c r="LUX1" s="1096"/>
      <c r="LUY1" s="1096"/>
      <c r="LUZ1" s="1096"/>
      <c r="LVA1" s="1096"/>
      <c r="LVB1" s="1096"/>
      <c r="LVC1" s="1096"/>
      <c r="LVD1" s="1096"/>
      <c r="LVE1" s="1096"/>
      <c r="LVF1" s="1096"/>
      <c r="LVG1" s="1096"/>
      <c r="LVH1" s="1096"/>
      <c r="LVI1" s="1096"/>
      <c r="LVJ1" s="1096"/>
      <c r="LVK1" s="1096"/>
      <c r="LVL1" s="1096"/>
      <c r="LVM1" s="1096"/>
      <c r="LVN1" s="1096"/>
      <c r="LVO1" s="1096"/>
      <c r="LVP1" s="1096"/>
      <c r="LVQ1" s="1096"/>
      <c r="LVR1" s="1096"/>
      <c r="LVS1" s="1096"/>
      <c r="LVT1" s="1096"/>
      <c r="LVU1" s="1096"/>
      <c r="LVV1" s="1096"/>
      <c r="LVW1" s="1096"/>
      <c r="LVX1" s="1096"/>
      <c r="LVY1" s="1096"/>
      <c r="LVZ1" s="1096"/>
      <c r="LWA1" s="1096"/>
      <c r="LWB1" s="1096"/>
      <c r="LWC1" s="1096"/>
      <c r="LWD1" s="1096"/>
      <c r="LWE1" s="1096"/>
      <c r="LWF1" s="1096"/>
      <c r="LWG1" s="1096"/>
      <c r="LWH1" s="1096"/>
      <c r="LWI1" s="1096"/>
      <c r="LWJ1" s="1096"/>
      <c r="LWK1" s="1096"/>
      <c r="LWL1" s="1096"/>
      <c r="LWM1" s="1096"/>
      <c r="LWN1" s="1096"/>
      <c r="LWO1" s="1096"/>
      <c r="LWP1" s="1096"/>
      <c r="LWQ1" s="1096"/>
      <c r="LWR1" s="1096"/>
      <c r="LWS1" s="1096"/>
      <c r="LWT1" s="1096"/>
      <c r="LWU1" s="1096"/>
      <c r="LWV1" s="1096"/>
      <c r="LWW1" s="1096"/>
      <c r="LWX1" s="1096"/>
      <c r="LWY1" s="1096"/>
      <c r="LWZ1" s="1096"/>
      <c r="LXA1" s="1096"/>
      <c r="LXB1" s="1096"/>
      <c r="LXC1" s="1096"/>
      <c r="LXD1" s="1096"/>
      <c r="LXE1" s="1096"/>
      <c r="LXF1" s="1096"/>
      <c r="LXG1" s="1096"/>
      <c r="LXH1" s="1096"/>
      <c r="LXI1" s="1096"/>
      <c r="LXJ1" s="1096"/>
      <c r="LXK1" s="1096"/>
      <c r="LXL1" s="1096"/>
      <c r="LXM1" s="1096"/>
      <c r="LXN1" s="1096"/>
      <c r="LXO1" s="1096"/>
      <c r="LXP1" s="1096"/>
      <c r="LXQ1" s="1096"/>
      <c r="LXR1" s="1096"/>
      <c r="LXS1" s="1096"/>
      <c r="LXT1" s="1096"/>
      <c r="LXU1" s="1096"/>
      <c r="LXV1" s="1096"/>
      <c r="LXW1" s="1096"/>
      <c r="LXX1" s="1096"/>
      <c r="LXY1" s="1096"/>
      <c r="LXZ1" s="1096"/>
      <c r="LYA1" s="1096"/>
      <c r="LYB1" s="1096"/>
      <c r="LYC1" s="1096"/>
      <c r="LYD1" s="1096"/>
      <c r="LYE1" s="1096"/>
      <c r="LYF1" s="1096"/>
      <c r="LYG1" s="1096"/>
      <c r="LYH1" s="1096"/>
      <c r="LYI1" s="1096"/>
      <c r="LYJ1" s="1096"/>
      <c r="LYK1" s="1096"/>
      <c r="LYL1" s="1096"/>
      <c r="LYM1" s="1096"/>
      <c r="LYN1" s="1096"/>
      <c r="LYO1" s="1096"/>
      <c r="LYP1" s="1096"/>
      <c r="LYQ1" s="1096"/>
      <c r="LYR1" s="1096"/>
      <c r="LYS1" s="1096"/>
      <c r="LYT1" s="1096"/>
      <c r="LYU1" s="1096"/>
      <c r="LYV1" s="1096"/>
      <c r="LYW1" s="1096"/>
      <c r="LYX1" s="1096"/>
      <c r="LYY1" s="1096"/>
      <c r="LYZ1" s="1096"/>
      <c r="LZA1" s="1096"/>
      <c r="LZB1" s="1096"/>
      <c r="LZC1" s="1096"/>
      <c r="LZD1" s="1096"/>
      <c r="LZE1" s="1096"/>
      <c r="LZF1" s="1096"/>
      <c r="LZG1" s="1096"/>
      <c r="LZH1" s="1096"/>
      <c r="LZI1" s="1096"/>
      <c r="LZJ1" s="1096"/>
      <c r="LZK1" s="1096"/>
      <c r="LZL1" s="1096"/>
      <c r="LZM1" s="1096"/>
      <c r="LZN1" s="1096"/>
      <c r="LZO1" s="1096"/>
      <c r="LZP1" s="1096"/>
      <c r="LZQ1" s="1096"/>
      <c r="LZR1" s="1096"/>
      <c r="LZS1" s="1096"/>
      <c r="LZT1" s="1096"/>
      <c r="LZU1" s="1096"/>
      <c r="LZV1" s="1096"/>
      <c r="LZW1" s="1096"/>
      <c r="LZX1" s="1096"/>
      <c r="LZY1" s="1096"/>
      <c r="LZZ1" s="1096"/>
      <c r="MAA1" s="1096"/>
      <c r="MAB1" s="1096"/>
      <c r="MAC1" s="1096"/>
      <c r="MAD1" s="1096"/>
      <c r="MAE1" s="1096"/>
      <c r="MAF1" s="1096"/>
      <c r="MAG1" s="1096"/>
      <c r="MAH1" s="1096"/>
      <c r="MAI1" s="1096"/>
      <c r="MAJ1" s="1096"/>
      <c r="MAK1" s="1096"/>
      <c r="MAL1" s="1096"/>
      <c r="MAM1" s="1096"/>
      <c r="MAN1" s="1096"/>
      <c r="MAO1" s="1096"/>
      <c r="MAP1" s="1096"/>
      <c r="MAQ1" s="1096"/>
      <c r="MAR1" s="1096"/>
      <c r="MAS1" s="1096"/>
      <c r="MAT1" s="1096"/>
      <c r="MAU1" s="1096"/>
      <c r="MAV1" s="1096"/>
      <c r="MAW1" s="1096"/>
      <c r="MAX1" s="1096"/>
      <c r="MAY1" s="1096"/>
      <c r="MAZ1" s="1096"/>
      <c r="MBA1" s="1096"/>
      <c r="MBB1" s="1096"/>
      <c r="MBC1" s="1096"/>
      <c r="MBD1" s="1096"/>
      <c r="MBE1" s="1096"/>
      <c r="MBF1" s="1096"/>
      <c r="MBG1" s="1096"/>
      <c r="MBH1" s="1096"/>
      <c r="MBI1" s="1096"/>
      <c r="MBJ1" s="1096"/>
      <c r="MBK1" s="1096"/>
      <c r="MBL1" s="1096"/>
      <c r="MBM1" s="1096"/>
      <c r="MBN1" s="1096"/>
      <c r="MBO1" s="1096"/>
      <c r="MBP1" s="1096"/>
      <c r="MBQ1" s="1096"/>
      <c r="MBR1" s="1096"/>
      <c r="MBS1" s="1096"/>
      <c r="MBT1" s="1096"/>
      <c r="MBU1" s="1096"/>
      <c r="MBV1" s="1096"/>
      <c r="MBW1" s="1096"/>
      <c r="MBX1" s="1096"/>
      <c r="MBY1" s="1096"/>
      <c r="MBZ1" s="1096"/>
      <c r="MCA1" s="1096"/>
      <c r="MCB1" s="1096"/>
      <c r="MCC1" s="1096"/>
      <c r="MCD1" s="1096"/>
      <c r="MCE1" s="1096"/>
      <c r="MCF1" s="1096"/>
      <c r="MCG1" s="1096"/>
      <c r="MCH1" s="1096"/>
      <c r="MCI1" s="1096"/>
      <c r="MCJ1" s="1096"/>
      <c r="MCK1" s="1096"/>
      <c r="MCL1" s="1096"/>
      <c r="MCM1" s="1096"/>
      <c r="MCN1" s="1096"/>
      <c r="MCO1" s="1096"/>
      <c r="MCP1" s="1096"/>
      <c r="MCQ1" s="1096"/>
      <c r="MCR1" s="1096"/>
      <c r="MCS1" s="1096"/>
      <c r="MCT1" s="1096"/>
      <c r="MCU1" s="1096"/>
      <c r="MCV1" s="1096"/>
      <c r="MCW1" s="1096"/>
      <c r="MCX1" s="1096"/>
      <c r="MCY1" s="1096"/>
      <c r="MCZ1" s="1096"/>
      <c r="MDA1" s="1096"/>
      <c r="MDB1" s="1096"/>
      <c r="MDC1" s="1096"/>
      <c r="MDD1" s="1096"/>
      <c r="MDE1" s="1096"/>
      <c r="MDF1" s="1096"/>
      <c r="MDG1" s="1096"/>
      <c r="MDH1" s="1096"/>
      <c r="MDI1" s="1096"/>
      <c r="MDJ1" s="1096"/>
      <c r="MDK1" s="1096"/>
      <c r="MDL1" s="1096"/>
      <c r="MDM1" s="1096"/>
      <c r="MDN1" s="1096"/>
      <c r="MDO1" s="1096"/>
      <c r="MDP1" s="1096"/>
      <c r="MDQ1" s="1096"/>
      <c r="MDR1" s="1096"/>
      <c r="MDS1" s="1096"/>
      <c r="MDT1" s="1096"/>
      <c r="MDU1" s="1096"/>
      <c r="MDV1" s="1096"/>
      <c r="MDW1" s="1096"/>
      <c r="MDX1" s="1096"/>
      <c r="MDY1" s="1096"/>
      <c r="MDZ1" s="1096"/>
      <c r="MEA1" s="1096"/>
      <c r="MEB1" s="1096"/>
      <c r="MEC1" s="1096"/>
      <c r="MED1" s="1096"/>
      <c r="MEE1" s="1096"/>
      <c r="MEF1" s="1096"/>
      <c r="MEG1" s="1096"/>
      <c r="MEH1" s="1096"/>
      <c r="MEI1" s="1096"/>
      <c r="MEJ1" s="1096"/>
      <c r="MEK1" s="1096"/>
      <c r="MEL1" s="1096"/>
      <c r="MEM1" s="1096"/>
      <c r="MEN1" s="1096"/>
      <c r="MEO1" s="1096"/>
      <c r="MEP1" s="1096"/>
      <c r="MEQ1" s="1096"/>
      <c r="MER1" s="1096"/>
      <c r="MES1" s="1096"/>
      <c r="MET1" s="1096"/>
      <c r="MEU1" s="1096"/>
      <c r="MEV1" s="1096"/>
      <c r="MEW1" s="1096"/>
      <c r="MEX1" s="1096"/>
      <c r="MEY1" s="1096"/>
      <c r="MEZ1" s="1096"/>
      <c r="MFA1" s="1096"/>
      <c r="MFB1" s="1096"/>
      <c r="MFC1" s="1096"/>
      <c r="MFD1" s="1096"/>
      <c r="MFE1" s="1096"/>
      <c r="MFF1" s="1096"/>
      <c r="MFG1" s="1096"/>
      <c r="MFH1" s="1096"/>
      <c r="MFI1" s="1096"/>
      <c r="MFJ1" s="1096"/>
      <c r="MFK1" s="1096"/>
      <c r="MFL1" s="1096"/>
      <c r="MFM1" s="1096"/>
      <c r="MFN1" s="1096"/>
      <c r="MFO1" s="1096"/>
      <c r="MFP1" s="1096"/>
      <c r="MFQ1" s="1096"/>
      <c r="MFR1" s="1096"/>
      <c r="MFS1" s="1096"/>
      <c r="MFT1" s="1096"/>
      <c r="MFU1" s="1096"/>
      <c r="MFV1" s="1096"/>
      <c r="MFW1" s="1096"/>
      <c r="MFX1" s="1096"/>
      <c r="MFY1" s="1096"/>
      <c r="MFZ1" s="1096"/>
      <c r="MGA1" s="1096"/>
      <c r="MGB1" s="1096"/>
      <c r="MGC1" s="1096"/>
      <c r="MGD1" s="1096"/>
      <c r="MGE1" s="1096"/>
      <c r="MGF1" s="1096"/>
      <c r="MGG1" s="1096"/>
      <c r="MGH1" s="1096"/>
      <c r="MGI1" s="1096"/>
      <c r="MGJ1" s="1096"/>
      <c r="MGK1" s="1096"/>
      <c r="MGL1" s="1096"/>
      <c r="MGM1" s="1096"/>
      <c r="MGN1" s="1096"/>
      <c r="MGO1" s="1096"/>
      <c r="MGP1" s="1096"/>
      <c r="MGQ1" s="1096"/>
      <c r="MGR1" s="1096"/>
      <c r="MGS1" s="1096"/>
      <c r="MGT1" s="1096"/>
      <c r="MGU1" s="1096"/>
      <c r="MGV1" s="1096"/>
      <c r="MGW1" s="1096"/>
      <c r="MGX1" s="1096"/>
      <c r="MGY1" s="1096"/>
      <c r="MGZ1" s="1096"/>
      <c r="MHA1" s="1096"/>
      <c r="MHB1" s="1096"/>
      <c r="MHC1" s="1096"/>
      <c r="MHD1" s="1096"/>
      <c r="MHE1" s="1096"/>
      <c r="MHF1" s="1096"/>
      <c r="MHG1" s="1096"/>
      <c r="MHH1" s="1096"/>
      <c r="MHI1" s="1096"/>
      <c r="MHJ1" s="1096"/>
      <c r="MHK1" s="1096"/>
      <c r="MHL1" s="1096"/>
      <c r="MHM1" s="1096"/>
      <c r="MHN1" s="1096"/>
      <c r="MHO1" s="1096"/>
      <c r="MHP1" s="1096"/>
      <c r="MHQ1" s="1096"/>
      <c r="MHR1" s="1096"/>
      <c r="MHS1" s="1096"/>
      <c r="MHT1" s="1096"/>
      <c r="MHU1" s="1096"/>
      <c r="MHV1" s="1096"/>
      <c r="MHW1" s="1096"/>
      <c r="MHX1" s="1096"/>
      <c r="MHY1" s="1096"/>
      <c r="MHZ1" s="1096"/>
      <c r="MIA1" s="1096"/>
      <c r="MIB1" s="1096"/>
      <c r="MIC1" s="1096"/>
      <c r="MID1" s="1096"/>
      <c r="MIE1" s="1096"/>
      <c r="MIF1" s="1096"/>
      <c r="MIG1" s="1096"/>
      <c r="MIH1" s="1096"/>
      <c r="MII1" s="1096"/>
      <c r="MIJ1" s="1096"/>
      <c r="MIK1" s="1096"/>
      <c r="MIL1" s="1096"/>
      <c r="MIM1" s="1096"/>
      <c r="MIN1" s="1096"/>
      <c r="MIO1" s="1096"/>
      <c r="MIP1" s="1096"/>
      <c r="MIQ1" s="1096"/>
      <c r="MIR1" s="1096"/>
      <c r="MIS1" s="1096"/>
      <c r="MIT1" s="1096"/>
      <c r="MIU1" s="1096"/>
      <c r="MIV1" s="1096"/>
      <c r="MIW1" s="1096"/>
      <c r="MIX1" s="1096"/>
      <c r="MIY1" s="1096"/>
      <c r="MIZ1" s="1096"/>
      <c r="MJA1" s="1096"/>
      <c r="MJB1" s="1096"/>
      <c r="MJC1" s="1096"/>
      <c r="MJD1" s="1096"/>
      <c r="MJE1" s="1096"/>
      <c r="MJF1" s="1096"/>
      <c r="MJG1" s="1096"/>
      <c r="MJH1" s="1096"/>
      <c r="MJI1" s="1096"/>
      <c r="MJJ1" s="1096"/>
      <c r="MJK1" s="1096"/>
      <c r="MJL1" s="1096"/>
      <c r="MJM1" s="1096"/>
      <c r="MJN1" s="1096"/>
      <c r="MJO1" s="1096"/>
      <c r="MJP1" s="1096"/>
      <c r="MJQ1" s="1096"/>
      <c r="MJR1" s="1096"/>
      <c r="MJS1" s="1096"/>
      <c r="MJT1" s="1096"/>
      <c r="MJU1" s="1096"/>
      <c r="MJV1" s="1096"/>
      <c r="MJW1" s="1096"/>
      <c r="MJX1" s="1096"/>
      <c r="MJY1" s="1096"/>
      <c r="MJZ1" s="1096"/>
      <c r="MKA1" s="1096"/>
      <c r="MKB1" s="1096"/>
      <c r="MKC1" s="1096"/>
      <c r="MKD1" s="1096"/>
      <c r="MKE1" s="1096"/>
      <c r="MKF1" s="1096"/>
      <c r="MKG1" s="1096"/>
      <c r="MKH1" s="1096"/>
      <c r="MKI1" s="1096"/>
      <c r="MKJ1" s="1096"/>
      <c r="MKK1" s="1096"/>
      <c r="MKL1" s="1096"/>
      <c r="MKM1" s="1096"/>
      <c r="MKN1" s="1096"/>
      <c r="MKO1" s="1096"/>
      <c r="MKP1" s="1096"/>
      <c r="MKQ1" s="1096"/>
      <c r="MKR1" s="1096"/>
      <c r="MKS1" s="1096"/>
      <c r="MKT1" s="1096"/>
      <c r="MKU1" s="1096"/>
      <c r="MKV1" s="1096"/>
      <c r="MKW1" s="1096"/>
      <c r="MKX1" s="1096"/>
      <c r="MKY1" s="1096"/>
      <c r="MKZ1" s="1096"/>
      <c r="MLA1" s="1096"/>
      <c r="MLB1" s="1096"/>
      <c r="MLC1" s="1096"/>
      <c r="MLD1" s="1096"/>
      <c r="MLE1" s="1096"/>
      <c r="MLF1" s="1096"/>
      <c r="MLG1" s="1096"/>
      <c r="MLH1" s="1096"/>
      <c r="MLI1" s="1096"/>
      <c r="MLJ1" s="1096"/>
      <c r="MLK1" s="1096"/>
      <c r="MLL1" s="1096"/>
      <c r="MLM1" s="1096"/>
      <c r="MLN1" s="1096"/>
      <c r="MLO1" s="1096"/>
      <c r="MLP1" s="1096"/>
      <c r="MLQ1" s="1096"/>
      <c r="MLR1" s="1096"/>
      <c r="MLS1" s="1096"/>
      <c r="MLT1" s="1096"/>
      <c r="MLU1" s="1096"/>
      <c r="MLV1" s="1096"/>
      <c r="MLW1" s="1096"/>
      <c r="MLX1" s="1096"/>
      <c r="MLY1" s="1096"/>
      <c r="MLZ1" s="1096"/>
      <c r="MMA1" s="1096"/>
      <c r="MMB1" s="1096"/>
      <c r="MMC1" s="1096"/>
      <c r="MMD1" s="1096"/>
      <c r="MME1" s="1096"/>
      <c r="MMF1" s="1096"/>
      <c r="MMG1" s="1096"/>
      <c r="MMH1" s="1096"/>
      <c r="MMI1" s="1096"/>
      <c r="MMJ1" s="1096"/>
      <c r="MMK1" s="1096"/>
      <c r="MML1" s="1096"/>
      <c r="MMM1" s="1096"/>
      <c r="MMN1" s="1096"/>
      <c r="MMO1" s="1096"/>
      <c r="MMP1" s="1096"/>
      <c r="MMQ1" s="1096"/>
      <c r="MMR1" s="1096"/>
      <c r="MMS1" s="1096"/>
      <c r="MMT1" s="1096"/>
      <c r="MMU1" s="1096"/>
      <c r="MMV1" s="1096"/>
      <c r="MMW1" s="1096"/>
      <c r="MMX1" s="1096"/>
      <c r="MMY1" s="1096"/>
      <c r="MMZ1" s="1096"/>
      <c r="MNA1" s="1096"/>
      <c r="MNB1" s="1096"/>
      <c r="MNC1" s="1096"/>
      <c r="MND1" s="1096"/>
      <c r="MNE1" s="1096"/>
      <c r="MNF1" s="1096"/>
      <c r="MNG1" s="1096"/>
      <c r="MNH1" s="1096"/>
      <c r="MNI1" s="1096"/>
      <c r="MNJ1" s="1096"/>
      <c r="MNK1" s="1096"/>
      <c r="MNL1" s="1096"/>
      <c r="MNM1" s="1096"/>
      <c r="MNN1" s="1096"/>
      <c r="MNO1" s="1096"/>
      <c r="MNP1" s="1096"/>
      <c r="MNQ1" s="1096"/>
      <c r="MNR1" s="1096"/>
      <c r="MNS1" s="1096"/>
      <c r="MNT1" s="1096"/>
      <c r="MNU1" s="1096"/>
      <c r="MNV1" s="1096"/>
      <c r="MNW1" s="1096"/>
      <c r="MNX1" s="1096"/>
      <c r="MNY1" s="1096"/>
      <c r="MNZ1" s="1096"/>
      <c r="MOA1" s="1096"/>
      <c r="MOB1" s="1096"/>
      <c r="MOC1" s="1096"/>
      <c r="MOD1" s="1096"/>
      <c r="MOE1" s="1096"/>
      <c r="MOF1" s="1096"/>
      <c r="MOG1" s="1096"/>
      <c r="MOH1" s="1096"/>
      <c r="MOI1" s="1096"/>
      <c r="MOJ1" s="1096"/>
      <c r="MOK1" s="1096"/>
      <c r="MOL1" s="1096"/>
      <c r="MOM1" s="1096"/>
      <c r="MON1" s="1096"/>
      <c r="MOO1" s="1096"/>
      <c r="MOP1" s="1096"/>
      <c r="MOQ1" s="1096"/>
      <c r="MOR1" s="1096"/>
      <c r="MOS1" s="1096"/>
      <c r="MOT1" s="1096"/>
      <c r="MOU1" s="1096"/>
      <c r="MOV1" s="1096"/>
      <c r="MOW1" s="1096"/>
      <c r="MOX1" s="1096"/>
      <c r="MOY1" s="1096"/>
      <c r="MOZ1" s="1096"/>
      <c r="MPA1" s="1096"/>
      <c r="MPB1" s="1096"/>
      <c r="MPC1" s="1096"/>
      <c r="MPD1" s="1096"/>
      <c r="MPE1" s="1096"/>
      <c r="MPF1" s="1096"/>
      <c r="MPG1" s="1096"/>
      <c r="MPH1" s="1096"/>
      <c r="MPI1" s="1096"/>
      <c r="MPJ1" s="1096"/>
      <c r="MPK1" s="1096"/>
      <c r="MPL1" s="1096"/>
      <c r="MPM1" s="1096"/>
      <c r="MPN1" s="1096"/>
      <c r="MPO1" s="1096"/>
      <c r="MPP1" s="1096"/>
      <c r="MPQ1" s="1096"/>
      <c r="MPR1" s="1096"/>
      <c r="MPS1" s="1096"/>
      <c r="MPT1" s="1096"/>
      <c r="MPU1" s="1096"/>
      <c r="MPV1" s="1096"/>
      <c r="MPW1" s="1096"/>
      <c r="MPX1" s="1096"/>
      <c r="MPY1" s="1096"/>
      <c r="MPZ1" s="1096"/>
      <c r="MQA1" s="1096"/>
      <c r="MQB1" s="1096"/>
      <c r="MQC1" s="1096"/>
      <c r="MQD1" s="1096"/>
      <c r="MQE1" s="1096"/>
      <c r="MQF1" s="1096"/>
      <c r="MQG1" s="1096"/>
      <c r="MQH1" s="1096"/>
      <c r="MQI1" s="1096"/>
      <c r="MQJ1" s="1096"/>
      <c r="MQK1" s="1096"/>
      <c r="MQL1" s="1096"/>
      <c r="MQM1" s="1096"/>
      <c r="MQN1" s="1096"/>
      <c r="MQO1" s="1096"/>
      <c r="MQP1" s="1096"/>
      <c r="MQQ1" s="1096"/>
      <c r="MQR1" s="1096"/>
      <c r="MQS1" s="1096"/>
      <c r="MQT1" s="1096"/>
      <c r="MQU1" s="1096"/>
      <c r="MQV1" s="1096"/>
      <c r="MQW1" s="1096"/>
      <c r="MQX1" s="1096"/>
      <c r="MQY1" s="1096"/>
      <c r="MQZ1" s="1096"/>
      <c r="MRA1" s="1096"/>
      <c r="MRB1" s="1096"/>
      <c r="MRC1" s="1096"/>
      <c r="MRD1" s="1096"/>
      <c r="MRE1" s="1096"/>
      <c r="MRF1" s="1096"/>
      <c r="MRG1" s="1096"/>
      <c r="MRH1" s="1096"/>
      <c r="MRI1" s="1096"/>
      <c r="MRJ1" s="1096"/>
      <c r="MRK1" s="1096"/>
      <c r="MRL1" s="1096"/>
      <c r="MRM1" s="1096"/>
      <c r="MRN1" s="1096"/>
      <c r="MRO1" s="1096"/>
      <c r="MRP1" s="1096"/>
      <c r="MRQ1" s="1096"/>
      <c r="MRR1" s="1096"/>
      <c r="MRS1" s="1096"/>
      <c r="MRT1" s="1096"/>
      <c r="MRU1" s="1096"/>
      <c r="MRV1" s="1096"/>
      <c r="MRW1" s="1096"/>
      <c r="MRX1" s="1096"/>
      <c r="MRY1" s="1096"/>
      <c r="MRZ1" s="1096"/>
      <c r="MSA1" s="1096"/>
      <c r="MSB1" s="1096"/>
      <c r="MSC1" s="1096"/>
      <c r="MSD1" s="1096"/>
      <c r="MSE1" s="1096"/>
      <c r="MSF1" s="1096"/>
      <c r="MSG1" s="1096"/>
      <c r="MSH1" s="1096"/>
      <c r="MSI1" s="1096"/>
      <c r="MSJ1" s="1096"/>
      <c r="MSK1" s="1096"/>
      <c r="MSL1" s="1096"/>
      <c r="MSM1" s="1096"/>
      <c r="MSN1" s="1096"/>
      <c r="MSO1" s="1096"/>
      <c r="MSP1" s="1096"/>
      <c r="MSQ1" s="1096"/>
      <c r="MSR1" s="1096"/>
      <c r="MSS1" s="1096"/>
      <c r="MST1" s="1096"/>
      <c r="MSU1" s="1096"/>
      <c r="MSV1" s="1096"/>
      <c r="MSW1" s="1096"/>
      <c r="MSX1" s="1096"/>
      <c r="MSY1" s="1096"/>
      <c r="MSZ1" s="1096"/>
      <c r="MTA1" s="1096"/>
      <c r="MTB1" s="1096"/>
      <c r="MTC1" s="1096"/>
      <c r="MTD1" s="1096"/>
      <c r="MTE1" s="1096"/>
      <c r="MTF1" s="1096"/>
      <c r="MTG1" s="1096"/>
      <c r="MTH1" s="1096"/>
      <c r="MTI1" s="1096"/>
      <c r="MTJ1" s="1096"/>
      <c r="MTK1" s="1096"/>
      <c r="MTL1" s="1096"/>
      <c r="MTM1" s="1096"/>
      <c r="MTN1" s="1096"/>
      <c r="MTO1" s="1096"/>
      <c r="MTP1" s="1096"/>
      <c r="MTQ1" s="1096"/>
      <c r="MTR1" s="1096"/>
      <c r="MTS1" s="1096"/>
      <c r="MTT1" s="1096"/>
      <c r="MTU1" s="1096"/>
      <c r="MTV1" s="1096"/>
      <c r="MTW1" s="1096"/>
      <c r="MTX1" s="1096"/>
      <c r="MTY1" s="1096"/>
      <c r="MTZ1" s="1096"/>
      <c r="MUA1" s="1096"/>
      <c r="MUB1" s="1096"/>
      <c r="MUC1" s="1096"/>
      <c r="MUD1" s="1096"/>
      <c r="MUE1" s="1096"/>
      <c r="MUF1" s="1096"/>
      <c r="MUG1" s="1096"/>
      <c r="MUH1" s="1096"/>
      <c r="MUI1" s="1096"/>
      <c r="MUJ1" s="1096"/>
      <c r="MUK1" s="1096"/>
      <c r="MUL1" s="1096"/>
      <c r="MUM1" s="1096"/>
      <c r="MUN1" s="1096"/>
      <c r="MUO1" s="1096"/>
      <c r="MUP1" s="1096"/>
      <c r="MUQ1" s="1096"/>
      <c r="MUR1" s="1096"/>
      <c r="MUS1" s="1096"/>
      <c r="MUT1" s="1096"/>
      <c r="MUU1" s="1096"/>
      <c r="MUV1" s="1096"/>
      <c r="MUW1" s="1096"/>
      <c r="MUX1" s="1096"/>
      <c r="MUY1" s="1096"/>
      <c r="MUZ1" s="1096"/>
      <c r="MVA1" s="1096"/>
      <c r="MVB1" s="1096"/>
      <c r="MVC1" s="1096"/>
      <c r="MVD1" s="1096"/>
      <c r="MVE1" s="1096"/>
      <c r="MVF1" s="1096"/>
      <c r="MVG1" s="1096"/>
      <c r="MVH1" s="1096"/>
      <c r="MVI1" s="1096"/>
      <c r="MVJ1" s="1096"/>
      <c r="MVK1" s="1096"/>
      <c r="MVL1" s="1096"/>
      <c r="MVM1" s="1096"/>
      <c r="MVN1" s="1096"/>
      <c r="MVO1" s="1096"/>
      <c r="MVP1" s="1096"/>
      <c r="MVQ1" s="1096"/>
      <c r="MVR1" s="1096"/>
      <c r="MVS1" s="1096"/>
      <c r="MVT1" s="1096"/>
      <c r="MVU1" s="1096"/>
      <c r="MVV1" s="1096"/>
      <c r="MVW1" s="1096"/>
      <c r="MVX1" s="1096"/>
      <c r="MVY1" s="1096"/>
      <c r="MVZ1" s="1096"/>
      <c r="MWA1" s="1096"/>
      <c r="MWB1" s="1096"/>
      <c r="MWC1" s="1096"/>
      <c r="MWD1" s="1096"/>
      <c r="MWE1" s="1096"/>
      <c r="MWF1" s="1096"/>
      <c r="MWG1" s="1096"/>
      <c r="MWH1" s="1096"/>
      <c r="MWI1" s="1096"/>
      <c r="MWJ1" s="1096"/>
      <c r="MWK1" s="1096"/>
      <c r="MWL1" s="1096"/>
      <c r="MWM1" s="1096"/>
      <c r="MWN1" s="1096"/>
      <c r="MWO1" s="1096"/>
      <c r="MWP1" s="1096"/>
      <c r="MWQ1" s="1096"/>
      <c r="MWR1" s="1096"/>
      <c r="MWS1" s="1096"/>
      <c r="MWT1" s="1096"/>
      <c r="MWU1" s="1096"/>
      <c r="MWV1" s="1096"/>
      <c r="MWW1" s="1096"/>
      <c r="MWX1" s="1096"/>
      <c r="MWY1" s="1096"/>
      <c r="MWZ1" s="1096"/>
      <c r="MXA1" s="1096"/>
      <c r="MXB1" s="1096"/>
      <c r="MXC1" s="1096"/>
      <c r="MXD1" s="1096"/>
      <c r="MXE1" s="1096"/>
      <c r="MXF1" s="1096"/>
      <c r="MXG1" s="1096"/>
      <c r="MXH1" s="1096"/>
      <c r="MXI1" s="1096"/>
      <c r="MXJ1" s="1096"/>
      <c r="MXK1" s="1096"/>
      <c r="MXL1" s="1096"/>
      <c r="MXM1" s="1096"/>
      <c r="MXN1" s="1096"/>
      <c r="MXO1" s="1096"/>
      <c r="MXP1" s="1096"/>
      <c r="MXQ1" s="1096"/>
      <c r="MXR1" s="1096"/>
      <c r="MXS1" s="1096"/>
      <c r="MXT1" s="1096"/>
      <c r="MXU1" s="1096"/>
      <c r="MXV1" s="1096"/>
      <c r="MXW1" s="1096"/>
      <c r="MXX1" s="1096"/>
      <c r="MXY1" s="1096"/>
      <c r="MXZ1" s="1096"/>
      <c r="MYA1" s="1096"/>
      <c r="MYB1" s="1096"/>
      <c r="MYC1" s="1096"/>
      <c r="MYD1" s="1096"/>
      <c r="MYE1" s="1096"/>
      <c r="MYF1" s="1096"/>
      <c r="MYG1" s="1096"/>
      <c r="MYH1" s="1096"/>
      <c r="MYI1" s="1096"/>
      <c r="MYJ1" s="1096"/>
      <c r="MYK1" s="1096"/>
      <c r="MYL1" s="1096"/>
      <c r="MYM1" s="1096"/>
      <c r="MYN1" s="1096"/>
      <c r="MYO1" s="1096"/>
      <c r="MYP1" s="1096"/>
      <c r="MYQ1" s="1096"/>
      <c r="MYR1" s="1096"/>
      <c r="MYS1" s="1096"/>
      <c r="MYT1" s="1096"/>
      <c r="MYU1" s="1096"/>
      <c r="MYV1" s="1096"/>
      <c r="MYW1" s="1096"/>
      <c r="MYX1" s="1096"/>
      <c r="MYY1" s="1096"/>
      <c r="MYZ1" s="1096"/>
      <c r="MZA1" s="1096"/>
      <c r="MZB1" s="1096"/>
      <c r="MZC1" s="1096"/>
      <c r="MZD1" s="1096"/>
      <c r="MZE1" s="1096"/>
      <c r="MZF1" s="1096"/>
      <c r="MZG1" s="1096"/>
      <c r="MZH1" s="1096"/>
      <c r="MZI1" s="1096"/>
      <c r="MZJ1" s="1096"/>
      <c r="MZK1" s="1096"/>
      <c r="MZL1" s="1096"/>
      <c r="MZM1" s="1096"/>
      <c r="MZN1" s="1096"/>
      <c r="MZO1" s="1096"/>
      <c r="MZP1" s="1096"/>
      <c r="MZQ1" s="1096"/>
      <c r="MZR1" s="1096"/>
      <c r="MZS1" s="1096"/>
      <c r="MZT1" s="1096"/>
      <c r="MZU1" s="1096"/>
      <c r="MZV1" s="1096"/>
      <c r="MZW1" s="1096"/>
      <c r="MZX1" s="1096"/>
      <c r="MZY1" s="1096"/>
      <c r="MZZ1" s="1096"/>
      <c r="NAA1" s="1096"/>
      <c r="NAB1" s="1096"/>
      <c r="NAC1" s="1096"/>
      <c r="NAD1" s="1096"/>
      <c r="NAE1" s="1096"/>
      <c r="NAF1" s="1096"/>
      <c r="NAG1" s="1096"/>
      <c r="NAH1" s="1096"/>
      <c r="NAI1" s="1096"/>
      <c r="NAJ1" s="1096"/>
      <c r="NAK1" s="1096"/>
      <c r="NAL1" s="1096"/>
      <c r="NAM1" s="1096"/>
      <c r="NAN1" s="1096"/>
      <c r="NAO1" s="1096"/>
      <c r="NAP1" s="1096"/>
      <c r="NAQ1" s="1096"/>
      <c r="NAR1" s="1096"/>
      <c r="NAS1" s="1096"/>
      <c r="NAT1" s="1096"/>
      <c r="NAU1" s="1096"/>
      <c r="NAV1" s="1096"/>
      <c r="NAW1" s="1096"/>
      <c r="NAX1" s="1096"/>
      <c r="NAY1" s="1096"/>
      <c r="NAZ1" s="1096"/>
      <c r="NBA1" s="1096"/>
      <c r="NBB1" s="1096"/>
      <c r="NBC1" s="1096"/>
      <c r="NBD1" s="1096"/>
      <c r="NBE1" s="1096"/>
      <c r="NBF1" s="1096"/>
      <c r="NBG1" s="1096"/>
      <c r="NBH1" s="1096"/>
      <c r="NBI1" s="1096"/>
      <c r="NBJ1" s="1096"/>
      <c r="NBK1" s="1096"/>
      <c r="NBL1" s="1096"/>
      <c r="NBM1" s="1096"/>
      <c r="NBN1" s="1096"/>
      <c r="NBO1" s="1096"/>
      <c r="NBP1" s="1096"/>
      <c r="NBQ1" s="1096"/>
      <c r="NBR1" s="1096"/>
      <c r="NBS1" s="1096"/>
      <c r="NBT1" s="1096"/>
      <c r="NBU1" s="1096"/>
      <c r="NBV1" s="1096"/>
      <c r="NBW1" s="1096"/>
      <c r="NBX1" s="1096"/>
      <c r="NBY1" s="1096"/>
      <c r="NBZ1" s="1096"/>
      <c r="NCA1" s="1096"/>
      <c r="NCB1" s="1096"/>
      <c r="NCC1" s="1096"/>
      <c r="NCD1" s="1096"/>
      <c r="NCE1" s="1096"/>
      <c r="NCF1" s="1096"/>
      <c r="NCG1" s="1096"/>
      <c r="NCH1" s="1096"/>
      <c r="NCI1" s="1096"/>
      <c r="NCJ1" s="1096"/>
      <c r="NCK1" s="1096"/>
      <c r="NCL1" s="1096"/>
      <c r="NCM1" s="1096"/>
      <c r="NCN1" s="1096"/>
      <c r="NCO1" s="1096"/>
      <c r="NCP1" s="1096"/>
      <c r="NCQ1" s="1096"/>
      <c r="NCR1" s="1096"/>
      <c r="NCS1" s="1096"/>
      <c r="NCT1" s="1096"/>
      <c r="NCU1" s="1096"/>
      <c r="NCV1" s="1096"/>
      <c r="NCW1" s="1096"/>
      <c r="NCX1" s="1096"/>
      <c r="NCY1" s="1096"/>
      <c r="NCZ1" s="1096"/>
      <c r="NDA1" s="1096"/>
      <c r="NDB1" s="1096"/>
      <c r="NDC1" s="1096"/>
      <c r="NDD1" s="1096"/>
      <c r="NDE1" s="1096"/>
      <c r="NDF1" s="1096"/>
      <c r="NDG1" s="1096"/>
      <c r="NDH1" s="1096"/>
      <c r="NDI1" s="1096"/>
      <c r="NDJ1" s="1096"/>
      <c r="NDK1" s="1096"/>
      <c r="NDL1" s="1096"/>
      <c r="NDM1" s="1096"/>
      <c r="NDN1" s="1096"/>
      <c r="NDO1" s="1096"/>
      <c r="NDP1" s="1096"/>
      <c r="NDQ1" s="1096"/>
      <c r="NDR1" s="1096"/>
      <c r="NDS1" s="1096"/>
      <c r="NDT1" s="1096"/>
      <c r="NDU1" s="1096"/>
      <c r="NDV1" s="1096"/>
      <c r="NDW1" s="1096"/>
      <c r="NDX1" s="1096"/>
      <c r="NDY1" s="1096"/>
      <c r="NDZ1" s="1096"/>
      <c r="NEA1" s="1096"/>
      <c r="NEB1" s="1096"/>
      <c r="NEC1" s="1096"/>
      <c r="NED1" s="1096"/>
      <c r="NEE1" s="1096"/>
      <c r="NEF1" s="1096"/>
      <c r="NEG1" s="1096"/>
      <c r="NEH1" s="1096"/>
      <c r="NEI1" s="1096"/>
      <c r="NEJ1" s="1096"/>
      <c r="NEK1" s="1096"/>
      <c r="NEL1" s="1096"/>
      <c r="NEM1" s="1096"/>
      <c r="NEN1" s="1096"/>
      <c r="NEO1" s="1096"/>
      <c r="NEP1" s="1096"/>
      <c r="NEQ1" s="1096"/>
      <c r="NER1" s="1096"/>
      <c r="NES1" s="1096"/>
      <c r="NET1" s="1096"/>
      <c r="NEU1" s="1096"/>
      <c r="NEV1" s="1096"/>
      <c r="NEW1" s="1096"/>
      <c r="NEX1" s="1096"/>
      <c r="NEY1" s="1096"/>
      <c r="NEZ1" s="1096"/>
      <c r="NFA1" s="1096"/>
      <c r="NFB1" s="1096"/>
      <c r="NFC1" s="1096"/>
      <c r="NFD1" s="1096"/>
      <c r="NFE1" s="1096"/>
      <c r="NFF1" s="1096"/>
      <c r="NFG1" s="1096"/>
      <c r="NFH1" s="1096"/>
      <c r="NFI1" s="1096"/>
      <c r="NFJ1" s="1096"/>
      <c r="NFK1" s="1096"/>
      <c r="NFL1" s="1096"/>
      <c r="NFM1" s="1096"/>
      <c r="NFN1" s="1096"/>
      <c r="NFO1" s="1096"/>
      <c r="NFP1" s="1096"/>
      <c r="NFQ1" s="1096"/>
      <c r="NFR1" s="1096"/>
      <c r="NFS1" s="1096"/>
      <c r="NFT1" s="1096"/>
      <c r="NFU1" s="1096"/>
      <c r="NFV1" s="1096"/>
      <c r="NFW1" s="1096"/>
      <c r="NFX1" s="1096"/>
      <c r="NFY1" s="1096"/>
      <c r="NFZ1" s="1096"/>
      <c r="NGA1" s="1096"/>
      <c r="NGB1" s="1096"/>
      <c r="NGC1" s="1096"/>
      <c r="NGD1" s="1096"/>
      <c r="NGE1" s="1096"/>
      <c r="NGF1" s="1096"/>
      <c r="NGG1" s="1096"/>
      <c r="NGH1" s="1096"/>
      <c r="NGI1" s="1096"/>
      <c r="NGJ1" s="1096"/>
      <c r="NGK1" s="1096"/>
      <c r="NGL1" s="1096"/>
      <c r="NGM1" s="1096"/>
      <c r="NGN1" s="1096"/>
      <c r="NGO1" s="1096"/>
      <c r="NGP1" s="1096"/>
      <c r="NGQ1" s="1096"/>
      <c r="NGR1" s="1096"/>
      <c r="NGS1" s="1096"/>
      <c r="NGT1" s="1096"/>
      <c r="NGU1" s="1096"/>
      <c r="NGV1" s="1096"/>
      <c r="NGW1" s="1096"/>
      <c r="NGX1" s="1096"/>
      <c r="NGY1" s="1096"/>
      <c r="NGZ1" s="1096"/>
      <c r="NHA1" s="1096"/>
      <c r="NHB1" s="1096"/>
      <c r="NHC1" s="1096"/>
      <c r="NHD1" s="1096"/>
      <c r="NHE1" s="1096"/>
      <c r="NHF1" s="1096"/>
      <c r="NHG1" s="1096"/>
      <c r="NHH1" s="1096"/>
      <c r="NHI1" s="1096"/>
      <c r="NHJ1" s="1096"/>
      <c r="NHK1" s="1096"/>
      <c r="NHL1" s="1096"/>
      <c r="NHM1" s="1096"/>
      <c r="NHN1" s="1096"/>
      <c r="NHO1" s="1096"/>
      <c r="NHP1" s="1096"/>
      <c r="NHQ1" s="1096"/>
      <c r="NHR1" s="1096"/>
      <c r="NHS1" s="1096"/>
      <c r="NHT1" s="1096"/>
      <c r="NHU1" s="1096"/>
      <c r="NHV1" s="1096"/>
      <c r="NHW1" s="1096"/>
      <c r="NHX1" s="1096"/>
      <c r="NHY1" s="1096"/>
      <c r="NHZ1" s="1096"/>
      <c r="NIA1" s="1096"/>
      <c r="NIB1" s="1096"/>
      <c r="NIC1" s="1096"/>
      <c r="NID1" s="1096"/>
      <c r="NIE1" s="1096"/>
      <c r="NIF1" s="1096"/>
      <c r="NIG1" s="1096"/>
      <c r="NIH1" s="1096"/>
      <c r="NII1" s="1096"/>
      <c r="NIJ1" s="1096"/>
      <c r="NIK1" s="1096"/>
      <c r="NIL1" s="1096"/>
      <c r="NIM1" s="1096"/>
      <c r="NIN1" s="1096"/>
      <c r="NIO1" s="1096"/>
      <c r="NIP1" s="1096"/>
      <c r="NIQ1" s="1096"/>
      <c r="NIR1" s="1096"/>
      <c r="NIS1" s="1096"/>
      <c r="NIT1" s="1096"/>
      <c r="NIU1" s="1096"/>
      <c r="NIV1" s="1096"/>
      <c r="NIW1" s="1096"/>
      <c r="NIX1" s="1096"/>
      <c r="NIY1" s="1096"/>
      <c r="NIZ1" s="1096"/>
      <c r="NJA1" s="1096"/>
      <c r="NJB1" s="1096"/>
      <c r="NJC1" s="1096"/>
      <c r="NJD1" s="1096"/>
      <c r="NJE1" s="1096"/>
      <c r="NJF1" s="1096"/>
      <c r="NJG1" s="1096"/>
      <c r="NJH1" s="1096"/>
      <c r="NJI1" s="1096"/>
      <c r="NJJ1" s="1096"/>
      <c r="NJK1" s="1096"/>
      <c r="NJL1" s="1096"/>
      <c r="NJM1" s="1096"/>
      <c r="NJN1" s="1096"/>
      <c r="NJO1" s="1096"/>
      <c r="NJP1" s="1096"/>
      <c r="NJQ1" s="1096"/>
      <c r="NJR1" s="1096"/>
      <c r="NJS1" s="1096"/>
      <c r="NJT1" s="1096"/>
      <c r="NJU1" s="1096"/>
      <c r="NJV1" s="1096"/>
      <c r="NJW1" s="1096"/>
      <c r="NJX1" s="1096"/>
      <c r="NJY1" s="1096"/>
      <c r="NJZ1" s="1096"/>
      <c r="NKA1" s="1096"/>
      <c r="NKB1" s="1096"/>
      <c r="NKC1" s="1096"/>
      <c r="NKD1" s="1096"/>
      <c r="NKE1" s="1096"/>
      <c r="NKF1" s="1096"/>
      <c r="NKG1" s="1096"/>
      <c r="NKH1" s="1096"/>
      <c r="NKI1" s="1096"/>
      <c r="NKJ1" s="1096"/>
      <c r="NKK1" s="1096"/>
      <c r="NKL1" s="1096"/>
      <c r="NKM1" s="1096"/>
      <c r="NKN1" s="1096"/>
      <c r="NKO1" s="1096"/>
      <c r="NKP1" s="1096"/>
      <c r="NKQ1" s="1096"/>
      <c r="NKR1" s="1096"/>
      <c r="NKS1" s="1096"/>
      <c r="NKT1" s="1096"/>
      <c r="NKU1" s="1096"/>
      <c r="NKV1" s="1096"/>
      <c r="NKW1" s="1096"/>
      <c r="NKX1" s="1096"/>
      <c r="NKY1" s="1096"/>
      <c r="NKZ1" s="1096"/>
      <c r="NLA1" s="1096"/>
      <c r="NLB1" s="1096"/>
      <c r="NLC1" s="1096"/>
      <c r="NLD1" s="1096"/>
      <c r="NLE1" s="1096"/>
      <c r="NLF1" s="1096"/>
      <c r="NLG1" s="1096"/>
      <c r="NLH1" s="1096"/>
      <c r="NLI1" s="1096"/>
      <c r="NLJ1" s="1096"/>
      <c r="NLK1" s="1096"/>
      <c r="NLL1" s="1096"/>
      <c r="NLM1" s="1096"/>
      <c r="NLN1" s="1096"/>
      <c r="NLO1" s="1096"/>
      <c r="NLP1" s="1096"/>
      <c r="NLQ1" s="1096"/>
      <c r="NLR1" s="1096"/>
      <c r="NLS1" s="1096"/>
      <c r="NLT1" s="1096"/>
      <c r="NLU1" s="1096"/>
      <c r="NLV1" s="1096"/>
      <c r="NLW1" s="1096"/>
      <c r="NLX1" s="1096"/>
      <c r="NLY1" s="1096"/>
      <c r="NLZ1" s="1096"/>
      <c r="NMA1" s="1096"/>
      <c r="NMB1" s="1096"/>
      <c r="NMC1" s="1096"/>
      <c r="NMD1" s="1096"/>
      <c r="NME1" s="1096"/>
      <c r="NMF1" s="1096"/>
      <c r="NMG1" s="1096"/>
      <c r="NMH1" s="1096"/>
      <c r="NMI1" s="1096"/>
      <c r="NMJ1" s="1096"/>
      <c r="NMK1" s="1096"/>
      <c r="NML1" s="1096"/>
      <c r="NMM1" s="1096"/>
      <c r="NMN1" s="1096"/>
      <c r="NMO1" s="1096"/>
      <c r="NMP1" s="1096"/>
      <c r="NMQ1" s="1096"/>
      <c r="NMR1" s="1096"/>
      <c r="NMS1" s="1096"/>
      <c r="NMT1" s="1096"/>
      <c r="NMU1" s="1096"/>
      <c r="NMV1" s="1096"/>
      <c r="NMW1" s="1096"/>
      <c r="NMX1" s="1096"/>
      <c r="NMY1" s="1096"/>
      <c r="NMZ1" s="1096"/>
      <c r="NNA1" s="1096"/>
      <c r="NNB1" s="1096"/>
      <c r="NNC1" s="1096"/>
      <c r="NND1" s="1096"/>
      <c r="NNE1" s="1096"/>
      <c r="NNF1" s="1096"/>
      <c r="NNG1" s="1096"/>
      <c r="NNH1" s="1096"/>
      <c r="NNI1" s="1096"/>
      <c r="NNJ1" s="1096"/>
      <c r="NNK1" s="1096"/>
      <c r="NNL1" s="1096"/>
      <c r="NNM1" s="1096"/>
      <c r="NNN1" s="1096"/>
      <c r="NNO1" s="1096"/>
      <c r="NNP1" s="1096"/>
      <c r="NNQ1" s="1096"/>
      <c r="NNR1" s="1096"/>
      <c r="NNS1" s="1096"/>
      <c r="NNT1" s="1096"/>
      <c r="NNU1" s="1096"/>
      <c r="NNV1" s="1096"/>
      <c r="NNW1" s="1096"/>
      <c r="NNX1" s="1096"/>
      <c r="NNY1" s="1096"/>
      <c r="NNZ1" s="1096"/>
      <c r="NOA1" s="1096"/>
      <c r="NOB1" s="1096"/>
      <c r="NOC1" s="1096"/>
      <c r="NOD1" s="1096"/>
      <c r="NOE1" s="1096"/>
      <c r="NOF1" s="1096"/>
      <c r="NOG1" s="1096"/>
      <c r="NOH1" s="1096"/>
      <c r="NOI1" s="1096"/>
      <c r="NOJ1" s="1096"/>
      <c r="NOK1" s="1096"/>
      <c r="NOL1" s="1096"/>
      <c r="NOM1" s="1096"/>
      <c r="NON1" s="1096"/>
      <c r="NOO1" s="1096"/>
      <c r="NOP1" s="1096"/>
      <c r="NOQ1" s="1096"/>
      <c r="NOR1" s="1096"/>
      <c r="NOS1" s="1096"/>
      <c r="NOT1" s="1096"/>
      <c r="NOU1" s="1096"/>
      <c r="NOV1" s="1096"/>
      <c r="NOW1" s="1096"/>
      <c r="NOX1" s="1096"/>
      <c r="NOY1" s="1096"/>
      <c r="NOZ1" s="1096"/>
      <c r="NPA1" s="1096"/>
      <c r="NPB1" s="1096"/>
      <c r="NPC1" s="1096"/>
      <c r="NPD1" s="1096"/>
      <c r="NPE1" s="1096"/>
      <c r="NPF1" s="1096"/>
      <c r="NPG1" s="1096"/>
      <c r="NPH1" s="1096"/>
      <c r="NPI1" s="1096"/>
      <c r="NPJ1" s="1096"/>
      <c r="NPK1" s="1096"/>
      <c r="NPL1" s="1096"/>
      <c r="NPM1" s="1096"/>
      <c r="NPN1" s="1096"/>
      <c r="NPO1" s="1096"/>
      <c r="NPP1" s="1096"/>
      <c r="NPQ1" s="1096"/>
      <c r="NPR1" s="1096"/>
      <c r="NPS1" s="1096"/>
      <c r="NPT1" s="1096"/>
      <c r="NPU1" s="1096"/>
      <c r="NPV1" s="1096"/>
      <c r="NPW1" s="1096"/>
      <c r="NPX1" s="1096"/>
      <c r="NPY1" s="1096"/>
      <c r="NPZ1" s="1096"/>
      <c r="NQA1" s="1096"/>
      <c r="NQB1" s="1096"/>
      <c r="NQC1" s="1096"/>
      <c r="NQD1" s="1096"/>
      <c r="NQE1" s="1096"/>
      <c r="NQF1" s="1096"/>
      <c r="NQG1" s="1096"/>
      <c r="NQH1" s="1096"/>
      <c r="NQI1" s="1096"/>
      <c r="NQJ1" s="1096"/>
      <c r="NQK1" s="1096"/>
      <c r="NQL1" s="1096"/>
      <c r="NQM1" s="1096"/>
      <c r="NQN1" s="1096"/>
      <c r="NQO1" s="1096"/>
      <c r="NQP1" s="1096"/>
      <c r="NQQ1" s="1096"/>
      <c r="NQR1" s="1096"/>
      <c r="NQS1" s="1096"/>
      <c r="NQT1" s="1096"/>
      <c r="NQU1" s="1096"/>
      <c r="NQV1" s="1096"/>
      <c r="NQW1" s="1096"/>
      <c r="NQX1" s="1096"/>
      <c r="NQY1" s="1096"/>
      <c r="NQZ1" s="1096"/>
      <c r="NRA1" s="1096"/>
      <c r="NRB1" s="1096"/>
      <c r="NRC1" s="1096"/>
      <c r="NRD1" s="1096"/>
      <c r="NRE1" s="1096"/>
      <c r="NRF1" s="1096"/>
      <c r="NRG1" s="1096"/>
      <c r="NRH1" s="1096"/>
      <c r="NRI1" s="1096"/>
      <c r="NRJ1" s="1096"/>
      <c r="NRK1" s="1096"/>
      <c r="NRL1" s="1096"/>
      <c r="NRM1" s="1096"/>
      <c r="NRN1" s="1096"/>
      <c r="NRO1" s="1096"/>
      <c r="NRP1" s="1096"/>
      <c r="NRQ1" s="1096"/>
      <c r="NRR1" s="1096"/>
      <c r="NRS1" s="1096"/>
      <c r="NRT1" s="1096"/>
      <c r="NRU1" s="1096"/>
      <c r="NRV1" s="1096"/>
      <c r="NRW1" s="1096"/>
      <c r="NRX1" s="1096"/>
      <c r="NRY1" s="1096"/>
      <c r="NRZ1" s="1096"/>
      <c r="NSA1" s="1096"/>
      <c r="NSB1" s="1096"/>
      <c r="NSC1" s="1096"/>
      <c r="NSD1" s="1096"/>
      <c r="NSE1" s="1096"/>
      <c r="NSF1" s="1096"/>
      <c r="NSG1" s="1096"/>
      <c r="NSH1" s="1096"/>
      <c r="NSI1" s="1096"/>
      <c r="NSJ1" s="1096"/>
      <c r="NSK1" s="1096"/>
      <c r="NSL1" s="1096"/>
      <c r="NSM1" s="1096"/>
      <c r="NSN1" s="1096"/>
      <c r="NSO1" s="1096"/>
      <c r="NSP1" s="1096"/>
      <c r="NSQ1" s="1096"/>
      <c r="NSR1" s="1096"/>
      <c r="NSS1" s="1096"/>
      <c r="NST1" s="1096"/>
      <c r="NSU1" s="1096"/>
      <c r="NSV1" s="1096"/>
      <c r="NSW1" s="1096"/>
      <c r="NSX1" s="1096"/>
      <c r="NSY1" s="1096"/>
      <c r="NSZ1" s="1096"/>
      <c r="NTA1" s="1096"/>
      <c r="NTB1" s="1096"/>
      <c r="NTC1" s="1096"/>
      <c r="NTD1" s="1096"/>
      <c r="NTE1" s="1096"/>
      <c r="NTF1" s="1096"/>
      <c r="NTG1" s="1096"/>
      <c r="NTH1" s="1096"/>
      <c r="NTI1" s="1096"/>
      <c r="NTJ1" s="1096"/>
      <c r="NTK1" s="1096"/>
      <c r="NTL1" s="1096"/>
      <c r="NTM1" s="1096"/>
      <c r="NTN1" s="1096"/>
      <c r="NTO1" s="1096"/>
      <c r="NTP1" s="1096"/>
      <c r="NTQ1" s="1096"/>
      <c r="NTR1" s="1096"/>
      <c r="NTS1" s="1096"/>
      <c r="NTT1" s="1096"/>
      <c r="NTU1" s="1096"/>
      <c r="NTV1" s="1096"/>
      <c r="NTW1" s="1096"/>
      <c r="NTX1" s="1096"/>
      <c r="NTY1" s="1096"/>
      <c r="NTZ1" s="1096"/>
      <c r="NUA1" s="1096"/>
      <c r="NUB1" s="1096"/>
      <c r="NUC1" s="1096"/>
      <c r="NUD1" s="1096"/>
      <c r="NUE1" s="1096"/>
      <c r="NUF1" s="1096"/>
      <c r="NUG1" s="1096"/>
      <c r="NUH1" s="1096"/>
      <c r="NUI1" s="1096"/>
      <c r="NUJ1" s="1096"/>
      <c r="NUK1" s="1096"/>
      <c r="NUL1" s="1096"/>
      <c r="NUM1" s="1096"/>
      <c r="NUN1" s="1096"/>
      <c r="NUO1" s="1096"/>
      <c r="NUP1" s="1096"/>
      <c r="NUQ1" s="1096"/>
      <c r="NUR1" s="1096"/>
      <c r="NUS1" s="1096"/>
      <c r="NUT1" s="1096"/>
      <c r="NUU1" s="1096"/>
      <c r="NUV1" s="1096"/>
      <c r="NUW1" s="1096"/>
      <c r="NUX1" s="1096"/>
      <c r="NUY1" s="1096"/>
      <c r="NUZ1" s="1096"/>
      <c r="NVA1" s="1096"/>
      <c r="NVB1" s="1096"/>
      <c r="NVC1" s="1096"/>
      <c r="NVD1" s="1096"/>
      <c r="NVE1" s="1096"/>
      <c r="NVF1" s="1096"/>
      <c r="NVG1" s="1096"/>
      <c r="NVH1" s="1096"/>
      <c r="NVI1" s="1096"/>
      <c r="NVJ1" s="1096"/>
      <c r="NVK1" s="1096"/>
      <c r="NVL1" s="1096"/>
      <c r="NVM1" s="1096"/>
      <c r="NVN1" s="1096"/>
      <c r="NVO1" s="1096"/>
      <c r="NVP1" s="1096"/>
      <c r="NVQ1" s="1096"/>
      <c r="NVR1" s="1096"/>
      <c r="NVS1" s="1096"/>
      <c r="NVT1" s="1096"/>
      <c r="NVU1" s="1096"/>
      <c r="NVV1" s="1096"/>
      <c r="NVW1" s="1096"/>
      <c r="NVX1" s="1096"/>
      <c r="NVY1" s="1096"/>
      <c r="NVZ1" s="1096"/>
      <c r="NWA1" s="1096"/>
      <c r="NWB1" s="1096"/>
      <c r="NWC1" s="1096"/>
      <c r="NWD1" s="1096"/>
      <c r="NWE1" s="1096"/>
      <c r="NWF1" s="1096"/>
      <c r="NWG1" s="1096"/>
      <c r="NWH1" s="1096"/>
      <c r="NWI1" s="1096"/>
      <c r="NWJ1" s="1096"/>
      <c r="NWK1" s="1096"/>
      <c r="NWL1" s="1096"/>
      <c r="NWM1" s="1096"/>
      <c r="NWN1" s="1096"/>
      <c r="NWO1" s="1096"/>
      <c r="NWP1" s="1096"/>
      <c r="NWQ1" s="1096"/>
      <c r="NWR1" s="1096"/>
      <c r="NWS1" s="1096"/>
      <c r="NWT1" s="1096"/>
      <c r="NWU1" s="1096"/>
      <c r="NWV1" s="1096"/>
      <c r="NWW1" s="1096"/>
      <c r="NWX1" s="1096"/>
      <c r="NWY1" s="1096"/>
      <c r="NWZ1" s="1096"/>
      <c r="NXA1" s="1096"/>
      <c r="NXB1" s="1096"/>
      <c r="NXC1" s="1096"/>
      <c r="NXD1" s="1096"/>
      <c r="NXE1" s="1096"/>
      <c r="NXF1" s="1096"/>
      <c r="NXG1" s="1096"/>
      <c r="NXH1" s="1096"/>
      <c r="NXI1" s="1096"/>
      <c r="NXJ1" s="1096"/>
      <c r="NXK1" s="1096"/>
      <c r="NXL1" s="1096"/>
      <c r="NXM1" s="1096"/>
      <c r="NXN1" s="1096"/>
      <c r="NXO1" s="1096"/>
      <c r="NXP1" s="1096"/>
      <c r="NXQ1" s="1096"/>
      <c r="NXR1" s="1096"/>
      <c r="NXS1" s="1096"/>
      <c r="NXT1" s="1096"/>
      <c r="NXU1" s="1096"/>
      <c r="NXV1" s="1096"/>
      <c r="NXW1" s="1096"/>
      <c r="NXX1" s="1096"/>
      <c r="NXY1" s="1096"/>
      <c r="NXZ1" s="1096"/>
      <c r="NYA1" s="1096"/>
      <c r="NYB1" s="1096"/>
      <c r="NYC1" s="1096"/>
      <c r="NYD1" s="1096"/>
      <c r="NYE1" s="1096"/>
      <c r="NYF1" s="1096"/>
      <c r="NYG1" s="1096"/>
      <c r="NYH1" s="1096"/>
      <c r="NYI1" s="1096"/>
      <c r="NYJ1" s="1096"/>
      <c r="NYK1" s="1096"/>
      <c r="NYL1" s="1096"/>
      <c r="NYM1" s="1096"/>
      <c r="NYN1" s="1096"/>
      <c r="NYO1" s="1096"/>
      <c r="NYP1" s="1096"/>
      <c r="NYQ1" s="1096"/>
      <c r="NYR1" s="1096"/>
      <c r="NYS1" s="1096"/>
      <c r="NYT1" s="1096"/>
      <c r="NYU1" s="1096"/>
      <c r="NYV1" s="1096"/>
      <c r="NYW1" s="1096"/>
      <c r="NYX1" s="1096"/>
      <c r="NYY1" s="1096"/>
      <c r="NYZ1" s="1096"/>
      <c r="NZA1" s="1096"/>
      <c r="NZB1" s="1096"/>
      <c r="NZC1" s="1096"/>
      <c r="NZD1" s="1096"/>
      <c r="NZE1" s="1096"/>
      <c r="NZF1" s="1096"/>
      <c r="NZG1" s="1096"/>
      <c r="NZH1" s="1096"/>
      <c r="NZI1" s="1096"/>
      <c r="NZJ1" s="1096"/>
      <c r="NZK1" s="1096"/>
      <c r="NZL1" s="1096"/>
      <c r="NZM1" s="1096"/>
      <c r="NZN1" s="1096"/>
      <c r="NZO1" s="1096"/>
      <c r="NZP1" s="1096"/>
      <c r="NZQ1" s="1096"/>
      <c r="NZR1" s="1096"/>
      <c r="NZS1" s="1096"/>
      <c r="NZT1" s="1096"/>
      <c r="NZU1" s="1096"/>
      <c r="NZV1" s="1096"/>
      <c r="NZW1" s="1096"/>
      <c r="NZX1" s="1096"/>
      <c r="NZY1" s="1096"/>
      <c r="NZZ1" s="1096"/>
      <c r="OAA1" s="1096"/>
      <c r="OAB1" s="1096"/>
      <c r="OAC1" s="1096"/>
      <c r="OAD1" s="1096"/>
      <c r="OAE1" s="1096"/>
      <c r="OAF1" s="1096"/>
      <c r="OAG1" s="1096"/>
      <c r="OAH1" s="1096"/>
      <c r="OAI1" s="1096"/>
      <c r="OAJ1" s="1096"/>
      <c r="OAK1" s="1096"/>
      <c r="OAL1" s="1096"/>
      <c r="OAM1" s="1096"/>
      <c r="OAN1" s="1096"/>
      <c r="OAO1" s="1096"/>
      <c r="OAP1" s="1096"/>
      <c r="OAQ1" s="1096"/>
      <c r="OAR1" s="1096"/>
      <c r="OAS1" s="1096"/>
      <c r="OAT1" s="1096"/>
      <c r="OAU1" s="1096"/>
      <c r="OAV1" s="1096"/>
      <c r="OAW1" s="1096"/>
      <c r="OAX1" s="1096"/>
      <c r="OAY1" s="1096"/>
      <c r="OAZ1" s="1096"/>
      <c r="OBA1" s="1096"/>
      <c r="OBB1" s="1096"/>
      <c r="OBC1" s="1096"/>
      <c r="OBD1" s="1096"/>
      <c r="OBE1" s="1096"/>
      <c r="OBF1" s="1096"/>
      <c r="OBG1" s="1096"/>
      <c r="OBH1" s="1096"/>
      <c r="OBI1" s="1096"/>
      <c r="OBJ1" s="1096"/>
      <c r="OBK1" s="1096"/>
      <c r="OBL1" s="1096"/>
      <c r="OBM1" s="1096"/>
      <c r="OBN1" s="1096"/>
      <c r="OBO1" s="1096"/>
      <c r="OBP1" s="1096"/>
      <c r="OBQ1" s="1096"/>
      <c r="OBR1" s="1096"/>
      <c r="OBS1" s="1096"/>
      <c r="OBT1" s="1096"/>
      <c r="OBU1" s="1096"/>
      <c r="OBV1" s="1096"/>
      <c r="OBW1" s="1096"/>
      <c r="OBX1" s="1096"/>
      <c r="OBY1" s="1096"/>
      <c r="OBZ1" s="1096"/>
      <c r="OCA1" s="1096"/>
      <c r="OCB1" s="1096"/>
      <c r="OCC1" s="1096"/>
      <c r="OCD1" s="1096"/>
      <c r="OCE1" s="1096"/>
      <c r="OCF1" s="1096"/>
      <c r="OCG1" s="1096"/>
      <c r="OCH1" s="1096"/>
      <c r="OCI1" s="1096"/>
      <c r="OCJ1" s="1096"/>
      <c r="OCK1" s="1096"/>
      <c r="OCL1" s="1096"/>
      <c r="OCM1" s="1096"/>
      <c r="OCN1" s="1096"/>
      <c r="OCO1" s="1096"/>
      <c r="OCP1" s="1096"/>
      <c r="OCQ1" s="1096"/>
      <c r="OCR1" s="1096"/>
      <c r="OCS1" s="1096"/>
      <c r="OCT1" s="1096"/>
      <c r="OCU1" s="1096"/>
      <c r="OCV1" s="1096"/>
      <c r="OCW1" s="1096"/>
      <c r="OCX1" s="1096"/>
      <c r="OCY1" s="1096"/>
      <c r="OCZ1" s="1096"/>
      <c r="ODA1" s="1096"/>
      <c r="ODB1" s="1096"/>
      <c r="ODC1" s="1096"/>
      <c r="ODD1" s="1096"/>
      <c r="ODE1" s="1096"/>
      <c r="ODF1" s="1096"/>
      <c r="ODG1" s="1096"/>
      <c r="ODH1" s="1096"/>
      <c r="ODI1" s="1096"/>
      <c r="ODJ1" s="1096"/>
      <c r="ODK1" s="1096"/>
      <c r="ODL1" s="1096"/>
      <c r="ODM1" s="1096"/>
      <c r="ODN1" s="1096"/>
      <c r="ODO1" s="1096"/>
      <c r="ODP1" s="1096"/>
      <c r="ODQ1" s="1096"/>
      <c r="ODR1" s="1096"/>
      <c r="ODS1" s="1096"/>
      <c r="ODT1" s="1096"/>
      <c r="ODU1" s="1096"/>
      <c r="ODV1" s="1096"/>
      <c r="ODW1" s="1096"/>
      <c r="ODX1" s="1096"/>
      <c r="ODY1" s="1096"/>
      <c r="ODZ1" s="1096"/>
      <c r="OEA1" s="1096"/>
      <c r="OEB1" s="1096"/>
      <c r="OEC1" s="1096"/>
      <c r="OED1" s="1096"/>
      <c r="OEE1" s="1096"/>
      <c r="OEF1" s="1096"/>
      <c r="OEG1" s="1096"/>
      <c r="OEH1" s="1096"/>
      <c r="OEI1" s="1096"/>
      <c r="OEJ1" s="1096"/>
      <c r="OEK1" s="1096"/>
      <c r="OEL1" s="1096"/>
      <c r="OEM1" s="1096"/>
      <c r="OEN1" s="1096"/>
      <c r="OEO1" s="1096"/>
      <c r="OEP1" s="1096"/>
      <c r="OEQ1" s="1096"/>
      <c r="OER1" s="1096"/>
      <c r="OES1" s="1096"/>
      <c r="OET1" s="1096"/>
      <c r="OEU1" s="1096"/>
      <c r="OEV1" s="1096"/>
      <c r="OEW1" s="1096"/>
      <c r="OEX1" s="1096"/>
      <c r="OEY1" s="1096"/>
      <c r="OEZ1" s="1096"/>
      <c r="OFA1" s="1096"/>
      <c r="OFB1" s="1096"/>
      <c r="OFC1" s="1096"/>
      <c r="OFD1" s="1096"/>
      <c r="OFE1" s="1096"/>
      <c r="OFF1" s="1096"/>
      <c r="OFG1" s="1096"/>
      <c r="OFH1" s="1096"/>
      <c r="OFI1" s="1096"/>
      <c r="OFJ1" s="1096"/>
      <c r="OFK1" s="1096"/>
      <c r="OFL1" s="1096"/>
      <c r="OFM1" s="1096"/>
      <c r="OFN1" s="1096"/>
      <c r="OFO1" s="1096"/>
      <c r="OFP1" s="1096"/>
      <c r="OFQ1" s="1096"/>
      <c r="OFR1" s="1096"/>
      <c r="OFS1" s="1096"/>
      <c r="OFT1" s="1096"/>
      <c r="OFU1" s="1096"/>
      <c r="OFV1" s="1096"/>
      <c r="OFW1" s="1096"/>
      <c r="OFX1" s="1096"/>
      <c r="OFY1" s="1096"/>
      <c r="OFZ1" s="1096"/>
      <c r="OGA1" s="1096"/>
      <c r="OGB1" s="1096"/>
      <c r="OGC1" s="1096"/>
      <c r="OGD1" s="1096"/>
      <c r="OGE1" s="1096"/>
      <c r="OGF1" s="1096"/>
      <c r="OGG1" s="1096"/>
      <c r="OGH1" s="1096"/>
      <c r="OGI1" s="1096"/>
      <c r="OGJ1" s="1096"/>
      <c r="OGK1" s="1096"/>
      <c r="OGL1" s="1096"/>
      <c r="OGM1" s="1096"/>
      <c r="OGN1" s="1096"/>
      <c r="OGO1" s="1096"/>
      <c r="OGP1" s="1096"/>
      <c r="OGQ1" s="1096"/>
      <c r="OGR1" s="1096"/>
      <c r="OGS1" s="1096"/>
      <c r="OGT1" s="1096"/>
      <c r="OGU1" s="1096"/>
      <c r="OGV1" s="1096"/>
      <c r="OGW1" s="1096"/>
      <c r="OGX1" s="1096"/>
      <c r="OGY1" s="1096"/>
      <c r="OGZ1" s="1096"/>
      <c r="OHA1" s="1096"/>
      <c r="OHB1" s="1096"/>
      <c r="OHC1" s="1096"/>
      <c r="OHD1" s="1096"/>
      <c r="OHE1" s="1096"/>
      <c r="OHF1" s="1096"/>
      <c r="OHG1" s="1096"/>
      <c r="OHH1" s="1096"/>
      <c r="OHI1" s="1096"/>
      <c r="OHJ1" s="1096"/>
      <c r="OHK1" s="1096"/>
      <c r="OHL1" s="1096"/>
      <c r="OHM1" s="1096"/>
      <c r="OHN1" s="1096"/>
      <c r="OHO1" s="1096"/>
      <c r="OHP1" s="1096"/>
      <c r="OHQ1" s="1096"/>
      <c r="OHR1" s="1096"/>
      <c r="OHS1" s="1096"/>
      <c r="OHT1" s="1096"/>
      <c r="OHU1" s="1096"/>
      <c r="OHV1" s="1096"/>
      <c r="OHW1" s="1096"/>
      <c r="OHX1" s="1096"/>
      <c r="OHY1" s="1096"/>
      <c r="OHZ1" s="1096"/>
      <c r="OIA1" s="1096"/>
      <c r="OIB1" s="1096"/>
      <c r="OIC1" s="1096"/>
      <c r="OID1" s="1096"/>
      <c r="OIE1" s="1096"/>
      <c r="OIF1" s="1096"/>
      <c r="OIG1" s="1096"/>
      <c r="OIH1" s="1096"/>
      <c r="OII1" s="1096"/>
      <c r="OIJ1" s="1096"/>
      <c r="OIK1" s="1096"/>
      <c r="OIL1" s="1096"/>
      <c r="OIM1" s="1096"/>
      <c r="OIN1" s="1096"/>
      <c r="OIO1" s="1096"/>
      <c r="OIP1" s="1096"/>
      <c r="OIQ1" s="1096"/>
      <c r="OIR1" s="1096"/>
      <c r="OIS1" s="1096"/>
      <c r="OIT1" s="1096"/>
      <c r="OIU1" s="1096"/>
      <c r="OIV1" s="1096"/>
      <c r="OIW1" s="1096"/>
      <c r="OIX1" s="1096"/>
      <c r="OIY1" s="1096"/>
      <c r="OIZ1" s="1096"/>
      <c r="OJA1" s="1096"/>
      <c r="OJB1" s="1096"/>
      <c r="OJC1" s="1096"/>
      <c r="OJD1" s="1096"/>
      <c r="OJE1" s="1096"/>
      <c r="OJF1" s="1096"/>
      <c r="OJG1" s="1096"/>
      <c r="OJH1" s="1096"/>
      <c r="OJI1" s="1096"/>
      <c r="OJJ1" s="1096"/>
      <c r="OJK1" s="1096"/>
      <c r="OJL1" s="1096"/>
      <c r="OJM1" s="1096"/>
      <c r="OJN1" s="1096"/>
      <c r="OJO1" s="1096"/>
      <c r="OJP1" s="1096"/>
      <c r="OJQ1" s="1096"/>
      <c r="OJR1" s="1096"/>
      <c r="OJS1" s="1096"/>
      <c r="OJT1" s="1096"/>
      <c r="OJU1" s="1096"/>
      <c r="OJV1" s="1096"/>
      <c r="OJW1" s="1096"/>
      <c r="OJX1" s="1096"/>
      <c r="OJY1" s="1096"/>
      <c r="OJZ1" s="1096"/>
      <c r="OKA1" s="1096"/>
      <c r="OKB1" s="1096"/>
      <c r="OKC1" s="1096"/>
      <c r="OKD1" s="1096"/>
      <c r="OKE1" s="1096"/>
      <c r="OKF1" s="1096"/>
      <c r="OKG1" s="1096"/>
      <c r="OKH1" s="1096"/>
      <c r="OKI1" s="1096"/>
      <c r="OKJ1" s="1096"/>
      <c r="OKK1" s="1096"/>
      <c r="OKL1" s="1096"/>
      <c r="OKM1" s="1096"/>
      <c r="OKN1" s="1096"/>
      <c r="OKO1" s="1096"/>
      <c r="OKP1" s="1096"/>
      <c r="OKQ1" s="1096"/>
      <c r="OKR1" s="1096"/>
      <c r="OKS1" s="1096"/>
      <c r="OKT1" s="1096"/>
      <c r="OKU1" s="1096"/>
      <c r="OKV1" s="1096"/>
      <c r="OKW1" s="1096"/>
      <c r="OKX1" s="1096"/>
      <c r="OKY1" s="1096"/>
      <c r="OKZ1" s="1096"/>
      <c r="OLA1" s="1096"/>
      <c r="OLB1" s="1096"/>
      <c r="OLC1" s="1096"/>
      <c r="OLD1" s="1096"/>
      <c r="OLE1" s="1096"/>
      <c r="OLF1" s="1096"/>
      <c r="OLG1" s="1096"/>
      <c r="OLH1" s="1096"/>
      <c r="OLI1" s="1096"/>
      <c r="OLJ1" s="1096"/>
      <c r="OLK1" s="1096"/>
      <c r="OLL1" s="1096"/>
      <c r="OLM1" s="1096"/>
      <c r="OLN1" s="1096"/>
      <c r="OLO1" s="1096"/>
      <c r="OLP1" s="1096"/>
      <c r="OLQ1" s="1096"/>
      <c r="OLR1" s="1096"/>
      <c r="OLS1" s="1096"/>
      <c r="OLT1" s="1096"/>
      <c r="OLU1" s="1096"/>
      <c r="OLV1" s="1096"/>
      <c r="OLW1" s="1096"/>
      <c r="OLX1" s="1096"/>
      <c r="OLY1" s="1096"/>
      <c r="OLZ1" s="1096"/>
      <c r="OMA1" s="1096"/>
      <c r="OMB1" s="1096"/>
      <c r="OMC1" s="1096"/>
      <c r="OMD1" s="1096"/>
      <c r="OME1" s="1096"/>
      <c r="OMF1" s="1096"/>
      <c r="OMG1" s="1096"/>
      <c r="OMH1" s="1096"/>
      <c r="OMI1" s="1096"/>
      <c r="OMJ1" s="1096"/>
      <c r="OMK1" s="1096"/>
      <c r="OML1" s="1096"/>
      <c r="OMM1" s="1096"/>
      <c r="OMN1" s="1096"/>
      <c r="OMO1" s="1096"/>
      <c r="OMP1" s="1096"/>
      <c r="OMQ1" s="1096"/>
      <c r="OMR1" s="1096"/>
      <c r="OMS1" s="1096"/>
      <c r="OMT1" s="1096"/>
      <c r="OMU1" s="1096"/>
      <c r="OMV1" s="1096"/>
      <c r="OMW1" s="1096"/>
      <c r="OMX1" s="1096"/>
      <c r="OMY1" s="1096"/>
      <c r="OMZ1" s="1096"/>
      <c r="ONA1" s="1096"/>
      <c r="ONB1" s="1096"/>
      <c r="ONC1" s="1096"/>
      <c r="OND1" s="1096"/>
      <c r="ONE1" s="1096"/>
      <c r="ONF1" s="1096"/>
      <c r="ONG1" s="1096"/>
      <c r="ONH1" s="1096"/>
      <c r="ONI1" s="1096"/>
      <c r="ONJ1" s="1096"/>
      <c r="ONK1" s="1096"/>
      <c r="ONL1" s="1096"/>
      <c r="ONM1" s="1096"/>
      <c r="ONN1" s="1096"/>
      <c r="ONO1" s="1096"/>
      <c r="ONP1" s="1096"/>
      <c r="ONQ1" s="1096"/>
      <c r="ONR1" s="1096"/>
      <c r="ONS1" s="1096"/>
      <c r="ONT1" s="1096"/>
      <c r="ONU1" s="1096"/>
      <c r="ONV1" s="1096"/>
      <c r="ONW1" s="1096"/>
      <c r="ONX1" s="1096"/>
      <c r="ONY1" s="1096"/>
      <c r="ONZ1" s="1096"/>
      <c r="OOA1" s="1096"/>
      <c r="OOB1" s="1096"/>
      <c r="OOC1" s="1096"/>
      <c r="OOD1" s="1096"/>
      <c r="OOE1" s="1096"/>
      <c r="OOF1" s="1096"/>
      <c r="OOG1" s="1096"/>
      <c r="OOH1" s="1096"/>
      <c r="OOI1" s="1096"/>
      <c r="OOJ1" s="1096"/>
      <c r="OOK1" s="1096"/>
      <c r="OOL1" s="1096"/>
      <c r="OOM1" s="1096"/>
      <c r="OON1" s="1096"/>
      <c r="OOO1" s="1096"/>
      <c r="OOP1" s="1096"/>
      <c r="OOQ1" s="1096"/>
      <c r="OOR1" s="1096"/>
      <c r="OOS1" s="1096"/>
      <c r="OOT1" s="1096"/>
      <c r="OOU1" s="1096"/>
      <c r="OOV1" s="1096"/>
      <c r="OOW1" s="1096"/>
      <c r="OOX1" s="1096"/>
      <c r="OOY1" s="1096"/>
      <c r="OOZ1" s="1096"/>
      <c r="OPA1" s="1096"/>
      <c r="OPB1" s="1096"/>
      <c r="OPC1" s="1096"/>
      <c r="OPD1" s="1096"/>
      <c r="OPE1" s="1096"/>
      <c r="OPF1" s="1096"/>
      <c r="OPG1" s="1096"/>
      <c r="OPH1" s="1096"/>
      <c r="OPI1" s="1096"/>
      <c r="OPJ1" s="1096"/>
      <c r="OPK1" s="1096"/>
      <c r="OPL1" s="1096"/>
      <c r="OPM1" s="1096"/>
      <c r="OPN1" s="1096"/>
      <c r="OPO1" s="1096"/>
      <c r="OPP1" s="1096"/>
      <c r="OPQ1" s="1096"/>
      <c r="OPR1" s="1096"/>
      <c r="OPS1" s="1096"/>
      <c r="OPT1" s="1096"/>
      <c r="OPU1" s="1096"/>
      <c r="OPV1" s="1096"/>
      <c r="OPW1" s="1096"/>
      <c r="OPX1" s="1096"/>
      <c r="OPY1" s="1096"/>
      <c r="OPZ1" s="1096"/>
      <c r="OQA1" s="1096"/>
      <c r="OQB1" s="1096"/>
      <c r="OQC1" s="1096"/>
      <c r="OQD1" s="1096"/>
      <c r="OQE1" s="1096"/>
      <c r="OQF1" s="1096"/>
      <c r="OQG1" s="1096"/>
      <c r="OQH1" s="1096"/>
      <c r="OQI1" s="1096"/>
      <c r="OQJ1" s="1096"/>
      <c r="OQK1" s="1096"/>
      <c r="OQL1" s="1096"/>
      <c r="OQM1" s="1096"/>
      <c r="OQN1" s="1096"/>
      <c r="OQO1" s="1096"/>
      <c r="OQP1" s="1096"/>
      <c r="OQQ1" s="1096"/>
      <c r="OQR1" s="1096"/>
      <c r="OQS1" s="1096"/>
      <c r="OQT1" s="1096"/>
      <c r="OQU1" s="1096"/>
      <c r="OQV1" s="1096"/>
      <c r="OQW1" s="1096"/>
      <c r="OQX1" s="1096"/>
      <c r="OQY1" s="1096"/>
      <c r="OQZ1" s="1096"/>
      <c r="ORA1" s="1096"/>
      <c r="ORB1" s="1096"/>
      <c r="ORC1" s="1096"/>
      <c r="ORD1" s="1096"/>
      <c r="ORE1" s="1096"/>
      <c r="ORF1" s="1096"/>
      <c r="ORG1" s="1096"/>
      <c r="ORH1" s="1096"/>
      <c r="ORI1" s="1096"/>
      <c r="ORJ1" s="1096"/>
      <c r="ORK1" s="1096"/>
      <c r="ORL1" s="1096"/>
      <c r="ORM1" s="1096"/>
      <c r="ORN1" s="1096"/>
      <c r="ORO1" s="1096"/>
      <c r="ORP1" s="1096"/>
      <c r="ORQ1" s="1096"/>
      <c r="ORR1" s="1096"/>
      <c r="ORS1" s="1096"/>
      <c r="ORT1" s="1096"/>
      <c r="ORU1" s="1096"/>
      <c r="ORV1" s="1096"/>
      <c r="ORW1" s="1096"/>
      <c r="ORX1" s="1096"/>
      <c r="ORY1" s="1096"/>
      <c r="ORZ1" s="1096"/>
      <c r="OSA1" s="1096"/>
      <c r="OSB1" s="1096"/>
      <c r="OSC1" s="1096"/>
      <c r="OSD1" s="1096"/>
      <c r="OSE1" s="1096"/>
      <c r="OSF1" s="1096"/>
      <c r="OSG1" s="1096"/>
      <c r="OSH1" s="1096"/>
      <c r="OSI1" s="1096"/>
      <c r="OSJ1" s="1096"/>
      <c r="OSK1" s="1096"/>
      <c r="OSL1" s="1096"/>
      <c r="OSM1" s="1096"/>
      <c r="OSN1" s="1096"/>
      <c r="OSO1" s="1096"/>
      <c r="OSP1" s="1096"/>
      <c r="OSQ1" s="1096"/>
      <c r="OSR1" s="1096"/>
      <c r="OSS1" s="1096"/>
      <c r="OST1" s="1096"/>
      <c r="OSU1" s="1096"/>
      <c r="OSV1" s="1096"/>
      <c r="OSW1" s="1096"/>
      <c r="OSX1" s="1096"/>
      <c r="OSY1" s="1096"/>
      <c r="OSZ1" s="1096"/>
      <c r="OTA1" s="1096"/>
      <c r="OTB1" s="1096"/>
      <c r="OTC1" s="1096"/>
      <c r="OTD1" s="1096"/>
      <c r="OTE1" s="1096"/>
      <c r="OTF1" s="1096"/>
      <c r="OTG1" s="1096"/>
      <c r="OTH1" s="1096"/>
      <c r="OTI1" s="1096"/>
      <c r="OTJ1" s="1096"/>
      <c r="OTK1" s="1096"/>
      <c r="OTL1" s="1096"/>
      <c r="OTM1" s="1096"/>
      <c r="OTN1" s="1096"/>
      <c r="OTO1" s="1096"/>
      <c r="OTP1" s="1096"/>
      <c r="OTQ1" s="1096"/>
      <c r="OTR1" s="1096"/>
      <c r="OTS1" s="1096"/>
      <c r="OTT1" s="1096"/>
      <c r="OTU1" s="1096"/>
      <c r="OTV1" s="1096"/>
      <c r="OTW1" s="1096"/>
      <c r="OTX1" s="1096"/>
      <c r="OTY1" s="1096"/>
      <c r="OTZ1" s="1096"/>
      <c r="OUA1" s="1096"/>
      <c r="OUB1" s="1096"/>
      <c r="OUC1" s="1096"/>
      <c r="OUD1" s="1096"/>
      <c r="OUE1" s="1096"/>
      <c r="OUF1" s="1096"/>
      <c r="OUG1" s="1096"/>
      <c r="OUH1" s="1096"/>
      <c r="OUI1" s="1096"/>
      <c r="OUJ1" s="1096"/>
      <c r="OUK1" s="1096"/>
      <c r="OUL1" s="1096"/>
      <c r="OUM1" s="1096"/>
      <c r="OUN1" s="1096"/>
      <c r="OUO1" s="1096"/>
      <c r="OUP1" s="1096"/>
      <c r="OUQ1" s="1096"/>
      <c r="OUR1" s="1096"/>
      <c r="OUS1" s="1096"/>
      <c r="OUT1" s="1096"/>
      <c r="OUU1" s="1096"/>
      <c r="OUV1" s="1096"/>
      <c r="OUW1" s="1096"/>
      <c r="OUX1" s="1096"/>
      <c r="OUY1" s="1096"/>
      <c r="OUZ1" s="1096"/>
      <c r="OVA1" s="1096"/>
      <c r="OVB1" s="1096"/>
      <c r="OVC1" s="1096"/>
      <c r="OVD1" s="1096"/>
      <c r="OVE1" s="1096"/>
      <c r="OVF1" s="1096"/>
      <c r="OVG1" s="1096"/>
      <c r="OVH1" s="1096"/>
      <c r="OVI1" s="1096"/>
      <c r="OVJ1" s="1096"/>
      <c r="OVK1" s="1096"/>
      <c r="OVL1" s="1096"/>
      <c r="OVM1" s="1096"/>
      <c r="OVN1" s="1096"/>
      <c r="OVO1" s="1096"/>
      <c r="OVP1" s="1096"/>
      <c r="OVQ1" s="1096"/>
      <c r="OVR1" s="1096"/>
      <c r="OVS1" s="1096"/>
      <c r="OVT1" s="1096"/>
      <c r="OVU1" s="1096"/>
      <c r="OVV1" s="1096"/>
      <c r="OVW1" s="1096"/>
      <c r="OVX1" s="1096"/>
      <c r="OVY1" s="1096"/>
      <c r="OVZ1" s="1096"/>
      <c r="OWA1" s="1096"/>
      <c r="OWB1" s="1096"/>
      <c r="OWC1" s="1096"/>
      <c r="OWD1" s="1096"/>
      <c r="OWE1" s="1096"/>
      <c r="OWF1" s="1096"/>
      <c r="OWG1" s="1096"/>
      <c r="OWH1" s="1096"/>
      <c r="OWI1" s="1096"/>
      <c r="OWJ1" s="1096"/>
      <c r="OWK1" s="1096"/>
      <c r="OWL1" s="1096"/>
      <c r="OWM1" s="1096"/>
      <c r="OWN1" s="1096"/>
      <c r="OWO1" s="1096"/>
      <c r="OWP1" s="1096"/>
      <c r="OWQ1" s="1096"/>
      <c r="OWR1" s="1096"/>
      <c r="OWS1" s="1096"/>
      <c r="OWT1" s="1096"/>
      <c r="OWU1" s="1096"/>
      <c r="OWV1" s="1096"/>
      <c r="OWW1" s="1096"/>
      <c r="OWX1" s="1096"/>
      <c r="OWY1" s="1096"/>
      <c r="OWZ1" s="1096"/>
      <c r="OXA1" s="1096"/>
      <c r="OXB1" s="1096"/>
      <c r="OXC1" s="1096"/>
      <c r="OXD1" s="1096"/>
      <c r="OXE1" s="1096"/>
      <c r="OXF1" s="1096"/>
      <c r="OXG1" s="1096"/>
      <c r="OXH1" s="1096"/>
      <c r="OXI1" s="1096"/>
      <c r="OXJ1" s="1096"/>
      <c r="OXK1" s="1096"/>
      <c r="OXL1" s="1096"/>
      <c r="OXM1" s="1096"/>
      <c r="OXN1" s="1096"/>
      <c r="OXO1" s="1096"/>
      <c r="OXP1" s="1096"/>
      <c r="OXQ1" s="1096"/>
      <c r="OXR1" s="1096"/>
      <c r="OXS1" s="1096"/>
      <c r="OXT1" s="1096"/>
      <c r="OXU1" s="1096"/>
      <c r="OXV1" s="1096"/>
      <c r="OXW1" s="1096"/>
      <c r="OXX1" s="1096"/>
      <c r="OXY1" s="1096"/>
      <c r="OXZ1" s="1096"/>
      <c r="OYA1" s="1096"/>
      <c r="OYB1" s="1096"/>
      <c r="OYC1" s="1096"/>
      <c r="OYD1" s="1096"/>
      <c r="OYE1" s="1096"/>
      <c r="OYF1" s="1096"/>
      <c r="OYG1" s="1096"/>
      <c r="OYH1" s="1096"/>
      <c r="OYI1" s="1096"/>
      <c r="OYJ1" s="1096"/>
      <c r="OYK1" s="1096"/>
      <c r="OYL1" s="1096"/>
      <c r="OYM1" s="1096"/>
      <c r="OYN1" s="1096"/>
      <c r="OYO1" s="1096"/>
      <c r="OYP1" s="1096"/>
      <c r="OYQ1" s="1096"/>
      <c r="OYR1" s="1096"/>
      <c r="OYS1" s="1096"/>
      <c r="OYT1" s="1096"/>
      <c r="OYU1" s="1096"/>
      <c r="OYV1" s="1096"/>
      <c r="OYW1" s="1096"/>
      <c r="OYX1" s="1096"/>
      <c r="OYY1" s="1096"/>
      <c r="OYZ1" s="1096"/>
      <c r="OZA1" s="1096"/>
      <c r="OZB1" s="1096"/>
      <c r="OZC1" s="1096"/>
      <c r="OZD1" s="1096"/>
      <c r="OZE1" s="1096"/>
      <c r="OZF1" s="1096"/>
      <c r="OZG1" s="1096"/>
      <c r="OZH1" s="1096"/>
      <c r="OZI1" s="1096"/>
      <c r="OZJ1" s="1096"/>
      <c r="OZK1" s="1096"/>
      <c r="OZL1" s="1096"/>
      <c r="OZM1" s="1096"/>
      <c r="OZN1" s="1096"/>
      <c r="OZO1" s="1096"/>
      <c r="OZP1" s="1096"/>
      <c r="OZQ1" s="1096"/>
      <c r="OZR1" s="1096"/>
      <c r="OZS1" s="1096"/>
      <c r="OZT1" s="1096"/>
      <c r="OZU1" s="1096"/>
      <c r="OZV1" s="1096"/>
      <c r="OZW1" s="1096"/>
      <c r="OZX1" s="1096"/>
      <c r="OZY1" s="1096"/>
      <c r="OZZ1" s="1096"/>
      <c r="PAA1" s="1096"/>
      <c r="PAB1" s="1096"/>
      <c r="PAC1" s="1096"/>
      <c r="PAD1" s="1096"/>
      <c r="PAE1" s="1096"/>
      <c r="PAF1" s="1096"/>
      <c r="PAG1" s="1096"/>
      <c r="PAH1" s="1096"/>
      <c r="PAI1" s="1096"/>
      <c r="PAJ1" s="1096"/>
      <c r="PAK1" s="1096"/>
      <c r="PAL1" s="1096"/>
      <c r="PAM1" s="1096"/>
      <c r="PAN1" s="1096"/>
      <c r="PAO1" s="1096"/>
      <c r="PAP1" s="1096"/>
      <c r="PAQ1" s="1096"/>
      <c r="PAR1" s="1096"/>
      <c r="PAS1" s="1096"/>
      <c r="PAT1" s="1096"/>
      <c r="PAU1" s="1096"/>
      <c r="PAV1" s="1096"/>
      <c r="PAW1" s="1096"/>
      <c r="PAX1" s="1096"/>
      <c r="PAY1" s="1096"/>
      <c r="PAZ1" s="1096"/>
      <c r="PBA1" s="1096"/>
      <c r="PBB1" s="1096"/>
      <c r="PBC1" s="1096"/>
      <c r="PBD1" s="1096"/>
      <c r="PBE1" s="1096"/>
      <c r="PBF1" s="1096"/>
      <c r="PBG1" s="1096"/>
      <c r="PBH1" s="1096"/>
      <c r="PBI1" s="1096"/>
      <c r="PBJ1" s="1096"/>
      <c r="PBK1" s="1096"/>
      <c r="PBL1" s="1096"/>
      <c r="PBM1" s="1096"/>
      <c r="PBN1" s="1096"/>
      <c r="PBO1" s="1096"/>
      <c r="PBP1" s="1096"/>
      <c r="PBQ1" s="1096"/>
      <c r="PBR1" s="1096"/>
      <c r="PBS1" s="1096"/>
      <c r="PBT1" s="1096"/>
      <c r="PBU1" s="1096"/>
      <c r="PBV1" s="1096"/>
      <c r="PBW1" s="1096"/>
      <c r="PBX1" s="1096"/>
      <c r="PBY1" s="1096"/>
      <c r="PBZ1" s="1096"/>
      <c r="PCA1" s="1096"/>
      <c r="PCB1" s="1096"/>
      <c r="PCC1" s="1096"/>
      <c r="PCD1" s="1096"/>
      <c r="PCE1" s="1096"/>
      <c r="PCF1" s="1096"/>
      <c r="PCG1" s="1096"/>
      <c r="PCH1" s="1096"/>
      <c r="PCI1" s="1096"/>
      <c r="PCJ1" s="1096"/>
      <c r="PCK1" s="1096"/>
      <c r="PCL1" s="1096"/>
      <c r="PCM1" s="1096"/>
      <c r="PCN1" s="1096"/>
      <c r="PCO1" s="1096"/>
      <c r="PCP1" s="1096"/>
      <c r="PCQ1" s="1096"/>
      <c r="PCR1" s="1096"/>
      <c r="PCS1" s="1096"/>
      <c r="PCT1" s="1096"/>
      <c r="PCU1" s="1096"/>
      <c r="PCV1" s="1096"/>
      <c r="PCW1" s="1096"/>
      <c r="PCX1" s="1096"/>
      <c r="PCY1" s="1096"/>
      <c r="PCZ1" s="1096"/>
      <c r="PDA1" s="1096"/>
      <c r="PDB1" s="1096"/>
      <c r="PDC1" s="1096"/>
      <c r="PDD1" s="1096"/>
      <c r="PDE1" s="1096"/>
      <c r="PDF1" s="1096"/>
      <c r="PDG1" s="1096"/>
      <c r="PDH1" s="1096"/>
      <c r="PDI1" s="1096"/>
      <c r="PDJ1" s="1096"/>
      <c r="PDK1" s="1096"/>
      <c r="PDL1" s="1096"/>
      <c r="PDM1" s="1096"/>
      <c r="PDN1" s="1096"/>
      <c r="PDO1" s="1096"/>
      <c r="PDP1" s="1096"/>
      <c r="PDQ1" s="1096"/>
      <c r="PDR1" s="1096"/>
      <c r="PDS1" s="1096"/>
      <c r="PDT1" s="1096"/>
      <c r="PDU1" s="1096"/>
      <c r="PDV1" s="1096"/>
      <c r="PDW1" s="1096"/>
      <c r="PDX1" s="1096"/>
      <c r="PDY1" s="1096"/>
      <c r="PDZ1" s="1096"/>
      <c r="PEA1" s="1096"/>
      <c r="PEB1" s="1096"/>
      <c r="PEC1" s="1096"/>
      <c r="PED1" s="1096"/>
      <c r="PEE1" s="1096"/>
      <c r="PEF1" s="1096"/>
      <c r="PEG1" s="1096"/>
      <c r="PEH1" s="1096"/>
      <c r="PEI1" s="1096"/>
      <c r="PEJ1" s="1096"/>
      <c r="PEK1" s="1096"/>
      <c r="PEL1" s="1096"/>
      <c r="PEM1" s="1096"/>
      <c r="PEN1" s="1096"/>
      <c r="PEO1" s="1096"/>
      <c r="PEP1" s="1096"/>
      <c r="PEQ1" s="1096"/>
      <c r="PER1" s="1096"/>
      <c r="PES1" s="1096"/>
      <c r="PET1" s="1096"/>
      <c r="PEU1" s="1096"/>
      <c r="PEV1" s="1096"/>
      <c r="PEW1" s="1096"/>
      <c r="PEX1" s="1096"/>
      <c r="PEY1" s="1096"/>
      <c r="PEZ1" s="1096"/>
      <c r="PFA1" s="1096"/>
      <c r="PFB1" s="1096"/>
      <c r="PFC1" s="1096"/>
      <c r="PFD1" s="1096"/>
      <c r="PFE1" s="1096"/>
      <c r="PFF1" s="1096"/>
      <c r="PFG1" s="1096"/>
      <c r="PFH1" s="1096"/>
      <c r="PFI1" s="1096"/>
      <c r="PFJ1" s="1096"/>
      <c r="PFK1" s="1096"/>
      <c r="PFL1" s="1096"/>
      <c r="PFM1" s="1096"/>
      <c r="PFN1" s="1096"/>
      <c r="PFO1" s="1096"/>
      <c r="PFP1" s="1096"/>
      <c r="PFQ1" s="1096"/>
      <c r="PFR1" s="1096"/>
      <c r="PFS1" s="1096"/>
      <c r="PFT1" s="1096"/>
      <c r="PFU1" s="1096"/>
      <c r="PFV1" s="1096"/>
      <c r="PFW1" s="1096"/>
      <c r="PFX1" s="1096"/>
      <c r="PFY1" s="1096"/>
      <c r="PFZ1" s="1096"/>
      <c r="PGA1" s="1096"/>
      <c r="PGB1" s="1096"/>
      <c r="PGC1" s="1096"/>
      <c r="PGD1" s="1096"/>
      <c r="PGE1" s="1096"/>
      <c r="PGF1" s="1096"/>
      <c r="PGG1" s="1096"/>
      <c r="PGH1" s="1096"/>
      <c r="PGI1" s="1096"/>
      <c r="PGJ1" s="1096"/>
      <c r="PGK1" s="1096"/>
      <c r="PGL1" s="1096"/>
      <c r="PGM1" s="1096"/>
      <c r="PGN1" s="1096"/>
      <c r="PGO1" s="1096"/>
      <c r="PGP1" s="1096"/>
      <c r="PGQ1" s="1096"/>
      <c r="PGR1" s="1096"/>
      <c r="PGS1" s="1096"/>
      <c r="PGT1" s="1096"/>
      <c r="PGU1" s="1096"/>
      <c r="PGV1" s="1096"/>
      <c r="PGW1" s="1096"/>
      <c r="PGX1" s="1096"/>
      <c r="PGY1" s="1096"/>
      <c r="PGZ1" s="1096"/>
      <c r="PHA1" s="1096"/>
      <c r="PHB1" s="1096"/>
      <c r="PHC1" s="1096"/>
      <c r="PHD1" s="1096"/>
      <c r="PHE1" s="1096"/>
      <c r="PHF1" s="1096"/>
      <c r="PHG1" s="1096"/>
      <c r="PHH1" s="1096"/>
      <c r="PHI1" s="1096"/>
      <c r="PHJ1" s="1096"/>
      <c r="PHK1" s="1096"/>
      <c r="PHL1" s="1096"/>
      <c r="PHM1" s="1096"/>
      <c r="PHN1" s="1096"/>
      <c r="PHO1" s="1096"/>
      <c r="PHP1" s="1096"/>
      <c r="PHQ1" s="1096"/>
      <c r="PHR1" s="1096"/>
      <c r="PHS1" s="1096"/>
      <c r="PHT1" s="1096"/>
      <c r="PHU1" s="1096"/>
      <c r="PHV1" s="1096"/>
      <c r="PHW1" s="1096"/>
      <c r="PHX1" s="1096"/>
      <c r="PHY1" s="1096"/>
      <c r="PHZ1" s="1096"/>
      <c r="PIA1" s="1096"/>
      <c r="PIB1" s="1096"/>
      <c r="PIC1" s="1096"/>
      <c r="PID1" s="1096"/>
      <c r="PIE1" s="1096"/>
      <c r="PIF1" s="1096"/>
      <c r="PIG1" s="1096"/>
      <c r="PIH1" s="1096"/>
      <c r="PII1" s="1096"/>
      <c r="PIJ1" s="1096"/>
      <c r="PIK1" s="1096"/>
      <c r="PIL1" s="1096"/>
      <c r="PIM1" s="1096"/>
      <c r="PIN1" s="1096"/>
      <c r="PIO1" s="1096"/>
      <c r="PIP1" s="1096"/>
      <c r="PIQ1" s="1096"/>
      <c r="PIR1" s="1096"/>
      <c r="PIS1" s="1096"/>
      <c r="PIT1" s="1096"/>
      <c r="PIU1" s="1096"/>
      <c r="PIV1" s="1096"/>
      <c r="PIW1" s="1096"/>
      <c r="PIX1" s="1096"/>
      <c r="PIY1" s="1096"/>
      <c r="PIZ1" s="1096"/>
      <c r="PJA1" s="1096"/>
      <c r="PJB1" s="1096"/>
      <c r="PJC1" s="1096"/>
      <c r="PJD1" s="1096"/>
      <c r="PJE1" s="1096"/>
      <c r="PJF1" s="1096"/>
      <c r="PJG1" s="1096"/>
      <c r="PJH1" s="1096"/>
      <c r="PJI1" s="1096"/>
      <c r="PJJ1" s="1096"/>
      <c r="PJK1" s="1096"/>
      <c r="PJL1" s="1096"/>
      <c r="PJM1" s="1096"/>
      <c r="PJN1" s="1096"/>
      <c r="PJO1" s="1096"/>
      <c r="PJP1" s="1096"/>
      <c r="PJQ1" s="1096"/>
      <c r="PJR1" s="1096"/>
      <c r="PJS1" s="1096"/>
      <c r="PJT1" s="1096"/>
      <c r="PJU1" s="1096"/>
      <c r="PJV1" s="1096"/>
      <c r="PJW1" s="1096"/>
      <c r="PJX1" s="1096"/>
      <c r="PJY1" s="1096"/>
      <c r="PJZ1" s="1096"/>
      <c r="PKA1" s="1096"/>
      <c r="PKB1" s="1096"/>
      <c r="PKC1" s="1096"/>
      <c r="PKD1" s="1096"/>
      <c r="PKE1" s="1096"/>
      <c r="PKF1" s="1096"/>
      <c r="PKG1" s="1096"/>
      <c r="PKH1" s="1096"/>
      <c r="PKI1" s="1096"/>
      <c r="PKJ1" s="1096"/>
      <c r="PKK1" s="1096"/>
      <c r="PKL1" s="1096"/>
      <c r="PKM1" s="1096"/>
      <c r="PKN1" s="1096"/>
      <c r="PKO1" s="1096"/>
      <c r="PKP1" s="1096"/>
      <c r="PKQ1" s="1096"/>
      <c r="PKR1" s="1096"/>
      <c r="PKS1" s="1096"/>
      <c r="PKT1" s="1096"/>
      <c r="PKU1" s="1096"/>
      <c r="PKV1" s="1096"/>
      <c r="PKW1" s="1096"/>
      <c r="PKX1" s="1096"/>
      <c r="PKY1" s="1096"/>
      <c r="PKZ1" s="1096"/>
      <c r="PLA1" s="1096"/>
      <c r="PLB1" s="1096"/>
      <c r="PLC1" s="1096"/>
      <c r="PLD1" s="1096"/>
      <c r="PLE1" s="1096"/>
      <c r="PLF1" s="1096"/>
      <c r="PLG1" s="1096"/>
      <c r="PLH1" s="1096"/>
      <c r="PLI1" s="1096"/>
      <c r="PLJ1" s="1096"/>
      <c r="PLK1" s="1096"/>
      <c r="PLL1" s="1096"/>
      <c r="PLM1" s="1096"/>
      <c r="PLN1" s="1096"/>
      <c r="PLO1" s="1096"/>
      <c r="PLP1" s="1096"/>
      <c r="PLQ1" s="1096"/>
      <c r="PLR1" s="1096"/>
      <c r="PLS1" s="1096"/>
      <c r="PLT1" s="1096"/>
      <c r="PLU1" s="1096"/>
      <c r="PLV1" s="1096"/>
      <c r="PLW1" s="1096"/>
      <c r="PLX1" s="1096"/>
      <c r="PLY1" s="1096"/>
      <c r="PLZ1" s="1096"/>
      <c r="PMA1" s="1096"/>
      <c r="PMB1" s="1096"/>
      <c r="PMC1" s="1096"/>
      <c r="PMD1" s="1096"/>
      <c r="PME1" s="1096"/>
      <c r="PMF1" s="1096"/>
      <c r="PMG1" s="1096"/>
      <c r="PMH1" s="1096"/>
      <c r="PMI1" s="1096"/>
      <c r="PMJ1" s="1096"/>
      <c r="PMK1" s="1096"/>
      <c r="PML1" s="1096"/>
      <c r="PMM1" s="1096"/>
      <c r="PMN1" s="1096"/>
      <c r="PMO1" s="1096"/>
      <c r="PMP1" s="1096"/>
      <c r="PMQ1" s="1096"/>
      <c r="PMR1" s="1096"/>
      <c r="PMS1" s="1096"/>
      <c r="PMT1" s="1096"/>
      <c r="PMU1" s="1096"/>
      <c r="PMV1" s="1096"/>
      <c r="PMW1" s="1096"/>
      <c r="PMX1" s="1096"/>
      <c r="PMY1" s="1096"/>
      <c r="PMZ1" s="1096"/>
      <c r="PNA1" s="1096"/>
      <c r="PNB1" s="1096"/>
      <c r="PNC1" s="1096"/>
      <c r="PND1" s="1096"/>
      <c r="PNE1" s="1096"/>
      <c r="PNF1" s="1096"/>
      <c r="PNG1" s="1096"/>
      <c r="PNH1" s="1096"/>
      <c r="PNI1" s="1096"/>
      <c r="PNJ1" s="1096"/>
      <c r="PNK1" s="1096"/>
      <c r="PNL1" s="1096"/>
      <c r="PNM1" s="1096"/>
      <c r="PNN1" s="1096"/>
      <c r="PNO1" s="1096"/>
      <c r="PNP1" s="1096"/>
      <c r="PNQ1" s="1096"/>
      <c r="PNR1" s="1096"/>
      <c r="PNS1" s="1096"/>
      <c r="PNT1" s="1096"/>
      <c r="PNU1" s="1096"/>
      <c r="PNV1" s="1096"/>
      <c r="PNW1" s="1096"/>
      <c r="PNX1" s="1096"/>
      <c r="PNY1" s="1096"/>
      <c r="PNZ1" s="1096"/>
      <c r="POA1" s="1096"/>
      <c r="POB1" s="1096"/>
      <c r="POC1" s="1096"/>
      <c r="POD1" s="1096"/>
      <c r="POE1" s="1096"/>
      <c r="POF1" s="1096"/>
      <c r="POG1" s="1096"/>
      <c r="POH1" s="1096"/>
      <c r="POI1" s="1096"/>
      <c r="POJ1" s="1096"/>
      <c r="POK1" s="1096"/>
      <c r="POL1" s="1096"/>
      <c r="POM1" s="1096"/>
      <c r="PON1" s="1096"/>
      <c r="POO1" s="1096"/>
      <c r="POP1" s="1096"/>
      <c r="POQ1" s="1096"/>
      <c r="POR1" s="1096"/>
      <c r="POS1" s="1096"/>
      <c r="POT1" s="1096"/>
      <c r="POU1" s="1096"/>
      <c r="POV1" s="1096"/>
      <c r="POW1" s="1096"/>
      <c r="POX1" s="1096"/>
      <c r="POY1" s="1096"/>
      <c r="POZ1" s="1096"/>
      <c r="PPA1" s="1096"/>
      <c r="PPB1" s="1096"/>
      <c r="PPC1" s="1096"/>
      <c r="PPD1" s="1096"/>
      <c r="PPE1" s="1096"/>
      <c r="PPF1" s="1096"/>
      <c r="PPG1" s="1096"/>
      <c r="PPH1" s="1096"/>
      <c r="PPI1" s="1096"/>
      <c r="PPJ1" s="1096"/>
      <c r="PPK1" s="1096"/>
      <c r="PPL1" s="1096"/>
      <c r="PPM1" s="1096"/>
      <c r="PPN1" s="1096"/>
      <c r="PPO1" s="1096"/>
      <c r="PPP1" s="1096"/>
      <c r="PPQ1" s="1096"/>
      <c r="PPR1" s="1096"/>
      <c r="PPS1" s="1096"/>
      <c r="PPT1" s="1096"/>
      <c r="PPU1" s="1096"/>
      <c r="PPV1" s="1096"/>
      <c r="PPW1" s="1096"/>
      <c r="PPX1" s="1096"/>
      <c r="PPY1" s="1096"/>
      <c r="PPZ1" s="1096"/>
      <c r="PQA1" s="1096"/>
      <c r="PQB1" s="1096"/>
      <c r="PQC1" s="1096"/>
      <c r="PQD1" s="1096"/>
      <c r="PQE1" s="1096"/>
      <c r="PQF1" s="1096"/>
      <c r="PQG1" s="1096"/>
      <c r="PQH1" s="1096"/>
      <c r="PQI1" s="1096"/>
      <c r="PQJ1" s="1096"/>
      <c r="PQK1" s="1096"/>
      <c r="PQL1" s="1096"/>
      <c r="PQM1" s="1096"/>
      <c r="PQN1" s="1096"/>
      <c r="PQO1" s="1096"/>
      <c r="PQP1" s="1096"/>
      <c r="PQQ1" s="1096"/>
      <c r="PQR1" s="1096"/>
      <c r="PQS1" s="1096"/>
      <c r="PQT1" s="1096"/>
      <c r="PQU1" s="1096"/>
      <c r="PQV1" s="1096"/>
      <c r="PQW1" s="1096"/>
      <c r="PQX1" s="1096"/>
      <c r="PQY1" s="1096"/>
      <c r="PQZ1" s="1096"/>
      <c r="PRA1" s="1096"/>
      <c r="PRB1" s="1096"/>
      <c r="PRC1" s="1096"/>
      <c r="PRD1" s="1096"/>
      <c r="PRE1" s="1096"/>
      <c r="PRF1" s="1096"/>
      <c r="PRG1" s="1096"/>
      <c r="PRH1" s="1096"/>
      <c r="PRI1" s="1096"/>
      <c r="PRJ1" s="1096"/>
      <c r="PRK1" s="1096"/>
      <c r="PRL1" s="1096"/>
      <c r="PRM1" s="1096"/>
      <c r="PRN1" s="1096"/>
      <c r="PRO1" s="1096"/>
      <c r="PRP1" s="1096"/>
      <c r="PRQ1" s="1096"/>
      <c r="PRR1" s="1096"/>
      <c r="PRS1" s="1096"/>
      <c r="PRT1" s="1096"/>
      <c r="PRU1" s="1096"/>
      <c r="PRV1" s="1096"/>
      <c r="PRW1" s="1096"/>
      <c r="PRX1" s="1096"/>
      <c r="PRY1" s="1096"/>
      <c r="PRZ1" s="1096"/>
      <c r="PSA1" s="1096"/>
      <c r="PSB1" s="1096"/>
      <c r="PSC1" s="1096"/>
      <c r="PSD1" s="1096"/>
      <c r="PSE1" s="1096"/>
      <c r="PSF1" s="1096"/>
      <c r="PSG1" s="1096"/>
      <c r="PSH1" s="1096"/>
      <c r="PSI1" s="1096"/>
      <c r="PSJ1" s="1096"/>
      <c r="PSK1" s="1096"/>
      <c r="PSL1" s="1096"/>
      <c r="PSM1" s="1096"/>
      <c r="PSN1" s="1096"/>
      <c r="PSO1" s="1096"/>
      <c r="PSP1" s="1096"/>
      <c r="PSQ1" s="1096"/>
      <c r="PSR1" s="1096"/>
      <c r="PSS1" s="1096"/>
      <c r="PST1" s="1096"/>
      <c r="PSU1" s="1096"/>
      <c r="PSV1" s="1096"/>
      <c r="PSW1" s="1096"/>
      <c r="PSX1" s="1096"/>
      <c r="PSY1" s="1096"/>
      <c r="PSZ1" s="1096"/>
      <c r="PTA1" s="1096"/>
      <c r="PTB1" s="1096"/>
      <c r="PTC1" s="1096"/>
      <c r="PTD1" s="1096"/>
      <c r="PTE1" s="1096"/>
      <c r="PTF1" s="1096"/>
      <c r="PTG1" s="1096"/>
      <c r="PTH1" s="1096"/>
      <c r="PTI1" s="1096"/>
      <c r="PTJ1" s="1096"/>
      <c r="PTK1" s="1096"/>
      <c r="PTL1" s="1096"/>
      <c r="PTM1" s="1096"/>
      <c r="PTN1" s="1096"/>
      <c r="PTO1" s="1096"/>
      <c r="PTP1" s="1096"/>
      <c r="PTQ1" s="1096"/>
      <c r="PTR1" s="1096"/>
      <c r="PTS1" s="1096"/>
      <c r="PTT1" s="1096"/>
      <c r="PTU1" s="1096"/>
      <c r="PTV1" s="1096"/>
      <c r="PTW1" s="1096"/>
      <c r="PTX1" s="1096"/>
      <c r="PTY1" s="1096"/>
      <c r="PTZ1" s="1096"/>
      <c r="PUA1" s="1096"/>
      <c r="PUB1" s="1096"/>
      <c r="PUC1" s="1096"/>
      <c r="PUD1" s="1096"/>
      <c r="PUE1" s="1096"/>
      <c r="PUF1" s="1096"/>
      <c r="PUG1" s="1096"/>
      <c r="PUH1" s="1096"/>
      <c r="PUI1" s="1096"/>
      <c r="PUJ1" s="1096"/>
      <c r="PUK1" s="1096"/>
      <c r="PUL1" s="1096"/>
      <c r="PUM1" s="1096"/>
      <c r="PUN1" s="1096"/>
      <c r="PUO1" s="1096"/>
      <c r="PUP1" s="1096"/>
      <c r="PUQ1" s="1096"/>
      <c r="PUR1" s="1096"/>
      <c r="PUS1" s="1096"/>
      <c r="PUT1" s="1096"/>
      <c r="PUU1" s="1096"/>
      <c r="PUV1" s="1096"/>
      <c r="PUW1" s="1096"/>
      <c r="PUX1" s="1096"/>
      <c r="PUY1" s="1096"/>
      <c r="PUZ1" s="1096"/>
      <c r="PVA1" s="1096"/>
      <c r="PVB1" s="1096"/>
      <c r="PVC1" s="1096"/>
      <c r="PVD1" s="1096"/>
      <c r="PVE1" s="1096"/>
      <c r="PVF1" s="1096"/>
      <c r="PVG1" s="1096"/>
      <c r="PVH1" s="1096"/>
      <c r="PVI1" s="1096"/>
      <c r="PVJ1" s="1096"/>
      <c r="PVK1" s="1096"/>
      <c r="PVL1" s="1096"/>
      <c r="PVM1" s="1096"/>
      <c r="PVN1" s="1096"/>
      <c r="PVO1" s="1096"/>
      <c r="PVP1" s="1096"/>
      <c r="PVQ1" s="1096"/>
      <c r="PVR1" s="1096"/>
      <c r="PVS1" s="1096"/>
      <c r="PVT1" s="1096"/>
      <c r="PVU1" s="1096"/>
      <c r="PVV1" s="1096"/>
      <c r="PVW1" s="1096"/>
      <c r="PVX1" s="1096"/>
      <c r="PVY1" s="1096"/>
      <c r="PVZ1" s="1096"/>
      <c r="PWA1" s="1096"/>
      <c r="PWB1" s="1096"/>
      <c r="PWC1" s="1096"/>
      <c r="PWD1" s="1096"/>
      <c r="PWE1" s="1096"/>
      <c r="PWF1" s="1096"/>
      <c r="PWG1" s="1096"/>
      <c r="PWH1" s="1096"/>
      <c r="PWI1" s="1096"/>
      <c r="PWJ1" s="1096"/>
      <c r="PWK1" s="1096"/>
      <c r="PWL1" s="1096"/>
      <c r="PWM1" s="1096"/>
      <c r="PWN1" s="1096"/>
      <c r="PWO1" s="1096"/>
      <c r="PWP1" s="1096"/>
      <c r="PWQ1" s="1096"/>
      <c r="PWR1" s="1096"/>
      <c r="PWS1" s="1096"/>
      <c r="PWT1" s="1096"/>
      <c r="PWU1" s="1096"/>
      <c r="PWV1" s="1096"/>
      <c r="PWW1" s="1096"/>
      <c r="PWX1" s="1096"/>
      <c r="PWY1" s="1096"/>
      <c r="PWZ1" s="1096"/>
      <c r="PXA1" s="1096"/>
      <c r="PXB1" s="1096"/>
      <c r="PXC1" s="1096"/>
      <c r="PXD1" s="1096"/>
      <c r="PXE1" s="1096"/>
      <c r="PXF1" s="1096"/>
      <c r="PXG1" s="1096"/>
      <c r="PXH1" s="1096"/>
      <c r="PXI1" s="1096"/>
      <c r="PXJ1" s="1096"/>
      <c r="PXK1" s="1096"/>
      <c r="PXL1" s="1096"/>
      <c r="PXM1" s="1096"/>
      <c r="PXN1" s="1096"/>
      <c r="PXO1" s="1096"/>
      <c r="PXP1" s="1096"/>
      <c r="PXQ1" s="1096"/>
      <c r="PXR1" s="1096"/>
      <c r="PXS1" s="1096"/>
      <c r="PXT1" s="1096"/>
      <c r="PXU1" s="1096"/>
      <c r="PXV1" s="1096"/>
      <c r="PXW1" s="1096"/>
      <c r="PXX1" s="1096"/>
      <c r="PXY1" s="1096"/>
      <c r="PXZ1" s="1096"/>
      <c r="PYA1" s="1096"/>
      <c r="PYB1" s="1096"/>
      <c r="PYC1" s="1096"/>
      <c r="PYD1" s="1096"/>
      <c r="PYE1" s="1096"/>
      <c r="PYF1" s="1096"/>
      <c r="PYG1" s="1096"/>
      <c r="PYH1" s="1096"/>
      <c r="PYI1" s="1096"/>
      <c r="PYJ1" s="1096"/>
      <c r="PYK1" s="1096"/>
      <c r="PYL1" s="1096"/>
      <c r="PYM1" s="1096"/>
      <c r="PYN1" s="1096"/>
      <c r="PYO1" s="1096"/>
      <c r="PYP1" s="1096"/>
      <c r="PYQ1" s="1096"/>
      <c r="PYR1" s="1096"/>
      <c r="PYS1" s="1096"/>
      <c r="PYT1" s="1096"/>
      <c r="PYU1" s="1096"/>
      <c r="PYV1" s="1096"/>
      <c r="PYW1" s="1096"/>
      <c r="PYX1" s="1096"/>
      <c r="PYY1" s="1096"/>
      <c r="PYZ1" s="1096"/>
      <c r="PZA1" s="1096"/>
      <c r="PZB1" s="1096"/>
      <c r="PZC1" s="1096"/>
      <c r="PZD1" s="1096"/>
      <c r="PZE1" s="1096"/>
      <c r="PZF1" s="1096"/>
      <c r="PZG1" s="1096"/>
      <c r="PZH1" s="1096"/>
      <c r="PZI1" s="1096"/>
      <c r="PZJ1" s="1096"/>
      <c r="PZK1" s="1096"/>
      <c r="PZL1" s="1096"/>
      <c r="PZM1" s="1096"/>
      <c r="PZN1" s="1096"/>
      <c r="PZO1" s="1096"/>
      <c r="PZP1" s="1096"/>
      <c r="PZQ1" s="1096"/>
      <c r="PZR1" s="1096"/>
      <c r="PZS1" s="1096"/>
      <c r="PZT1" s="1096"/>
      <c r="PZU1" s="1096"/>
      <c r="PZV1" s="1096"/>
      <c r="PZW1" s="1096"/>
      <c r="PZX1" s="1096"/>
      <c r="PZY1" s="1096"/>
      <c r="PZZ1" s="1096"/>
      <c r="QAA1" s="1096"/>
      <c r="QAB1" s="1096"/>
      <c r="QAC1" s="1096"/>
      <c r="QAD1" s="1096"/>
      <c r="QAE1" s="1096"/>
      <c r="QAF1" s="1096"/>
      <c r="QAG1" s="1096"/>
      <c r="QAH1" s="1096"/>
      <c r="QAI1" s="1096"/>
      <c r="QAJ1" s="1096"/>
      <c r="QAK1" s="1096"/>
      <c r="QAL1" s="1096"/>
      <c r="QAM1" s="1096"/>
      <c r="QAN1" s="1096"/>
      <c r="QAO1" s="1096"/>
      <c r="QAP1" s="1096"/>
      <c r="QAQ1" s="1096"/>
      <c r="QAR1" s="1096"/>
      <c r="QAS1" s="1096"/>
      <c r="QAT1" s="1096"/>
      <c r="QAU1" s="1096"/>
      <c r="QAV1" s="1096"/>
      <c r="QAW1" s="1096"/>
      <c r="QAX1" s="1096"/>
      <c r="QAY1" s="1096"/>
      <c r="QAZ1" s="1096"/>
      <c r="QBA1" s="1096"/>
      <c r="QBB1" s="1096"/>
      <c r="QBC1" s="1096"/>
      <c r="QBD1" s="1096"/>
      <c r="QBE1" s="1096"/>
      <c r="QBF1" s="1096"/>
      <c r="QBG1" s="1096"/>
      <c r="QBH1" s="1096"/>
      <c r="QBI1" s="1096"/>
      <c r="QBJ1" s="1096"/>
      <c r="QBK1" s="1096"/>
      <c r="QBL1" s="1096"/>
      <c r="QBM1" s="1096"/>
      <c r="QBN1" s="1096"/>
      <c r="QBO1" s="1096"/>
      <c r="QBP1" s="1096"/>
      <c r="QBQ1" s="1096"/>
      <c r="QBR1" s="1096"/>
      <c r="QBS1" s="1096"/>
      <c r="QBT1" s="1096"/>
      <c r="QBU1" s="1096"/>
      <c r="QBV1" s="1096"/>
      <c r="QBW1" s="1096"/>
      <c r="QBX1" s="1096"/>
      <c r="QBY1" s="1096"/>
      <c r="QBZ1" s="1096"/>
      <c r="QCA1" s="1096"/>
      <c r="QCB1" s="1096"/>
      <c r="QCC1" s="1096"/>
      <c r="QCD1" s="1096"/>
      <c r="QCE1" s="1096"/>
      <c r="QCF1" s="1096"/>
      <c r="QCG1" s="1096"/>
      <c r="QCH1" s="1096"/>
      <c r="QCI1" s="1096"/>
      <c r="QCJ1" s="1096"/>
      <c r="QCK1" s="1096"/>
      <c r="QCL1" s="1096"/>
      <c r="QCM1" s="1096"/>
      <c r="QCN1" s="1096"/>
      <c r="QCO1" s="1096"/>
      <c r="QCP1" s="1096"/>
      <c r="QCQ1" s="1096"/>
      <c r="QCR1" s="1096"/>
      <c r="QCS1" s="1096"/>
      <c r="QCT1" s="1096"/>
      <c r="QCU1" s="1096"/>
      <c r="QCV1" s="1096"/>
      <c r="QCW1" s="1096"/>
      <c r="QCX1" s="1096"/>
      <c r="QCY1" s="1096"/>
      <c r="QCZ1" s="1096"/>
      <c r="QDA1" s="1096"/>
      <c r="QDB1" s="1096"/>
      <c r="QDC1" s="1096"/>
      <c r="QDD1" s="1096"/>
      <c r="QDE1" s="1096"/>
      <c r="QDF1" s="1096"/>
      <c r="QDG1" s="1096"/>
      <c r="QDH1" s="1096"/>
      <c r="QDI1" s="1096"/>
      <c r="QDJ1" s="1096"/>
      <c r="QDK1" s="1096"/>
      <c r="QDL1" s="1096"/>
      <c r="QDM1" s="1096"/>
      <c r="QDN1" s="1096"/>
      <c r="QDO1" s="1096"/>
      <c r="QDP1" s="1096"/>
      <c r="QDQ1" s="1096"/>
      <c r="QDR1" s="1096"/>
      <c r="QDS1" s="1096"/>
      <c r="QDT1" s="1096"/>
      <c r="QDU1" s="1096"/>
      <c r="QDV1" s="1096"/>
      <c r="QDW1" s="1096"/>
      <c r="QDX1" s="1096"/>
      <c r="QDY1" s="1096"/>
      <c r="QDZ1" s="1096"/>
      <c r="QEA1" s="1096"/>
      <c r="QEB1" s="1096"/>
      <c r="QEC1" s="1096"/>
      <c r="QED1" s="1096"/>
      <c r="QEE1" s="1096"/>
      <c r="QEF1" s="1096"/>
      <c r="QEG1" s="1096"/>
      <c r="QEH1" s="1096"/>
      <c r="QEI1" s="1096"/>
      <c r="QEJ1" s="1096"/>
      <c r="QEK1" s="1096"/>
      <c r="QEL1" s="1096"/>
      <c r="QEM1" s="1096"/>
      <c r="QEN1" s="1096"/>
      <c r="QEO1" s="1096"/>
      <c r="QEP1" s="1096"/>
      <c r="QEQ1" s="1096"/>
      <c r="QER1" s="1096"/>
      <c r="QES1" s="1096"/>
      <c r="QET1" s="1096"/>
      <c r="QEU1" s="1096"/>
      <c r="QEV1" s="1096"/>
      <c r="QEW1" s="1096"/>
      <c r="QEX1" s="1096"/>
      <c r="QEY1" s="1096"/>
      <c r="QEZ1" s="1096"/>
      <c r="QFA1" s="1096"/>
      <c r="QFB1" s="1096"/>
      <c r="QFC1" s="1096"/>
      <c r="QFD1" s="1096"/>
      <c r="QFE1" s="1096"/>
      <c r="QFF1" s="1096"/>
      <c r="QFG1" s="1096"/>
      <c r="QFH1" s="1096"/>
      <c r="QFI1" s="1096"/>
      <c r="QFJ1" s="1096"/>
      <c r="QFK1" s="1096"/>
      <c r="QFL1" s="1096"/>
      <c r="QFM1" s="1096"/>
      <c r="QFN1" s="1096"/>
      <c r="QFO1" s="1096"/>
      <c r="QFP1" s="1096"/>
      <c r="QFQ1" s="1096"/>
      <c r="QFR1" s="1096"/>
      <c r="QFS1" s="1096"/>
      <c r="QFT1" s="1096"/>
      <c r="QFU1" s="1096"/>
      <c r="QFV1" s="1096"/>
      <c r="QFW1" s="1096"/>
      <c r="QFX1" s="1096"/>
      <c r="QFY1" s="1096"/>
      <c r="QFZ1" s="1096"/>
      <c r="QGA1" s="1096"/>
      <c r="QGB1" s="1096"/>
      <c r="QGC1" s="1096"/>
      <c r="QGD1" s="1096"/>
      <c r="QGE1" s="1096"/>
      <c r="QGF1" s="1096"/>
      <c r="QGG1" s="1096"/>
      <c r="QGH1" s="1096"/>
      <c r="QGI1" s="1096"/>
      <c r="QGJ1" s="1096"/>
      <c r="QGK1" s="1096"/>
      <c r="QGL1" s="1096"/>
      <c r="QGM1" s="1096"/>
      <c r="QGN1" s="1096"/>
      <c r="QGO1" s="1096"/>
      <c r="QGP1" s="1096"/>
      <c r="QGQ1" s="1096"/>
      <c r="QGR1" s="1096"/>
      <c r="QGS1" s="1096"/>
      <c r="QGT1" s="1096"/>
      <c r="QGU1" s="1096"/>
      <c r="QGV1" s="1096"/>
      <c r="QGW1" s="1096"/>
      <c r="QGX1" s="1096"/>
      <c r="QGY1" s="1096"/>
      <c r="QGZ1" s="1096"/>
      <c r="QHA1" s="1096"/>
      <c r="QHB1" s="1096"/>
      <c r="QHC1" s="1096"/>
      <c r="QHD1" s="1096"/>
      <c r="QHE1" s="1096"/>
      <c r="QHF1" s="1096"/>
      <c r="QHG1" s="1096"/>
      <c r="QHH1" s="1096"/>
      <c r="QHI1" s="1096"/>
      <c r="QHJ1" s="1096"/>
      <c r="QHK1" s="1096"/>
      <c r="QHL1" s="1096"/>
      <c r="QHM1" s="1096"/>
      <c r="QHN1" s="1096"/>
      <c r="QHO1" s="1096"/>
      <c r="QHP1" s="1096"/>
      <c r="QHQ1" s="1096"/>
      <c r="QHR1" s="1096"/>
      <c r="QHS1" s="1096"/>
      <c r="QHT1" s="1096"/>
      <c r="QHU1" s="1096"/>
      <c r="QHV1" s="1096"/>
      <c r="QHW1" s="1096"/>
      <c r="QHX1" s="1096"/>
      <c r="QHY1" s="1096"/>
      <c r="QHZ1" s="1096"/>
      <c r="QIA1" s="1096"/>
      <c r="QIB1" s="1096"/>
      <c r="QIC1" s="1096"/>
      <c r="QID1" s="1096"/>
      <c r="QIE1" s="1096"/>
      <c r="QIF1" s="1096"/>
      <c r="QIG1" s="1096"/>
      <c r="QIH1" s="1096"/>
      <c r="QII1" s="1096"/>
      <c r="QIJ1" s="1096"/>
      <c r="QIK1" s="1096"/>
      <c r="QIL1" s="1096"/>
      <c r="QIM1" s="1096"/>
      <c r="QIN1" s="1096"/>
      <c r="QIO1" s="1096"/>
      <c r="QIP1" s="1096"/>
      <c r="QIQ1" s="1096"/>
      <c r="QIR1" s="1096"/>
      <c r="QIS1" s="1096"/>
      <c r="QIT1" s="1096"/>
      <c r="QIU1" s="1096"/>
      <c r="QIV1" s="1096"/>
      <c r="QIW1" s="1096"/>
      <c r="QIX1" s="1096"/>
      <c r="QIY1" s="1096"/>
      <c r="QIZ1" s="1096"/>
      <c r="QJA1" s="1096"/>
      <c r="QJB1" s="1096"/>
      <c r="QJC1" s="1096"/>
      <c r="QJD1" s="1096"/>
      <c r="QJE1" s="1096"/>
      <c r="QJF1" s="1096"/>
      <c r="QJG1" s="1096"/>
      <c r="QJH1" s="1096"/>
      <c r="QJI1" s="1096"/>
      <c r="QJJ1" s="1096"/>
      <c r="QJK1" s="1096"/>
      <c r="QJL1" s="1096"/>
      <c r="QJM1" s="1096"/>
      <c r="QJN1" s="1096"/>
      <c r="QJO1" s="1096"/>
      <c r="QJP1" s="1096"/>
      <c r="QJQ1" s="1096"/>
      <c r="QJR1" s="1096"/>
      <c r="QJS1" s="1096"/>
      <c r="QJT1" s="1096"/>
      <c r="QJU1" s="1096"/>
      <c r="QJV1" s="1096"/>
      <c r="QJW1" s="1096"/>
      <c r="QJX1" s="1096"/>
      <c r="QJY1" s="1096"/>
      <c r="QJZ1" s="1096"/>
      <c r="QKA1" s="1096"/>
      <c r="QKB1" s="1096"/>
      <c r="QKC1" s="1096"/>
      <c r="QKD1" s="1096"/>
      <c r="QKE1" s="1096"/>
      <c r="QKF1" s="1096"/>
      <c r="QKG1" s="1096"/>
      <c r="QKH1" s="1096"/>
      <c r="QKI1" s="1096"/>
      <c r="QKJ1" s="1096"/>
      <c r="QKK1" s="1096"/>
      <c r="QKL1" s="1096"/>
      <c r="QKM1" s="1096"/>
      <c r="QKN1" s="1096"/>
      <c r="QKO1" s="1096"/>
      <c r="QKP1" s="1096"/>
      <c r="QKQ1" s="1096"/>
      <c r="QKR1" s="1096"/>
      <c r="QKS1" s="1096"/>
      <c r="QKT1" s="1096"/>
      <c r="QKU1" s="1096"/>
      <c r="QKV1" s="1096"/>
      <c r="QKW1" s="1096"/>
      <c r="QKX1" s="1096"/>
      <c r="QKY1" s="1096"/>
      <c r="QKZ1" s="1096"/>
      <c r="QLA1" s="1096"/>
      <c r="QLB1" s="1096"/>
      <c r="QLC1" s="1096"/>
      <c r="QLD1" s="1096"/>
      <c r="QLE1" s="1096"/>
      <c r="QLF1" s="1096"/>
      <c r="QLG1" s="1096"/>
      <c r="QLH1" s="1096"/>
      <c r="QLI1" s="1096"/>
      <c r="QLJ1" s="1096"/>
      <c r="QLK1" s="1096"/>
      <c r="QLL1" s="1096"/>
      <c r="QLM1" s="1096"/>
      <c r="QLN1" s="1096"/>
      <c r="QLO1" s="1096"/>
      <c r="QLP1" s="1096"/>
      <c r="QLQ1" s="1096"/>
      <c r="QLR1" s="1096"/>
      <c r="QLS1" s="1096"/>
      <c r="QLT1" s="1096"/>
      <c r="QLU1" s="1096"/>
      <c r="QLV1" s="1096"/>
      <c r="QLW1" s="1096"/>
      <c r="QLX1" s="1096"/>
      <c r="QLY1" s="1096"/>
      <c r="QLZ1" s="1096"/>
      <c r="QMA1" s="1096"/>
      <c r="QMB1" s="1096"/>
      <c r="QMC1" s="1096"/>
      <c r="QMD1" s="1096"/>
      <c r="QME1" s="1096"/>
      <c r="QMF1" s="1096"/>
      <c r="QMG1" s="1096"/>
      <c r="QMH1" s="1096"/>
      <c r="QMI1" s="1096"/>
      <c r="QMJ1" s="1096"/>
      <c r="QMK1" s="1096"/>
      <c r="QML1" s="1096"/>
      <c r="QMM1" s="1096"/>
      <c r="QMN1" s="1096"/>
      <c r="QMO1" s="1096"/>
      <c r="QMP1" s="1096"/>
      <c r="QMQ1" s="1096"/>
      <c r="QMR1" s="1096"/>
      <c r="QMS1" s="1096"/>
      <c r="QMT1" s="1096"/>
      <c r="QMU1" s="1096"/>
      <c r="QMV1" s="1096"/>
      <c r="QMW1" s="1096"/>
      <c r="QMX1" s="1096"/>
      <c r="QMY1" s="1096"/>
      <c r="QMZ1" s="1096"/>
      <c r="QNA1" s="1096"/>
      <c r="QNB1" s="1096"/>
      <c r="QNC1" s="1096"/>
      <c r="QND1" s="1096"/>
      <c r="QNE1" s="1096"/>
      <c r="QNF1" s="1096"/>
      <c r="QNG1" s="1096"/>
      <c r="QNH1" s="1096"/>
      <c r="QNI1" s="1096"/>
      <c r="QNJ1" s="1096"/>
      <c r="QNK1" s="1096"/>
      <c r="QNL1" s="1096"/>
      <c r="QNM1" s="1096"/>
      <c r="QNN1" s="1096"/>
      <c r="QNO1" s="1096"/>
      <c r="QNP1" s="1096"/>
      <c r="QNQ1" s="1096"/>
      <c r="QNR1" s="1096"/>
      <c r="QNS1" s="1096"/>
      <c r="QNT1" s="1096"/>
      <c r="QNU1" s="1096"/>
      <c r="QNV1" s="1096"/>
      <c r="QNW1" s="1096"/>
      <c r="QNX1" s="1096"/>
      <c r="QNY1" s="1096"/>
      <c r="QNZ1" s="1096"/>
      <c r="QOA1" s="1096"/>
      <c r="QOB1" s="1096"/>
      <c r="QOC1" s="1096"/>
      <c r="QOD1" s="1096"/>
      <c r="QOE1" s="1096"/>
      <c r="QOF1" s="1096"/>
      <c r="QOG1" s="1096"/>
      <c r="QOH1" s="1096"/>
      <c r="QOI1" s="1096"/>
      <c r="QOJ1" s="1096"/>
      <c r="QOK1" s="1096"/>
      <c r="QOL1" s="1096"/>
      <c r="QOM1" s="1096"/>
      <c r="QON1" s="1096"/>
      <c r="QOO1" s="1096"/>
      <c r="QOP1" s="1096"/>
      <c r="QOQ1" s="1096"/>
      <c r="QOR1" s="1096"/>
      <c r="QOS1" s="1096"/>
      <c r="QOT1" s="1096"/>
      <c r="QOU1" s="1096"/>
      <c r="QOV1" s="1096"/>
      <c r="QOW1" s="1096"/>
      <c r="QOX1" s="1096"/>
      <c r="QOY1" s="1096"/>
      <c r="QOZ1" s="1096"/>
      <c r="QPA1" s="1096"/>
      <c r="QPB1" s="1096"/>
      <c r="QPC1" s="1096"/>
      <c r="QPD1" s="1096"/>
      <c r="QPE1" s="1096"/>
      <c r="QPF1" s="1096"/>
      <c r="QPG1" s="1096"/>
      <c r="QPH1" s="1096"/>
      <c r="QPI1" s="1096"/>
      <c r="QPJ1" s="1096"/>
      <c r="QPK1" s="1096"/>
      <c r="QPL1" s="1096"/>
      <c r="QPM1" s="1096"/>
      <c r="QPN1" s="1096"/>
      <c r="QPO1" s="1096"/>
      <c r="QPP1" s="1096"/>
      <c r="QPQ1" s="1096"/>
      <c r="QPR1" s="1096"/>
      <c r="QPS1" s="1096"/>
      <c r="QPT1" s="1096"/>
      <c r="QPU1" s="1096"/>
      <c r="QPV1" s="1096"/>
      <c r="QPW1" s="1096"/>
      <c r="QPX1" s="1096"/>
      <c r="QPY1" s="1096"/>
      <c r="QPZ1" s="1096"/>
      <c r="QQA1" s="1096"/>
      <c r="QQB1" s="1096"/>
      <c r="QQC1" s="1096"/>
      <c r="QQD1" s="1096"/>
      <c r="QQE1" s="1096"/>
      <c r="QQF1" s="1096"/>
      <c r="QQG1" s="1096"/>
      <c r="QQH1" s="1096"/>
      <c r="QQI1" s="1096"/>
      <c r="QQJ1" s="1096"/>
      <c r="QQK1" s="1096"/>
      <c r="QQL1" s="1096"/>
      <c r="QQM1" s="1096"/>
      <c r="QQN1" s="1096"/>
      <c r="QQO1" s="1096"/>
      <c r="QQP1" s="1096"/>
      <c r="QQQ1" s="1096"/>
      <c r="QQR1" s="1096"/>
      <c r="QQS1" s="1096"/>
      <c r="QQT1" s="1096"/>
      <c r="QQU1" s="1096"/>
      <c r="QQV1" s="1096"/>
      <c r="QQW1" s="1096"/>
      <c r="QQX1" s="1096"/>
      <c r="QQY1" s="1096"/>
      <c r="QQZ1" s="1096"/>
      <c r="QRA1" s="1096"/>
      <c r="QRB1" s="1096"/>
      <c r="QRC1" s="1096"/>
      <c r="QRD1" s="1096"/>
      <c r="QRE1" s="1096"/>
      <c r="QRF1" s="1096"/>
      <c r="QRG1" s="1096"/>
      <c r="QRH1" s="1096"/>
      <c r="QRI1" s="1096"/>
      <c r="QRJ1" s="1096"/>
      <c r="QRK1" s="1096"/>
      <c r="QRL1" s="1096"/>
      <c r="QRM1" s="1096"/>
      <c r="QRN1" s="1096"/>
      <c r="QRO1" s="1096"/>
      <c r="QRP1" s="1096"/>
      <c r="QRQ1" s="1096"/>
      <c r="QRR1" s="1096"/>
      <c r="QRS1" s="1096"/>
      <c r="QRT1" s="1096"/>
      <c r="QRU1" s="1096"/>
      <c r="QRV1" s="1096"/>
      <c r="QRW1" s="1096"/>
      <c r="QRX1" s="1096"/>
      <c r="QRY1" s="1096"/>
      <c r="QRZ1" s="1096"/>
      <c r="QSA1" s="1096"/>
      <c r="QSB1" s="1096"/>
      <c r="QSC1" s="1096"/>
      <c r="QSD1" s="1096"/>
      <c r="QSE1" s="1096"/>
      <c r="QSF1" s="1096"/>
      <c r="QSG1" s="1096"/>
      <c r="QSH1" s="1096"/>
      <c r="QSI1" s="1096"/>
      <c r="QSJ1" s="1096"/>
      <c r="QSK1" s="1096"/>
      <c r="QSL1" s="1096"/>
      <c r="QSM1" s="1096"/>
      <c r="QSN1" s="1096"/>
      <c r="QSO1" s="1096"/>
      <c r="QSP1" s="1096"/>
      <c r="QSQ1" s="1096"/>
      <c r="QSR1" s="1096"/>
      <c r="QSS1" s="1096"/>
      <c r="QST1" s="1096"/>
      <c r="QSU1" s="1096"/>
      <c r="QSV1" s="1096"/>
      <c r="QSW1" s="1096"/>
      <c r="QSX1" s="1096"/>
      <c r="QSY1" s="1096"/>
      <c r="QSZ1" s="1096"/>
      <c r="QTA1" s="1096"/>
      <c r="QTB1" s="1096"/>
      <c r="QTC1" s="1096"/>
      <c r="QTD1" s="1096"/>
      <c r="QTE1" s="1096"/>
      <c r="QTF1" s="1096"/>
      <c r="QTG1" s="1096"/>
      <c r="QTH1" s="1096"/>
      <c r="QTI1" s="1096"/>
      <c r="QTJ1" s="1096"/>
      <c r="QTK1" s="1096"/>
      <c r="QTL1" s="1096"/>
      <c r="QTM1" s="1096"/>
      <c r="QTN1" s="1096"/>
      <c r="QTO1" s="1096"/>
      <c r="QTP1" s="1096"/>
      <c r="QTQ1" s="1096"/>
      <c r="QTR1" s="1096"/>
      <c r="QTS1" s="1096"/>
      <c r="QTT1" s="1096"/>
      <c r="QTU1" s="1096"/>
      <c r="QTV1" s="1096"/>
      <c r="QTW1" s="1096"/>
      <c r="QTX1" s="1096"/>
      <c r="QTY1" s="1096"/>
      <c r="QTZ1" s="1096"/>
      <c r="QUA1" s="1096"/>
      <c r="QUB1" s="1096"/>
      <c r="QUC1" s="1096"/>
      <c r="QUD1" s="1096"/>
      <c r="QUE1" s="1096"/>
      <c r="QUF1" s="1096"/>
      <c r="QUG1" s="1096"/>
      <c r="QUH1" s="1096"/>
      <c r="QUI1" s="1096"/>
      <c r="QUJ1" s="1096"/>
      <c r="QUK1" s="1096"/>
      <c r="QUL1" s="1096"/>
      <c r="QUM1" s="1096"/>
      <c r="QUN1" s="1096"/>
      <c r="QUO1" s="1096"/>
      <c r="QUP1" s="1096"/>
      <c r="QUQ1" s="1096"/>
      <c r="QUR1" s="1096"/>
      <c r="QUS1" s="1096"/>
      <c r="QUT1" s="1096"/>
      <c r="QUU1" s="1096"/>
      <c r="QUV1" s="1096"/>
      <c r="QUW1" s="1096"/>
      <c r="QUX1" s="1096"/>
      <c r="QUY1" s="1096"/>
      <c r="QUZ1" s="1096"/>
      <c r="QVA1" s="1096"/>
      <c r="QVB1" s="1096"/>
      <c r="QVC1" s="1096"/>
      <c r="QVD1" s="1096"/>
      <c r="QVE1" s="1096"/>
      <c r="QVF1" s="1096"/>
      <c r="QVG1" s="1096"/>
      <c r="QVH1" s="1096"/>
      <c r="QVI1" s="1096"/>
      <c r="QVJ1" s="1096"/>
      <c r="QVK1" s="1096"/>
      <c r="QVL1" s="1096"/>
      <c r="QVM1" s="1096"/>
      <c r="QVN1" s="1096"/>
      <c r="QVO1" s="1096"/>
      <c r="QVP1" s="1096"/>
      <c r="QVQ1" s="1096"/>
      <c r="QVR1" s="1096"/>
      <c r="QVS1" s="1096"/>
      <c r="QVT1" s="1096"/>
      <c r="QVU1" s="1096"/>
      <c r="QVV1" s="1096"/>
      <c r="QVW1" s="1096"/>
      <c r="QVX1" s="1096"/>
      <c r="QVY1" s="1096"/>
      <c r="QVZ1" s="1096"/>
      <c r="QWA1" s="1096"/>
      <c r="QWB1" s="1096"/>
      <c r="QWC1" s="1096"/>
      <c r="QWD1" s="1096"/>
      <c r="QWE1" s="1096"/>
      <c r="QWF1" s="1096"/>
      <c r="QWG1" s="1096"/>
      <c r="QWH1" s="1096"/>
      <c r="QWI1" s="1096"/>
      <c r="QWJ1" s="1096"/>
      <c r="QWK1" s="1096"/>
      <c r="QWL1" s="1096"/>
      <c r="QWM1" s="1096"/>
      <c r="QWN1" s="1096"/>
      <c r="QWO1" s="1096"/>
      <c r="QWP1" s="1096"/>
      <c r="QWQ1" s="1096"/>
      <c r="QWR1" s="1096"/>
      <c r="QWS1" s="1096"/>
      <c r="QWT1" s="1096"/>
      <c r="QWU1" s="1096"/>
      <c r="QWV1" s="1096"/>
      <c r="QWW1" s="1096"/>
      <c r="QWX1" s="1096"/>
      <c r="QWY1" s="1096"/>
      <c r="QWZ1" s="1096"/>
      <c r="QXA1" s="1096"/>
      <c r="QXB1" s="1096"/>
      <c r="QXC1" s="1096"/>
      <c r="QXD1" s="1096"/>
      <c r="QXE1" s="1096"/>
      <c r="QXF1" s="1096"/>
      <c r="QXG1" s="1096"/>
      <c r="QXH1" s="1096"/>
      <c r="QXI1" s="1096"/>
      <c r="QXJ1" s="1096"/>
      <c r="QXK1" s="1096"/>
      <c r="QXL1" s="1096"/>
      <c r="QXM1" s="1096"/>
      <c r="QXN1" s="1096"/>
      <c r="QXO1" s="1096"/>
      <c r="QXP1" s="1096"/>
      <c r="QXQ1" s="1096"/>
      <c r="QXR1" s="1096"/>
      <c r="QXS1" s="1096"/>
      <c r="QXT1" s="1096"/>
      <c r="QXU1" s="1096"/>
      <c r="QXV1" s="1096"/>
      <c r="QXW1" s="1096"/>
      <c r="QXX1" s="1096"/>
      <c r="QXY1" s="1096"/>
      <c r="QXZ1" s="1096"/>
      <c r="QYA1" s="1096"/>
      <c r="QYB1" s="1096"/>
      <c r="QYC1" s="1096"/>
      <c r="QYD1" s="1096"/>
      <c r="QYE1" s="1096"/>
      <c r="QYF1" s="1096"/>
      <c r="QYG1" s="1096"/>
      <c r="QYH1" s="1096"/>
      <c r="QYI1" s="1096"/>
      <c r="QYJ1" s="1096"/>
      <c r="QYK1" s="1096"/>
      <c r="QYL1" s="1096"/>
      <c r="QYM1" s="1096"/>
      <c r="QYN1" s="1096"/>
      <c r="QYO1" s="1096"/>
      <c r="QYP1" s="1096"/>
      <c r="QYQ1" s="1096"/>
      <c r="QYR1" s="1096"/>
      <c r="QYS1" s="1096"/>
      <c r="QYT1" s="1096"/>
      <c r="QYU1" s="1096"/>
      <c r="QYV1" s="1096"/>
      <c r="QYW1" s="1096"/>
      <c r="QYX1" s="1096"/>
      <c r="QYY1" s="1096"/>
      <c r="QYZ1" s="1096"/>
      <c r="QZA1" s="1096"/>
      <c r="QZB1" s="1096"/>
      <c r="QZC1" s="1096"/>
      <c r="QZD1" s="1096"/>
      <c r="QZE1" s="1096"/>
      <c r="QZF1" s="1096"/>
      <c r="QZG1" s="1096"/>
      <c r="QZH1" s="1096"/>
      <c r="QZI1" s="1096"/>
      <c r="QZJ1" s="1096"/>
      <c r="QZK1" s="1096"/>
      <c r="QZL1" s="1096"/>
      <c r="QZM1" s="1096"/>
      <c r="QZN1" s="1096"/>
      <c r="QZO1" s="1096"/>
      <c r="QZP1" s="1096"/>
      <c r="QZQ1" s="1096"/>
      <c r="QZR1" s="1096"/>
      <c r="QZS1" s="1096"/>
      <c r="QZT1" s="1096"/>
      <c r="QZU1" s="1096"/>
      <c r="QZV1" s="1096"/>
      <c r="QZW1" s="1096"/>
      <c r="QZX1" s="1096"/>
      <c r="QZY1" s="1096"/>
      <c r="QZZ1" s="1096"/>
      <c r="RAA1" s="1096"/>
      <c r="RAB1" s="1096"/>
      <c r="RAC1" s="1096"/>
      <c r="RAD1" s="1096"/>
      <c r="RAE1" s="1096"/>
      <c r="RAF1" s="1096"/>
      <c r="RAG1" s="1096"/>
      <c r="RAH1" s="1096"/>
      <c r="RAI1" s="1096"/>
      <c r="RAJ1" s="1096"/>
      <c r="RAK1" s="1096"/>
      <c r="RAL1" s="1096"/>
      <c r="RAM1" s="1096"/>
      <c r="RAN1" s="1096"/>
      <c r="RAO1" s="1096"/>
      <c r="RAP1" s="1096"/>
      <c r="RAQ1" s="1096"/>
      <c r="RAR1" s="1096"/>
      <c r="RAS1" s="1096"/>
      <c r="RAT1" s="1096"/>
      <c r="RAU1" s="1096"/>
      <c r="RAV1" s="1096"/>
      <c r="RAW1" s="1096"/>
      <c r="RAX1" s="1096"/>
      <c r="RAY1" s="1096"/>
      <c r="RAZ1" s="1096"/>
      <c r="RBA1" s="1096"/>
      <c r="RBB1" s="1096"/>
      <c r="RBC1" s="1096"/>
      <c r="RBD1" s="1096"/>
      <c r="RBE1" s="1096"/>
      <c r="RBF1" s="1096"/>
      <c r="RBG1" s="1096"/>
      <c r="RBH1" s="1096"/>
      <c r="RBI1" s="1096"/>
      <c r="RBJ1" s="1096"/>
      <c r="RBK1" s="1096"/>
      <c r="RBL1" s="1096"/>
      <c r="RBM1" s="1096"/>
      <c r="RBN1" s="1096"/>
      <c r="RBO1" s="1096"/>
      <c r="RBP1" s="1096"/>
      <c r="RBQ1" s="1096"/>
      <c r="RBR1" s="1096"/>
      <c r="RBS1" s="1096"/>
      <c r="RBT1" s="1096"/>
      <c r="RBU1" s="1096"/>
      <c r="RBV1" s="1096"/>
      <c r="RBW1" s="1096"/>
      <c r="RBX1" s="1096"/>
      <c r="RBY1" s="1096"/>
      <c r="RBZ1" s="1096"/>
      <c r="RCA1" s="1096"/>
      <c r="RCB1" s="1096"/>
      <c r="RCC1" s="1096"/>
      <c r="RCD1" s="1096"/>
      <c r="RCE1" s="1096"/>
      <c r="RCF1" s="1096"/>
      <c r="RCG1" s="1096"/>
      <c r="RCH1" s="1096"/>
      <c r="RCI1" s="1096"/>
      <c r="RCJ1" s="1096"/>
      <c r="RCK1" s="1096"/>
      <c r="RCL1" s="1096"/>
      <c r="RCM1" s="1096"/>
      <c r="RCN1" s="1096"/>
      <c r="RCO1" s="1096"/>
      <c r="RCP1" s="1096"/>
      <c r="RCQ1" s="1096"/>
      <c r="RCR1" s="1096"/>
      <c r="RCS1" s="1096"/>
      <c r="RCT1" s="1096"/>
      <c r="RCU1" s="1096"/>
      <c r="RCV1" s="1096"/>
      <c r="RCW1" s="1096"/>
      <c r="RCX1" s="1096"/>
      <c r="RCY1" s="1096"/>
      <c r="RCZ1" s="1096"/>
      <c r="RDA1" s="1096"/>
      <c r="RDB1" s="1096"/>
      <c r="RDC1" s="1096"/>
      <c r="RDD1" s="1096"/>
      <c r="RDE1" s="1096"/>
      <c r="RDF1" s="1096"/>
      <c r="RDG1" s="1096"/>
      <c r="RDH1" s="1096"/>
      <c r="RDI1" s="1096"/>
      <c r="RDJ1" s="1096"/>
      <c r="RDK1" s="1096"/>
      <c r="RDL1" s="1096"/>
      <c r="RDM1" s="1096"/>
      <c r="RDN1" s="1096"/>
      <c r="RDO1" s="1096"/>
      <c r="RDP1" s="1096"/>
      <c r="RDQ1" s="1096"/>
      <c r="RDR1" s="1096"/>
      <c r="RDS1" s="1096"/>
      <c r="RDT1" s="1096"/>
      <c r="RDU1" s="1096"/>
      <c r="RDV1" s="1096"/>
      <c r="RDW1" s="1096"/>
      <c r="RDX1" s="1096"/>
      <c r="RDY1" s="1096"/>
      <c r="RDZ1" s="1096"/>
      <c r="REA1" s="1096"/>
      <c r="REB1" s="1096"/>
      <c r="REC1" s="1096"/>
      <c r="RED1" s="1096"/>
      <c r="REE1" s="1096"/>
      <c r="REF1" s="1096"/>
      <c r="REG1" s="1096"/>
      <c r="REH1" s="1096"/>
      <c r="REI1" s="1096"/>
      <c r="REJ1" s="1096"/>
      <c r="REK1" s="1096"/>
      <c r="REL1" s="1096"/>
      <c r="REM1" s="1096"/>
      <c r="REN1" s="1096"/>
      <c r="REO1" s="1096"/>
      <c r="REP1" s="1096"/>
      <c r="REQ1" s="1096"/>
      <c r="RER1" s="1096"/>
      <c r="RES1" s="1096"/>
      <c r="RET1" s="1096"/>
      <c r="REU1" s="1096"/>
      <c r="REV1" s="1096"/>
      <c r="REW1" s="1096"/>
      <c r="REX1" s="1096"/>
      <c r="REY1" s="1096"/>
      <c r="REZ1" s="1096"/>
      <c r="RFA1" s="1096"/>
      <c r="RFB1" s="1096"/>
      <c r="RFC1" s="1096"/>
      <c r="RFD1" s="1096"/>
      <c r="RFE1" s="1096"/>
      <c r="RFF1" s="1096"/>
      <c r="RFG1" s="1096"/>
      <c r="RFH1" s="1096"/>
      <c r="RFI1" s="1096"/>
      <c r="RFJ1" s="1096"/>
      <c r="RFK1" s="1096"/>
      <c r="RFL1" s="1096"/>
      <c r="RFM1" s="1096"/>
      <c r="RFN1" s="1096"/>
      <c r="RFO1" s="1096"/>
      <c r="RFP1" s="1096"/>
      <c r="RFQ1" s="1096"/>
      <c r="RFR1" s="1096"/>
      <c r="RFS1" s="1096"/>
      <c r="RFT1" s="1096"/>
      <c r="RFU1" s="1096"/>
      <c r="RFV1" s="1096"/>
      <c r="RFW1" s="1096"/>
      <c r="RFX1" s="1096"/>
      <c r="RFY1" s="1096"/>
      <c r="RFZ1" s="1096"/>
      <c r="RGA1" s="1096"/>
      <c r="RGB1" s="1096"/>
      <c r="RGC1" s="1096"/>
      <c r="RGD1" s="1096"/>
      <c r="RGE1" s="1096"/>
      <c r="RGF1" s="1096"/>
      <c r="RGG1" s="1096"/>
      <c r="RGH1" s="1096"/>
      <c r="RGI1" s="1096"/>
      <c r="RGJ1" s="1096"/>
      <c r="RGK1" s="1096"/>
      <c r="RGL1" s="1096"/>
      <c r="RGM1" s="1096"/>
      <c r="RGN1" s="1096"/>
      <c r="RGO1" s="1096"/>
      <c r="RGP1" s="1096"/>
      <c r="RGQ1" s="1096"/>
      <c r="RGR1" s="1096"/>
      <c r="RGS1" s="1096"/>
      <c r="RGT1" s="1096"/>
      <c r="RGU1" s="1096"/>
      <c r="RGV1" s="1096"/>
      <c r="RGW1" s="1096"/>
      <c r="RGX1" s="1096"/>
      <c r="RGY1" s="1096"/>
      <c r="RGZ1" s="1096"/>
      <c r="RHA1" s="1096"/>
      <c r="RHB1" s="1096"/>
      <c r="RHC1" s="1096"/>
      <c r="RHD1" s="1096"/>
      <c r="RHE1" s="1096"/>
      <c r="RHF1" s="1096"/>
      <c r="RHG1" s="1096"/>
      <c r="RHH1" s="1096"/>
      <c r="RHI1" s="1096"/>
      <c r="RHJ1" s="1096"/>
      <c r="RHK1" s="1096"/>
      <c r="RHL1" s="1096"/>
      <c r="RHM1" s="1096"/>
      <c r="RHN1" s="1096"/>
      <c r="RHO1" s="1096"/>
      <c r="RHP1" s="1096"/>
      <c r="RHQ1" s="1096"/>
      <c r="RHR1" s="1096"/>
      <c r="RHS1" s="1096"/>
      <c r="RHT1" s="1096"/>
      <c r="RHU1" s="1096"/>
      <c r="RHV1" s="1096"/>
      <c r="RHW1" s="1096"/>
      <c r="RHX1" s="1096"/>
      <c r="RHY1" s="1096"/>
      <c r="RHZ1" s="1096"/>
      <c r="RIA1" s="1096"/>
      <c r="RIB1" s="1096"/>
      <c r="RIC1" s="1096"/>
      <c r="RID1" s="1096"/>
      <c r="RIE1" s="1096"/>
      <c r="RIF1" s="1096"/>
      <c r="RIG1" s="1096"/>
      <c r="RIH1" s="1096"/>
      <c r="RII1" s="1096"/>
      <c r="RIJ1" s="1096"/>
      <c r="RIK1" s="1096"/>
      <c r="RIL1" s="1096"/>
      <c r="RIM1" s="1096"/>
      <c r="RIN1" s="1096"/>
      <c r="RIO1" s="1096"/>
      <c r="RIP1" s="1096"/>
      <c r="RIQ1" s="1096"/>
      <c r="RIR1" s="1096"/>
      <c r="RIS1" s="1096"/>
      <c r="RIT1" s="1096"/>
      <c r="RIU1" s="1096"/>
      <c r="RIV1" s="1096"/>
      <c r="RIW1" s="1096"/>
      <c r="RIX1" s="1096"/>
      <c r="RIY1" s="1096"/>
      <c r="RIZ1" s="1096"/>
      <c r="RJA1" s="1096"/>
      <c r="RJB1" s="1096"/>
      <c r="RJC1" s="1096"/>
      <c r="RJD1" s="1096"/>
      <c r="RJE1" s="1096"/>
      <c r="RJF1" s="1096"/>
      <c r="RJG1" s="1096"/>
      <c r="RJH1" s="1096"/>
      <c r="RJI1" s="1096"/>
      <c r="RJJ1" s="1096"/>
      <c r="RJK1" s="1096"/>
      <c r="RJL1" s="1096"/>
      <c r="RJM1" s="1096"/>
      <c r="RJN1" s="1096"/>
      <c r="RJO1" s="1096"/>
      <c r="RJP1" s="1096"/>
      <c r="RJQ1" s="1096"/>
      <c r="RJR1" s="1096"/>
      <c r="RJS1" s="1096"/>
      <c r="RJT1" s="1096"/>
      <c r="RJU1" s="1096"/>
      <c r="RJV1" s="1096"/>
      <c r="RJW1" s="1096"/>
      <c r="RJX1" s="1096"/>
      <c r="RJY1" s="1096"/>
      <c r="RJZ1" s="1096"/>
      <c r="RKA1" s="1096"/>
      <c r="RKB1" s="1096"/>
      <c r="RKC1" s="1096"/>
      <c r="RKD1" s="1096"/>
      <c r="RKE1" s="1096"/>
      <c r="RKF1" s="1096"/>
      <c r="RKG1" s="1096"/>
      <c r="RKH1" s="1096"/>
      <c r="RKI1" s="1096"/>
      <c r="RKJ1" s="1096"/>
      <c r="RKK1" s="1096"/>
      <c r="RKL1" s="1096"/>
      <c r="RKM1" s="1096"/>
      <c r="RKN1" s="1096"/>
      <c r="RKO1" s="1096"/>
      <c r="RKP1" s="1096"/>
      <c r="RKQ1" s="1096"/>
      <c r="RKR1" s="1096"/>
      <c r="RKS1" s="1096"/>
      <c r="RKT1" s="1096"/>
      <c r="RKU1" s="1096"/>
      <c r="RKV1" s="1096"/>
      <c r="RKW1" s="1096"/>
      <c r="RKX1" s="1096"/>
      <c r="RKY1" s="1096"/>
      <c r="RKZ1" s="1096"/>
      <c r="RLA1" s="1096"/>
      <c r="RLB1" s="1096"/>
      <c r="RLC1" s="1096"/>
      <c r="RLD1" s="1096"/>
      <c r="RLE1" s="1096"/>
      <c r="RLF1" s="1096"/>
      <c r="RLG1" s="1096"/>
      <c r="RLH1" s="1096"/>
      <c r="RLI1" s="1096"/>
      <c r="RLJ1" s="1096"/>
      <c r="RLK1" s="1096"/>
      <c r="RLL1" s="1096"/>
      <c r="RLM1" s="1096"/>
      <c r="RLN1" s="1096"/>
      <c r="RLO1" s="1096"/>
      <c r="RLP1" s="1096"/>
      <c r="RLQ1" s="1096"/>
      <c r="RLR1" s="1096"/>
      <c r="RLS1" s="1096"/>
      <c r="RLT1" s="1096"/>
      <c r="RLU1" s="1096"/>
      <c r="RLV1" s="1096"/>
      <c r="RLW1" s="1096"/>
      <c r="RLX1" s="1096"/>
      <c r="RLY1" s="1096"/>
      <c r="RLZ1" s="1096"/>
      <c r="RMA1" s="1096"/>
      <c r="RMB1" s="1096"/>
      <c r="RMC1" s="1096"/>
      <c r="RMD1" s="1096"/>
      <c r="RME1" s="1096"/>
      <c r="RMF1" s="1096"/>
      <c r="RMG1" s="1096"/>
      <c r="RMH1" s="1096"/>
      <c r="RMI1" s="1096"/>
      <c r="RMJ1" s="1096"/>
      <c r="RMK1" s="1096"/>
      <c r="RML1" s="1096"/>
      <c r="RMM1" s="1096"/>
      <c r="RMN1" s="1096"/>
      <c r="RMO1" s="1096"/>
      <c r="RMP1" s="1096"/>
      <c r="RMQ1" s="1096"/>
      <c r="RMR1" s="1096"/>
      <c r="RMS1" s="1096"/>
      <c r="RMT1" s="1096"/>
      <c r="RMU1" s="1096"/>
      <c r="RMV1" s="1096"/>
      <c r="RMW1" s="1096"/>
      <c r="RMX1" s="1096"/>
      <c r="RMY1" s="1096"/>
      <c r="RMZ1" s="1096"/>
      <c r="RNA1" s="1096"/>
      <c r="RNB1" s="1096"/>
      <c r="RNC1" s="1096"/>
      <c r="RND1" s="1096"/>
      <c r="RNE1" s="1096"/>
      <c r="RNF1" s="1096"/>
      <c r="RNG1" s="1096"/>
      <c r="RNH1" s="1096"/>
      <c r="RNI1" s="1096"/>
      <c r="RNJ1" s="1096"/>
      <c r="RNK1" s="1096"/>
      <c r="RNL1" s="1096"/>
      <c r="RNM1" s="1096"/>
      <c r="RNN1" s="1096"/>
      <c r="RNO1" s="1096"/>
      <c r="RNP1" s="1096"/>
      <c r="RNQ1" s="1096"/>
      <c r="RNR1" s="1096"/>
      <c r="RNS1" s="1096"/>
      <c r="RNT1" s="1096"/>
      <c r="RNU1" s="1096"/>
      <c r="RNV1" s="1096"/>
      <c r="RNW1" s="1096"/>
      <c r="RNX1" s="1096"/>
      <c r="RNY1" s="1096"/>
      <c r="RNZ1" s="1096"/>
      <c r="ROA1" s="1096"/>
      <c r="ROB1" s="1096"/>
      <c r="ROC1" s="1096"/>
      <c r="ROD1" s="1096"/>
      <c r="ROE1" s="1096"/>
      <c r="ROF1" s="1096"/>
      <c r="ROG1" s="1096"/>
      <c r="ROH1" s="1096"/>
      <c r="ROI1" s="1096"/>
      <c r="ROJ1" s="1096"/>
      <c r="ROK1" s="1096"/>
      <c r="ROL1" s="1096"/>
      <c r="ROM1" s="1096"/>
      <c r="RON1" s="1096"/>
      <c r="ROO1" s="1096"/>
      <c r="ROP1" s="1096"/>
      <c r="ROQ1" s="1096"/>
      <c r="ROR1" s="1096"/>
      <c r="ROS1" s="1096"/>
      <c r="ROT1" s="1096"/>
      <c r="ROU1" s="1096"/>
      <c r="ROV1" s="1096"/>
      <c r="ROW1" s="1096"/>
      <c r="ROX1" s="1096"/>
      <c r="ROY1" s="1096"/>
      <c r="ROZ1" s="1096"/>
      <c r="RPA1" s="1096"/>
      <c r="RPB1" s="1096"/>
      <c r="RPC1" s="1096"/>
      <c r="RPD1" s="1096"/>
      <c r="RPE1" s="1096"/>
      <c r="RPF1" s="1096"/>
      <c r="RPG1" s="1096"/>
      <c r="RPH1" s="1096"/>
      <c r="RPI1" s="1096"/>
      <c r="RPJ1" s="1096"/>
      <c r="RPK1" s="1096"/>
      <c r="RPL1" s="1096"/>
      <c r="RPM1" s="1096"/>
      <c r="RPN1" s="1096"/>
      <c r="RPO1" s="1096"/>
      <c r="RPP1" s="1096"/>
      <c r="RPQ1" s="1096"/>
      <c r="RPR1" s="1096"/>
      <c r="RPS1" s="1096"/>
      <c r="RPT1" s="1096"/>
      <c r="RPU1" s="1096"/>
      <c r="RPV1" s="1096"/>
      <c r="RPW1" s="1096"/>
      <c r="RPX1" s="1096"/>
      <c r="RPY1" s="1096"/>
      <c r="RPZ1" s="1096"/>
      <c r="RQA1" s="1096"/>
      <c r="RQB1" s="1096"/>
      <c r="RQC1" s="1096"/>
      <c r="RQD1" s="1096"/>
      <c r="RQE1" s="1096"/>
      <c r="RQF1" s="1096"/>
      <c r="RQG1" s="1096"/>
      <c r="RQH1" s="1096"/>
      <c r="RQI1" s="1096"/>
      <c r="RQJ1" s="1096"/>
      <c r="RQK1" s="1096"/>
      <c r="RQL1" s="1096"/>
      <c r="RQM1" s="1096"/>
      <c r="RQN1" s="1096"/>
      <c r="RQO1" s="1096"/>
      <c r="RQP1" s="1096"/>
      <c r="RQQ1" s="1096"/>
      <c r="RQR1" s="1096"/>
      <c r="RQS1" s="1096"/>
      <c r="RQT1" s="1096"/>
      <c r="RQU1" s="1096"/>
      <c r="RQV1" s="1096"/>
      <c r="RQW1" s="1096"/>
      <c r="RQX1" s="1096"/>
      <c r="RQY1" s="1096"/>
      <c r="RQZ1" s="1096"/>
      <c r="RRA1" s="1096"/>
      <c r="RRB1" s="1096"/>
      <c r="RRC1" s="1096"/>
      <c r="RRD1" s="1096"/>
      <c r="RRE1" s="1096"/>
      <c r="RRF1" s="1096"/>
      <c r="RRG1" s="1096"/>
      <c r="RRH1" s="1096"/>
      <c r="RRI1" s="1096"/>
      <c r="RRJ1" s="1096"/>
      <c r="RRK1" s="1096"/>
      <c r="RRL1" s="1096"/>
      <c r="RRM1" s="1096"/>
      <c r="RRN1" s="1096"/>
      <c r="RRO1" s="1096"/>
      <c r="RRP1" s="1096"/>
      <c r="RRQ1" s="1096"/>
      <c r="RRR1" s="1096"/>
      <c r="RRS1" s="1096"/>
      <c r="RRT1" s="1096"/>
      <c r="RRU1" s="1096"/>
      <c r="RRV1" s="1096"/>
      <c r="RRW1" s="1096"/>
      <c r="RRX1" s="1096"/>
      <c r="RRY1" s="1096"/>
      <c r="RRZ1" s="1096"/>
      <c r="RSA1" s="1096"/>
      <c r="RSB1" s="1096"/>
      <c r="RSC1" s="1096"/>
      <c r="RSD1" s="1096"/>
      <c r="RSE1" s="1096"/>
      <c r="RSF1" s="1096"/>
      <c r="RSG1" s="1096"/>
      <c r="RSH1" s="1096"/>
      <c r="RSI1" s="1096"/>
      <c r="RSJ1" s="1096"/>
      <c r="RSK1" s="1096"/>
      <c r="RSL1" s="1096"/>
      <c r="RSM1" s="1096"/>
      <c r="RSN1" s="1096"/>
      <c r="RSO1" s="1096"/>
      <c r="RSP1" s="1096"/>
      <c r="RSQ1" s="1096"/>
      <c r="RSR1" s="1096"/>
      <c r="RSS1" s="1096"/>
      <c r="RST1" s="1096"/>
      <c r="RSU1" s="1096"/>
      <c r="RSV1" s="1096"/>
      <c r="RSW1" s="1096"/>
      <c r="RSX1" s="1096"/>
      <c r="RSY1" s="1096"/>
      <c r="RSZ1" s="1096"/>
      <c r="RTA1" s="1096"/>
      <c r="RTB1" s="1096"/>
      <c r="RTC1" s="1096"/>
      <c r="RTD1" s="1096"/>
      <c r="RTE1" s="1096"/>
      <c r="RTF1" s="1096"/>
      <c r="RTG1" s="1096"/>
      <c r="RTH1" s="1096"/>
      <c r="RTI1" s="1096"/>
      <c r="RTJ1" s="1096"/>
      <c r="RTK1" s="1096"/>
      <c r="RTL1" s="1096"/>
      <c r="RTM1" s="1096"/>
      <c r="RTN1" s="1096"/>
      <c r="RTO1" s="1096"/>
      <c r="RTP1" s="1096"/>
      <c r="RTQ1" s="1096"/>
      <c r="RTR1" s="1096"/>
      <c r="RTS1" s="1096"/>
      <c r="RTT1" s="1096"/>
      <c r="RTU1" s="1096"/>
      <c r="RTV1" s="1096"/>
      <c r="RTW1" s="1096"/>
      <c r="RTX1" s="1096"/>
      <c r="RTY1" s="1096"/>
      <c r="RTZ1" s="1096"/>
      <c r="RUA1" s="1096"/>
      <c r="RUB1" s="1096"/>
      <c r="RUC1" s="1096"/>
      <c r="RUD1" s="1096"/>
      <c r="RUE1" s="1096"/>
      <c r="RUF1" s="1096"/>
      <c r="RUG1" s="1096"/>
      <c r="RUH1" s="1096"/>
      <c r="RUI1" s="1096"/>
      <c r="RUJ1" s="1096"/>
      <c r="RUK1" s="1096"/>
      <c r="RUL1" s="1096"/>
      <c r="RUM1" s="1096"/>
      <c r="RUN1" s="1096"/>
      <c r="RUO1" s="1096"/>
      <c r="RUP1" s="1096"/>
      <c r="RUQ1" s="1096"/>
      <c r="RUR1" s="1096"/>
      <c r="RUS1" s="1096"/>
      <c r="RUT1" s="1096"/>
      <c r="RUU1" s="1096"/>
      <c r="RUV1" s="1096"/>
      <c r="RUW1" s="1096"/>
      <c r="RUX1" s="1096"/>
      <c r="RUY1" s="1096"/>
      <c r="RUZ1" s="1096"/>
      <c r="RVA1" s="1096"/>
      <c r="RVB1" s="1096"/>
      <c r="RVC1" s="1096"/>
      <c r="RVD1" s="1096"/>
      <c r="RVE1" s="1096"/>
      <c r="RVF1" s="1096"/>
      <c r="RVG1" s="1096"/>
      <c r="RVH1" s="1096"/>
      <c r="RVI1" s="1096"/>
      <c r="RVJ1" s="1096"/>
      <c r="RVK1" s="1096"/>
      <c r="RVL1" s="1096"/>
      <c r="RVM1" s="1096"/>
      <c r="RVN1" s="1096"/>
      <c r="RVO1" s="1096"/>
      <c r="RVP1" s="1096"/>
      <c r="RVQ1" s="1096"/>
      <c r="RVR1" s="1096"/>
      <c r="RVS1" s="1096"/>
      <c r="RVT1" s="1096"/>
      <c r="RVU1" s="1096"/>
      <c r="RVV1" s="1096"/>
      <c r="RVW1" s="1096"/>
      <c r="RVX1" s="1096"/>
      <c r="RVY1" s="1096"/>
      <c r="RVZ1" s="1096"/>
      <c r="RWA1" s="1096"/>
      <c r="RWB1" s="1096"/>
      <c r="RWC1" s="1096"/>
      <c r="RWD1" s="1096"/>
      <c r="RWE1" s="1096"/>
      <c r="RWF1" s="1096"/>
      <c r="RWG1" s="1096"/>
      <c r="RWH1" s="1096"/>
      <c r="RWI1" s="1096"/>
      <c r="RWJ1" s="1096"/>
      <c r="RWK1" s="1096"/>
      <c r="RWL1" s="1096"/>
      <c r="RWM1" s="1096"/>
      <c r="RWN1" s="1096"/>
      <c r="RWO1" s="1096"/>
      <c r="RWP1" s="1096"/>
      <c r="RWQ1" s="1096"/>
      <c r="RWR1" s="1096"/>
      <c r="RWS1" s="1096"/>
      <c r="RWT1" s="1096"/>
      <c r="RWU1" s="1096"/>
      <c r="RWV1" s="1096"/>
      <c r="RWW1" s="1096"/>
      <c r="RWX1" s="1096"/>
      <c r="RWY1" s="1096"/>
      <c r="RWZ1" s="1096"/>
      <c r="RXA1" s="1096"/>
      <c r="RXB1" s="1096"/>
      <c r="RXC1" s="1096"/>
      <c r="RXD1" s="1096"/>
      <c r="RXE1" s="1096"/>
      <c r="RXF1" s="1096"/>
      <c r="RXG1" s="1096"/>
      <c r="RXH1" s="1096"/>
      <c r="RXI1" s="1096"/>
      <c r="RXJ1" s="1096"/>
      <c r="RXK1" s="1096"/>
      <c r="RXL1" s="1096"/>
      <c r="RXM1" s="1096"/>
      <c r="RXN1" s="1096"/>
      <c r="RXO1" s="1096"/>
      <c r="RXP1" s="1096"/>
      <c r="RXQ1" s="1096"/>
      <c r="RXR1" s="1096"/>
      <c r="RXS1" s="1096"/>
      <c r="RXT1" s="1096"/>
      <c r="RXU1" s="1096"/>
      <c r="RXV1" s="1096"/>
      <c r="RXW1" s="1096"/>
      <c r="RXX1" s="1096"/>
      <c r="RXY1" s="1096"/>
      <c r="RXZ1" s="1096"/>
      <c r="RYA1" s="1096"/>
      <c r="RYB1" s="1096"/>
      <c r="RYC1" s="1096"/>
      <c r="RYD1" s="1096"/>
      <c r="RYE1" s="1096"/>
      <c r="RYF1" s="1096"/>
      <c r="RYG1" s="1096"/>
      <c r="RYH1" s="1096"/>
      <c r="RYI1" s="1096"/>
      <c r="RYJ1" s="1096"/>
      <c r="RYK1" s="1096"/>
      <c r="RYL1" s="1096"/>
      <c r="RYM1" s="1096"/>
      <c r="RYN1" s="1096"/>
      <c r="RYO1" s="1096"/>
      <c r="RYP1" s="1096"/>
      <c r="RYQ1" s="1096"/>
      <c r="RYR1" s="1096"/>
      <c r="RYS1" s="1096"/>
      <c r="RYT1" s="1096"/>
      <c r="RYU1" s="1096"/>
      <c r="RYV1" s="1096"/>
      <c r="RYW1" s="1096"/>
      <c r="RYX1" s="1096"/>
      <c r="RYY1" s="1096"/>
      <c r="RYZ1" s="1096"/>
      <c r="RZA1" s="1096"/>
      <c r="RZB1" s="1096"/>
      <c r="RZC1" s="1096"/>
      <c r="RZD1" s="1096"/>
      <c r="RZE1" s="1096"/>
      <c r="RZF1" s="1096"/>
      <c r="RZG1" s="1096"/>
      <c r="RZH1" s="1096"/>
      <c r="RZI1" s="1096"/>
      <c r="RZJ1" s="1096"/>
      <c r="RZK1" s="1096"/>
      <c r="RZL1" s="1096"/>
      <c r="RZM1" s="1096"/>
      <c r="RZN1" s="1096"/>
      <c r="RZO1" s="1096"/>
      <c r="RZP1" s="1096"/>
      <c r="RZQ1" s="1096"/>
      <c r="RZR1" s="1096"/>
      <c r="RZS1" s="1096"/>
      <c r="RZT1" s="1096"/>
      <c r="RZU1" s="1096"/>
      <c r="RZV1" s="1096"/>
      <c r="RZW1" s="1096"/>
      <c r="RZX1" s="1096"/>
      <c r="RZY1" s="1096"/>
      <c r="RZZ1" s="1096"/>
      <c r="SAA1" s="1096"/>
      <c r="SAB1" s="1096"/>
      <c r="SAC1" s="1096"/>
      <c r="SAD1" s="1096"/>
      <c r="SAE1" s="1096"/>
      <c r="SAF1" s="1096"/>
      <c r="SAG1" s="1096"/>
      <c r="SAH1" s="1096"/>
      <c r="SAI1" s="1096"/>
      <c r="SAJ1" s="1096"/>
      <c r="SAK1" s="1096"/>
      <c r="SAL1" s="1096"/>
      <c r="SAM1" s="1096"/>
      <c r="SAN1" s="1096"/>
      <c r="SAO1" s="1096"/>
      <c r="SAP1" s="1096"/>
      <c r="SAQ1" s="1096"/>
      <c r="SAR1" s="1096"/>
      <c r="SAS1" s="1096"/>
      <c r="SAT1" s="1096"/>
      <c r="SAU1" s="1096"/>
      <c r="SAV1" s="1096"/>
      <c r="SAW1" s="1096"/>
      <c r="SAX1" s="1096"/>
      <c r="SAY1" s="1096"/>
      <c r="SAZ1" s="1096"/>
      <c r="SBA1" s="1096"/>
      <c r="SBB1" s="1096"/>
      <c r="SBC1" s="1096"/>
      <c r="SBD1" s="1096"/>
      <c r="SBE1" s="1096"/>
      <c r="SBF1" s="1096"/>
      <c r="SBG1" s="1096"/>
      <c r="SBH1" s="1096"/>
      <c r="SBI1" s="1096"/>
      <c r="SBJ1" s="1096"/>
      <c r="SBK1" s="1096"/>
      <c r="SBL1" s="1096"/>
      <c r="SBM1" s="1096"/>
      <c r="SBN1" s="1096"/>
      <c r="SBO1" s="1096"/>
      <c r="SBP1" s="1096"/>
      <c r="SBQ1" s="1096"/>
      <c r="SBR1" s="1096"/>
      <c r="SBS1" s="1096"/>
      <c r="SBT1" s="1096"/>
      <c r="SBU1" s="1096"/>
      <c r="SBV1" s="1096"/>
      <c r="SBW1" s="1096"/>
      <c r="SBX1" s="1096"/>
      <c r="SBY1" s="1096"/>
      <c r="SBZ1" s="1096"/>
      <c r="SCA1" s="1096"/>
      <c r="SCB1" s="1096"/>
      <c r="SCC1" s="1096"/>
      <c r="SCD1" s="1096"/>
      <c r="SCE1" s="1096"/>
      <c r="SCF1" s="1096"/>
      <c r="SCG1" s="1096"/>
      <c r="SCH1" s="1096"/>
      <c r="SCI1" s="1096"/>
      <c r="SCJ1" s="1096"/>
      <c r="SCK1" s="1096"/>
      <c r="SCL1" s="1096"/>
      <c r="SCM1" s="1096"/>
      <c r="SCN1" s="1096"/>
      <c r="SCO1" s="1096"/>
      <c r="SCP1" s="1096"/>
      <c r="SCQ1" s="1096"/>
      <c r="SCR1" s="1096"/>
      <c r="SCS1" s="1096"/>
      <c r="SCT1" s="1096"/>
      <c r="SCU1" s="1096"/>
      <c r="SCV1" s="1096"/>
      <c r="SCW1" s="1096"/>
      <c r="SCX1" s="1096"/>
      <c r="SCY1" s="1096"/>
      <c r="SCZ1" s="1096"/>
      <c r="SDA1" s="1096"/>
      <c r="SDB1" s="1096"/>
      <c r="SDC1" s="1096"/>
      <c r="SDD1" s="1096"/>
      <c r="SDE1" s="1096"/>
      <c r="SDF1" s="1096"/>
      <c r="SDG1" s="1096"/>
      <c r="SDH1" s="1096"/>
      <c r="SDI1" s="1096"/>
      <c r="SDJ1" s="1096"/>
      <c r="SDK1" s="1096"/>
      <c r="SDL1" s="1096"/>
      <c r="SDM1" s="1096"/>
      <c r="SDN1" s="1096"/>
      <c r="SDO1" s="1096"/>
      <c r="SDP1" s="1096"/>
      <c r="SDQ1" s="1096"/>
      <c r="SDR1" s="1096"/>
      <c r="SDS1" s="1096"/>
      <c r="SDT1" s="1096"/>
      <c r="SDU1" s="1096"/>
      <c r="SDV1" s="1096"/>
      <c r="SDW1" s="1096"/>
      <c r="SDX1" s="1096"/>
      <c r="SDY1" s="1096"/>
      <c r="SDZ1" s="1096"/>
      <c r="SEA1" s="1096"/>
      <c r="SEB1" s="1096"/>
      <c r="SEC1" s="1096"/>
      <c r="SED1" s="1096"/>
      <c r="SEE1" s="1096"/>
      <c r="SEF1" s="1096"/>
      <c r="SEG1" s="1096"/>
      <c r="SEH1" s="1096"/>
      <c r="SEI1" s="1096"/>
      <c r="SEJ1" s="1096"/>
      <c r="SEK1" s="1096"/>
      <c r="SEL1" s="1096"/>
      <c r="SEM1" s="1096"/>
      <c r="SEN1" s="1096"/>
      <c r="SEO1" s="1096"/>
      <c r="SEP1" s="1096"/>
      <c r="SEQ1" s="1096"/>
      <c r="SER1" s="1096"/>
      <c r="SES1" s="1096"/>
      <c r="SET1" s="1096"/>
      <c r="SEU1" s="1096"/>
      <c r="SEV1" s="1096"/>
      <c r="SEW1" s="1096"/>
      <c r="SEX1" s="1096"/>
      <c r="SEY1" s="1096"/>
      <c r="SEZ1" s="1096"/>
      <c r="SFA1" s="1096"/>
      <c r="SFB1" s="1096"/>
      <c r="SFC1" s="1096"/>
      <c r="SFD1" s="1096"/>
      <c r="SFE1" s="1096"/>
      <c r="SFF1" s="1096"/>
      <c r="SFG1" s="1096"/>
      <c r="SFH1" s="1096"/>
      <c r="SFI1" s="1096"/>
      <c r="SFJ1" s="1096"/>
      <c r="SFK1" s="1096"/>
      <c r="SFL1" s="1096"/>
      <c r="SFM1" s="1096"/>
      <c r="SFN1" s="1096"/>
      <c r="SFO1" s="1096"/>
      <c r="SFP1" s="1096"/>
      <c r="SFQ1" s="1096"/>
      <c r="SFR1" s="1096"/>
      <c r="SFS1" s="1096"/>
      <c r="SFT1" s="1096"/>
      <c r="SFU1" s="1096"/>
      <c r="SFV1" s="1096"/>
      <c r="SFW1" s="1096"/>
      <c r="SFX1" s="1096"/>
      <c r="SFY1" s="1096"/>
      <c r="SFZ1" s="1096"/>
      <c r="SGA1" s="1096"/>
      <c r="SGB1" s="1096"/>
      <c r="SGC1" s="1096"/>
      <c r="SGD1" s="1096"/>
      <c r="SGE1" s="1096"/>
      <c r="SGF1" s="1096"/>
      <c r="SGG1" s="1096"/>
      <c r="SGH1" s="1096"/>
      <c r="SGI1" s="1096"/>
      <c r="SGJ1" s="1096"/>
      <c r="SGK1" s="1096"/>
      <c r="SGL1" s="1096"/>
      <c r="SGM1" s="1096"/>
      <c r="SGN1" s="1096"/>
      <c r="SGO1" s="1096"/>
      <c r="SGP1" s="1096"/>
      <c r="SGQ1" s="1096"/>
      <c r="SGR1" s="1096"/>
      <c r="SGS1" s="1096"/>
      <c r="SGT1" s="1096"/>
      <c r="SGU1" s="1096"/>
      <c r="SGV1" s="1096"/>
      <c r="SGW1" s="1096"/>
      <c r="SGX1" s="1096"/>
      <c r="SGY1" s="1096"/>
      <c r="SGZ1" s="1096"/>
      <c r="SHA1" s="1096"/>
      <c r="SHB1" s="1096"/>
      <c r="SHC1" s="1096"/>
      <c r="SHD1" s="1096"/>
      <c r="SHE1" s="1096"/>
      <c r="SHF1" s="1096"/>
      <c r="SHG1" s="1096"/>
      <c r="SHH1" s="1096"/>
      <c r="SHI1" s="1096"/>
      <c r="SHJ1" s="1096"/>
      <c r="SHK1" s="1096"/>
      <c r="SHL1" s="1096"/>
      <c r="SHM1" s="1096"/>
      <c r="SHN1" s="1096"/>
      <c r="SHO1" s="1096"/>
      <c r="SHP1" s="1096"/>
      <c r="SHQ1" s="1096"/>
      <c r="SHR1" s="1096"/>
      <c r="SHS1" s="1096"/>
      <c r="SHT1" s="1096"/>
      <c r="SHU1" s="1096"/>
      <c r="SHV1" s="1096"/>
      <c r="SHW1" s="1096"/>
      <c r="SHX1" s="1096"/>
      <c r="SHY1" s="1096"/>
      <c r="SHZ1" s="1096"/>
      <c r="SIA1" s="1096"/>
      <c r="SIB1" s="1096"/>
      <c r="SIC1" s="1096"/>
      <c r="SID1" s="1096"/>
      <c r="SIE1" s="1096"/>
      <c r="SIF1" s="1096"/>
      <c r="SIG1" s="1096"/>
      <c r="SIH1" s="1096"/>
      <c r="SII1" s="1096"/>
      <c r="SIJ1" s="1096"/>
      <c r="SIK1" s="1096"/>
      <c r="SIL1" s="1096"/>
      <c r="SIM1" s="1096"/>
      <c r="SIN1" s="1096"/>
      <c r="SIO1" s="1096"/>
      <c r="SIP1" s="1096"/>
      <c r="SIQ1" s="1096"/>
      <c r="SIR1" s="1096"/>
      <c r="SIS1" s="1096"/>
      <c r="SIT1" s="1096"/>
      <c r="SIU1" s="1096"/>
      <c r="SIV1" s="1096"/>
      <c r="SIW1" s="1096"/>
      <c r="SIX1" s="1096"/>
      <c r="SIY1" s="1096"/>
      <c r="SIZ1" s="1096"/>
      <c r="SJA1" s="1096"/>
      <c r="SJB1" s="1096"/>
      <c r="SJC1" s="1096"/>
      <c r="SJD1" s="1096"/>
      <c r="SJE1" s="1096"/>
      <c r="SJF1" s="1096"/>
      <c r="SJG1" s="1096"/>
      <c r="SJH1" s="1096"/>
      <c r="SJI1" s="1096"/>
      <c r="SJJ1" s="1096"/>
      <c r="SJK1" s="1096"/>
      <c r="SJL1" s="1096"/>
      <c r="SJM1" s="1096"/>
      <c r="SJN1" s="1096"/>
      <c r="SJO1" s="1096"/>
      <c r="SJP1" s="1096"/>
      <c r="SJQ1" s="1096"/>
      <c r="SJR1" s="1096"/>
      <c r="SJS1" s="1096"/>
      <c r="SJT1" s="1096"/>
      <c r="SJU1" s="1096"/>
      <c r="SJV1" s="1096"/>
      <c r="SJW1" s="1096"/>
      <c r="SJX1" s="1096"/>
      <c r="SJY1" s="1096"/>
      <c r="SJZ1" s="1096"/>
      <c r="SKA1" s="1096"/>
      <c r="SKB1" s="1096"/>
      <c r="SKC1" s="1096"/>
      <c r="SKD1" s="1096"/>
      <c r="SKE1" s="1096"/>
      <c r="SKF1" s="1096"/>
      <c r="SKG1" s="1096"/>
      <c r="SKH1" s="1096"/>
      <c r="SKI1" s="1096"/>
      <c r="SKJ1" s="1096"/>
      <c r="SKK1" s="1096"/>
      <c r="SKL1" s="1096"/>
      <c r="SKM1" s="1096"/>
      <c r="SKN1" s="1096"/>
      <c r="SKO1" s="1096"/>
      <c r="SKP1" s="1096"/>
      <c r="SKQ1" s="1096"/>
      <c r="SKR1" s="1096"/>
      <c r="SKS1" s="1096"/>
      <c r="SKT1" s="1096"/>
      <c r="SKU1" s="1096"/>
      <c r="SKV1" s="1096"/>
      <c r="SKW1" s="1096"/>
      <c r="SKX1" s="1096"/>
      <c r="SKY1" s="1096"/>
      <c r="SKZ1" s="1096"/>
      <c r="SLA1" s="1096"/>
      <c r="SLB1" s="1096"/>
      <c r="SLC1" s="1096"/>
      <c r="SLD1" s="1096"/>
      <c r="SLE1" s="1096"/>
      <c r="SLF1" s="1096"/>
      <c r="SLG1" s="1096"/>
      <c r="SLH1" s="1096"/>
      <c r="SLI1" s="1096"/>
      <c r="SLJ1" s="1096"/>
      <c r="SLK1" s="1096"/>
      <c r="SLL1" s="1096"/>
      <c r="SLM1" s="1096"/>
      <c r="SLN1" s="1096"/>
      <c r="SLO1" s="1096"/>
      <c r="SLP1" s="1096"/>
      <c r="SLQ1" s="1096"/>
      <c r="SLR1" s="1096"/>
      <c r="SLS1" s="1096"/>
      <c r="SLT1" s="1096"/>
      <c r="SLU1" s="1096"/>
      <c r="SLV1" s="1096"/>
      <c r="SLW1" s="1096"/>
      <c r="SLX1" s="1096"/>
      <c r="SLY1" s="1096"/>
      <c r="SLZ1" s="1096"/>
      <c r="SMA1" s="1096"/>
      <c r="SMB1" s="1096"/>
      <c r="SMC1" s="1096"/>
      <c r="SMD1" s="1096"/>
      <c r="SME1" s="1096"/>
      <c r="SMF1" s="1096"/>
      <c r="SMG1" s="1096"/>
      <c r="SMH1" s="1096"/>
      <c r="SMI1" s="1096"/>
      <c r="SMJ1" s="1096"/>
      <c r="SMK1" s="1096"/>
      <c r="SML1" s="1096"/>
      <c r="SMM1" s="1096"/>
      <c r="SMN1" s="1096"/>
      <c r="SMO1" s="1096"/>
      <c r="SMP1" s="1096"/>
      <c r="SMQ1" s="1096"/>
      <c r="SMR1" s="1096"/>
      <c r="SMS1" s="1096"/>
      <c r="SMT1" s="1096"/>
      <c r="SMU1" s="1096"/>
      <c r="SMV1" s="1096"/>
      <c r="SMW1" s="1096"/>
      <c r="SMX1" s="1096"/>
      <c r="SMY1" s="1096"/>
      <c r="SMZ1" s="1096"/>
      <c r="SNA1" s="1096"/>
      <c r="SNB1" s="1096"/>
      <c r="SNC1" s="1096"/>
      <c r="SND1" s="1096"/>
      <c r="SNE1" s="1096"/>
      <c r="SNF1" s="1096"/>
      <c r="SNG1" s="1096"/>
      <c r="SNH1" s="1096"/>
      <c r="SNI1" s="1096"/>
      <c r="SNJ1" s="1096"/>
      <c r="SNK1" s="1096"/>
      <c r="SNL1" s="1096"/>
      <c r="SNM1" s="1096"/>
      <c r="SNN1" s="1096"/>
      <c r="SNO1" s="1096"/>
      <c r="SNP1" s="1096"/>
      <c r="SNQ1" s="1096"/>
      <c r="SNR1" s="1096"/>
      <c r="SNS1" s="1096"/>
      <c r="SNT1" s="1096"/>
      <c r="SNU1" s="1096"/>
      <c r="SNV1" s="1096"/>
      <c r="SNW1" s="1096"/>
      <c r="SNX1" s="1096"/>
      <c r="SNY1" s="1096"/>
      <c r="SNZ1" s="1096"/>
      <c r="SOA1" s="1096"/>
      <c r="SOB1" s="1096"/>
      <c r="SOC1" s="1096"/>
      <c r="SOD1" s="1096"/>
      <c r="SOE1" s="1096"/>
      <c r="SOF1" s="1096"/>
      <c r="SOG1" s="1096"/>
      <c r="SOH1" s="1096"/>
      <c r="SOI1" s="1096"/>
      <c r="SOJ1" s="1096"/>
      <c r="SOK1" s="1096"/>
      <c r="SOL1" s="1096"/>
      <c r="SOM1" s="1096"/>
      <c r="SON1" s="1096"/>
      <c r="SOO1" s="1096"/>
      <c r="SOP1" s="1096"/>
      <c r="SOQ1" s="1096"/>
      <c r="SOR1" s="1096"/>
      <c r="SOS1" s="1096"/>
      <c r="SOT1" s="1096"/>
      <c r="SOU1" s="1096"/>
      <c r="SOV1" s="1096"/>
      <c r="SOW1" s="1096"/>
      <c r="SOX1" s="1096"/>
      <c r="SOY1" s="1096"/>
      <c r="SOZ1" s="1096"/>
      <c r="SPA1" s="1096"/>
      <c r="SPB1" s="1096"/>
      <c r="SPC1" s="1096"/>
      <c r="SPD1" s="1096"/>
      <c r="SPE1" s="1096"/>
      <c r="SPF1" s="1096"/>
      <c r="SPG1" s="1096"/>
      <c r="SPH1" s="1096"/>
      <c r="SPI1" s="1096"/>
      <c r="SPJ1" s="1096"/>
      <c r="SPK1" s="1096"/>
      <c r="SPL1" s="1096"/>
      <c r="SPM1" s="1096"/>
      <c r="SPN1" s="1096"/>
      <c r="SPO1" s="1096"/>
      <c r="SPP1" s="1096"/>
      <c r="SPQ1" s="1096"/>
      <c r="SPR1" s="1096"/>
      <c r="SPS1" s="1096"/>
      <c r="SPT1" s="1096"/>
      <c r="SPU1" s="1096"/>
      <c r="SPV1" s="1096"/>
      <c r="SPW1" s="1096"/>
      <c r="SPX1" s="1096"/>
      <c r="SPY1" s="1096"/>
      <c r="SPZ1" s="1096"/>
      <c r="SQA1" s="1096"/>
      <c r="SQB1" s="1096"/>
      <c r="SQC1" s="1096"/>
      <c r="SQD1" s="1096"/>
      <c r="SQE1" s="1096"/>
      <c r="SQF1" s="1096"/>
      <c r="SQG1" s="1096"/>
      <c r="SQH1" s="1096"/>
      <c r="SQI1" s="1096"/>
      <c r="SQJ1" s="1096"/>
      <c r="SQK1" s="1096"/>
      <c r="SQL1" s="1096"/>
      <c r="SQM1" s="1096"/>
      <c r="SQN1" s="1096"/>
      <c r="SQO1" s="1096"/>
      <c r="SQP1" s="1096"/>
      <c r="SQQ1" s="1096"/>
      <c r="SQR1" s="1096"/>
      <c r="SQS1" s="1096"/>
      <c r="SQT1" s="1096"/>
      <c r="SQU1" s="1096"/>
      <c r="SQV1" s="1096"/>
      <c r="SQW1" s="1096"/>
      <c r="SQX1" s="1096"/>
      <c r="SQY1" s="1096"/>
      <c r="SQZ1" s="1096"/>
      <c r="SRA1" s="1096"/>
      <c r="SRB1" s="1096"/>
      <c r="SRC1" s="1096"/>
      <c r="SRD1" s="1096"/>
      <c r="SRE1" s="1096"/>
      <c r="SRF1" s="1096"/>
      <c r="SRG1" s="1096"/>
      <c r="SRH1" s="1096"/>
      <c r="SRI1" s="1096"/>
      <c r="SRJ1" s="1096"/>
      <c r="SRK1" s="1096"/>
      <c r="SRL1" s="1096"/>
      <c r="SRM1" s="1096"/>
      <c r="SRN1" s="1096"/>
      <c r="SRO1" s="1096"/>
      <c r="SRP1" s="1096"/>
      <c r="SRQ1" s="1096"/>
      <c r="SRR1" s="1096"/>
      <c r="SRS1" s="1096"/>
      <c r="SRT1" s="1096"/>
      <c r="SRU1" s="1096"/>
      <c r="SRV1" s="1096"/>
      <c r="SRW1" s="1096"/>
      <c r="SRX1" s="1096"/>
      <c r="SRY1" s="1096"/>
      <c r="SRZ1" s="1096"/>
      <c r="SSA1" s="1096"/>
      <c r="SSB1" s="1096"/>
      <c r="SSC1" s="1096"/>
      <c r="SSD1" s="1096"/>
      <c r="SSE1" s="1096"/>
      <c r="SSF1" s="1096"/>
      <c r="SSG1" s="1096"/>
      <c r="SSH1" s="1096"/>
      <c r="SSI1" s="1096"/>
      <c r="SSJ1" s="1096"/>
      <c r="SSK1" s="1096"/>
      <c r="SSL1" s="1096"/>
      <c r="SSM1" s="1096"/>
      <c r="SSN1" s="1096"/>
      <c r="SSO1" s="1096"/>
      <c r="SSP1" s="1096"/>
      <c r="SSQ1" s="1096"/>
      <c r="SSR1" s="1096"/>
      <c r="SSS1" s="1096"/>
      <c r="SST1" s="1096"/>
      <c r="SSU1" s="1096"/>
      <c r="SSV1" s="1096"/>
      <c r="SSW1" s="1096"/>
      <c r="SSX1" s="1096"/>
      <c r="SSY1" s="1096"/>
      <c r="SSZ1" s="1096"/>
      <c r="STA1" s="1096"/>
      <c r="STB1" s="1096"/>
      <c r="STC1" s="1096"/>
      <c r="STD1" s="1096"/>
      <c r="STE1" s="1096"/>
      <c r="STF1" s="1096"/>
      <c r="STG1" s="1096"/>
      <c r="STH1" s="1096"/>
      <c r="STI1" s="1096"/>
      <c r="STJ1" s="1096"/>
      <c r="STK1" s="1096"/>
      <c r="STL1" s="1096"/>
      <c r="STM1" s="1096"/>
      <c r="STN1" s="1096"/>
      <c r="STO1" s="1096"/>
      <c r="STP1" s="1096"/>
      <c r="STQ1" s="1096"/>
      <c r="STR1" s="1096"/>
      <c r="STS1" s="1096"/>
      <c r="STT1" s="1096"/>
      <c r="STU1" s="1096"/>
      <c r="STV1" s="1096"/>
      <c r="STW1" s="1096"/>
      <c r="STX1" s="1096"/>
      <c r="STY1" s="1096"/>
      <c r="STZ1" s="1096"/>
      <c r="SUA1" s="1096"/>
      <c r="SUB1" s="1096"/>
      <c r="SUC1" s="1096"/>
      <c r="SUD1" s="1096"/>
      <c r="SUE1" s="1096"/>
      <c r="SUF1" s="1096"/>
      <c r="SUG1" s="1096"/>
      <c r="SUH1" s="1096"/>
      <c r="SUI1" s="1096"/>
      <c r="SUJ1" s="1096"/>
      <c r="SUK1" s="1096"/>
      <c r="SUL1" s="1096"/>
      <c r="SUM1" s="1096"/>
      <c r="SUN1" s="1096"/>
      <c r="SUO1" s="1096"/>
      <c r="SUP1" s="1096"/>
      <c r="SUQ1" s="1096"/>
      <c r="SUR1" s="1096"/>
      <c r="SUS1" s="1096"/>
      <c r="SUT1" s="1096"/>
      <c r="SUU1" s="1096"/>
      <c r="SUV1" s="1096"/>
      <c r="SUW1" s="1096"/>
      <c r="SUX1" s="1096"/>
      <c r="SUY1" s="1096"/>
      <c r="SUZ1" s="1096"/>
      <c r="SVA1" s="1096"/>
      <c r="SVB1" s="1096"/>
      <c r="SVC1" s="1096"/>
      <c r="SVD1" s="1096"/>
      <c r="SVE1" s="1096"/>
      <c r="SVF1" s="1096"/>
      <c r="SVG1" s="1096"/>
      <c r="SVH1" s="1096"/>
      <c r="SVI1" s="1096"/>
      <c r="SVJ1" s="1096"/>
      <c r="SVK1" s="1096"/>
      <c r="SVL1" s="1096"/>
      <c r="SVM1" s="1096"/>
      <c r="SVN1" s="1096"/>
      <c r="SVO1" s="1096"/>
      <c r="SVP1" s="1096"/>
      <c r="SVQ1" s="1096"/>
      <c r="SVR1" s="1096"/>
      <c r="SVS1" s="1096"/>
      <c r="SVT1" s="1096"/>
      <c r="SVU1" s="1096"/>
      <c r="SVV1" s="1096"/>
      <c r="SVW1" s="1096"/>
      <c r="SVX1" s="1096"/>
      <c r="SVY1" s="1096"/>
      <c r="SVZ1" s="1096"/>
      <c r="SWA1" s="1096"/>
      <c r="SWB1" s="1096"/>
      <c r="SWC1" s="1096"/>
      <c r="SWD1" s="1096"/>
      <c r="SWE1" s="1096"/>
      <c r="SWF1" s="1096"/>
      <c r="SWG1" s="1096"/>
      <c r="SWH1" s="1096"/>
      <c r="SWI1" s="1096"/>
      <c r="SWJ1" s="1096"/>
      <c r="SWK1" s="1096"/>
      <c r="SWL1" s="1096"/>
      <c r="SWM1" s="1096"/>
      <c r="SWN1" s="1096"/>
      <c r="SWO1" s="1096"/>
      <c r="SWP1" s="1096"/>
      <c r="SWQ1" s="1096"/>
      <c r="SWR1" s="1096"/>
      <c r="SWS1" s="1096"/>
      <c r="SWT1" s="1096"/>
      <c r="SWU1" s="1096"/>
      <c r="SWV1" s="1096"/>
      <c r="SWW1" s="1096"/>
      <c r="SWX1" s="1096"/>
      <c r="SWY1" s="1096"/>
      <c r="SWZ1" s="1096"/>
      <c r="SXA1" s="1096"/>
      <c r="SXB1" s="1096"/>
      <c r="SXC1" s="1096"/>
      <c r="SXD1" s="1096"/>
      <c r="SXE1" s="1096"/>
      <c r="SXF1" s="1096"/>
      <c r="SXG1" s="1096"/>
      <c r="SXH1" s="1096"/>
      <c r="SXI1" s="1096"/>
      <c r="SXJ1" s="1096"/>
      <c r="SXK1" s="1096"/>
      <c r="SXL1" s="1096"/>
      <c r="SXM1" s="1096"/>
      <c r="SXN1" s="1096"/>
      <c r="SXO1" s="1096"/>
      <c r="SXP1" s="1096"/>
      <c r="SXQ1" s="1096"/>
      <c r="SXR1" s="1096"/>
      <c r="SXS1" s="1096"/>
      <c r="SXT1" s="1096"/>
      <c r="SXU1" s="1096"/>
      <c r="SXV1" s="1096"/>
      <c r="SXW1" s="1096"/>
      <c r="SXX1" s="1096"/>
      <c r="SXY1" s="1096"/>
      <c r="SXZ1" s="1096"/>
      <c r="SYA1" s="1096"/>
      <c r="SYB1" s="1096"/>
      <c r="SYC1" s="1096"/>
      <c r="SYD1" s="1096"/>
      <c r="SYE1" s="1096"/>
      <c r="SYF1" s="1096"/>
      <c r="SYG1" s="1096"/>
      <c r="SYH1" s="1096"/>
      <c r="SYI1" s="1096"/>
      <c r="SYJ1" s="1096"/>
      <c r="SYK1" s="1096"/>
      <c r="SYL1" s="1096"/>
      <c r="SYM1" s="1096"/>
      <c r="SYN1" s="1096"/>
      <c r="SYO1" s="1096"/>
      <c r="SYP1" s="1096"/>
      <c r="SYQ1" s="1096"/>
      <c r="SYR1" s="1096"/>
      <c r="SYS1" s="1096"/>
      <c r="SYT1" s="1096"/>
      <c r="SYU1" s="1096"/>
      <c r="SYV1" s="1096"/>
      <c r="SYW1" s="1096"/>
      <c r="SYX1" s="1096"/>
      <c r="SYY1" s="1096"/>
      <c r="SYZ1" s="1096"/>
      <c r="SZA1" s="1096"/>
      <c r="SZB1" s="1096"/>
      <c r="SZC1" s="1096"/>
      <c r="SZD1" s="1096"/>
      <c r="SZE1" s="1096"/>
      <c r="SZF1" s="1096"/>
      <c r="SZG1" s="1096"/>
      <c r="SZH1" s="1096"/>
      <c r="SZI1" s="1096"/>
      <c r="SZJ1" s="1096"/>
      <c r="SZK1" s="1096"/>
      <c r="SZL1" s="1096"/>
      <c r="SZM1" s="1096"/>
      <c r="SZN1" s="1096"/>
      <c r="SZO1" s="1096"/>
      <c r="SZP1" s="1096"/>
      <c r="SZQ1" s="1096"/>
      <c r="SZR1" s="1096"/>
      <c r="SZS1" s="1096"/>
      <c r="SZT1" s="1096"/>
      <c r="SZU1" s="1096"/>
      <c r="SZV1" s="1096"/>
      <c r="SZW1" s="1096"/>
      <c r="SZX1" s="1096"/>
      <c r="SZY1" s="1096"/>
      <c r="SZZ1" s="1096"/>
      <c r="TAA1" s="1096"/>
      <c r="TAB1" s="1096"/>
      <c r="TAC1" s="1096"/>
      <c r="TAD1" s="1096"/>
      <c r="TAE1" s="1096"/>
      <c r="TAF1" s="1096"/>
      <c r="TAG1" s="1096"/>
      <c r="TAH1" s="1096"/>
      <c r="TAI1" s="1096"/>
      <c r="TAJ1" s="1096"/>
      <c r="TAK1" s="1096"/>
      <c r="TAL1" s="1096"/>
      <c r="TAM1" s="1096"/>
      <c r="TAN1" s="1096"/>
      <c r="TAO1" s="1096"/>
      <c r="TAP1" s="1096"/>
      <c r="TAQ1" s="1096"/>
      <c r="TAR1" s="1096"/>
      <c r="TAS1" s="1096"/>
      <c r="TAT1" s="1096"/>
      <c r="TAU1" s="1096"/>
      <c r="TAV1" s="1096"/>
      <c r="TAW1" s="1096"/>
      <c r="TAX1" s="1096"/>
      <c r="TAY1" s="1096"/>
      <c r="TAZ1" s="1096"/>
      <c r="TBA1" s="1096"/>
      <c r="TBB1" s="1096"/>
      <c r="TBC1" s="1096"/>
      <c r="TBD1" s="1096"/>
      <c r="TBE1" s="1096"/>
      <c r="TBF1" s="1096"/>
      <c r="TBG1" s="1096"/>
      <c r="TBH1" s="1096"/>
      <c r="TBI1" s="1096"/>
      <c r="TBJ1" s="1096"/>
      <c r="TBK1" s="1096"/>
      <c r="TBL1" s="1096"/>
      <c r="TBM1" s="1096"/>
      <c r="TBN1" s="1096"/>
      <c r="TBO1" s="1096"/>
      <c r="TBP1" s="1096"/>
      <c r="TBQ1" s="1096"/>
      <c r="TBR1" s="1096"/>
      <c r="TBS1" s="1096"/>
      <c r="TBT1" s="1096"/>
      <c r="TBU1" s="1096"/>
      <c r="TBV1" s="1096"/>
      <c r="TBW1" s="1096"/>
      <c r="TBX1" s="1096"/>
      <c r="TBY1" s="1096"/>
      <c r="TBZ1" s="1096"/>
      <c r="TCA1" s="1096"/>
      <c r="TCB1" s="1096"/>
      <c r="TCC1" s="1096"/>
      <c r="TCD1" s="1096"/>
      <c r="TCE1" s="1096"/>
      <c r="TCF1" s="1096"/>
      <c r="TCG1" s="1096"/>
      <c r="TCH1" s="1096"/>
      <c r="TCI1" s="1096"/>
      <c r="TCJ1" s="1096"/>
      <c r="TCK1" s="1096"/>
      <c r="TCL1" s="1096"/>
      <c r="TCM1" s="1096"/>
      <c r="TCN1" s="1096"/>
      <c r="TCO1" s="1096"/>
      <c r="TCP1" s="1096"/>
      <c r="TCQ1" s="1096"/>
      <c r="TCR1" s="1096"/>
      <c r="TCS1" s="1096"/>
      <c r="TCT1" s="1096"/>
      <c r="TCU1" s="1096"/>
      <c r="TCV1" s="1096"/>
      <c r="TCW1" s="1096"/>
      <c r="TCX1" s="1096"/>
      <c r="TCY1" s="1096"/>
      <c r="TCZ1" s="1096"/>
      <c r="TDA1" s="1096"/>
      <c r="TDB1" s="1096"/>
      <c r="TDC1" s="1096"/>
      <c r="TDD1" s="1096"/>
      <c r="TDE1" s="1096"/>
      <c r="TDF1" s="1096"/>
      <c r="TDG1" s="1096"/>
      <c r="TDH1" s="1096"/>
      <c r="TDI1" s="1096"/>
      <c r="TDJ1" s="1096"/>
      <c r="TDK1" s="1096"/>
      <c r="TDL1" s="1096"/>
      <c r="TDM1" s="1096"/>
      <c r="TDN1" s="1096"/>
      <c r="TDO1" s="1096"/>
      <c r="TDP1" s="1096"/>
      <c r="TDQ1" s="1096"/>
      <c r="TDR1" s="1096"/>
      <c r="TDS1" s="1096"/>
      <c r="TDT1" s="1096"/>
      <c r="TDU1" s="1096"/>
      <c r="TDV1" s="1096"/>
      <c r="TDW1" s="1096"/>
      <c r="TDX1" s="1096"/>
      <c r="TDY1" s="1096"/>
      <c r="TDZ1" s="1096"/>
      <c r="TEA1" s="1096"/>
      <c r="TEB1" s="1096"/>
      <c r="TEC1" s="1096"/>
      <c r="TED1" s="1096"/>
      <c r="TEE1" s="1096"/>
      <c r="TEF1" s="1096"/>
      <c r="TEG1" s="1096"/>
      <c r="TEH1" s="1096"/>
      <c r="TEI1" s="1096"/>
      <c r="TEJ1" s="1096"/>
      <c r="TEK1" s="1096"/>
      <c r="TEL1" s="1096"/>
      <c r="TEM1" s="1096"/>
      <c r="TEN1" s="1096"/>
      <c r="TEO1" s="1096"/>
      <c r="TEP1" s="1096"/>
      <c r="TEQ1" s="1096"/>
      <c r="TER1" s="1096"/>
      <c r="TES1" s="1096"/>
      <c r="TET1" s="1096"/>
      <c r="TEU1" s="1096"/>
      <c r="TEV1" s="1096"/>
      <c r="TEW1" s="1096"/>
      <c r="TEX1" s="1096"/>
      <c r="TEY1" s="1096"/>
      <c r="TEZ1" s="1096"/>
      <c r="TFA1" s="1096"/>
      <c r="TFB1" s="1096"/>
      <c r="TFC1" s="1096"/>
      <c r="TFD1" s="1096"/>
      <c r="TFE1" s="1096"/>
      <c r="TFF1" s="1096"/>
      <c r="TFG1" s="1096"/>
      <c r="TFH1" s="1096"/>
      <c r="TFI1" s="1096"/>
      <c r="TFJ1" s="1096"/>
      <c r="TFK1" s="1096"/>
      <c r="TFL1" s="1096"/>
      <c r="TFM1" s="1096"/>
      <c r="TFN1" s="1096"/>
      <c r="TFO1" s="1096"/>
      <c r="TFP1" s="1096"/>
      <c r="TFQ1" s="1096"/>
      <c r="TFR1" s="1096"/>
      <c r="TFS1" s="1096"/>
      <c r="TFT1" s="1096"/>
      <c r="TFU1" s="1096"/>
      <c r="TFV1" s="1096"/>
      <c r="TFW1" s="1096"/>
      <c r="TFX1" s="1096"/>
      <c r="TFY1" s="1096"/>
      <c r="TFZ1" s="1096"/>
      <c r="TGA1" s="1096"/>
      <c r="TGB1" s="1096"/>
      <c r="TGC1" s="1096"/>
      <c r="TGD1" s="1096"/>
      <c r="TGE1" s="1096"/>
      <c r="TGF1" s="1096"/>
      <c r="TGG1" s="1096"/>
      <c r="TGH1" s="1096"/>
      <c r="TGI1" s="1096"/>
      <c r="TGJ1" s="1096"/>
      <c r="TGK1" s="1096"/>
      <c r="TGL1" s="1096"/>
      <c r="TGM1" s="1096"/>
      <c r="TGN1" s="1096"/>
      <c r="TGO1" s="1096"/>
      <c r="TGP1" s="1096"/>
      <c r="TGQ1" s="1096"/>
      <c r="TGR1" s="1096"/>
      <c r="TGS1" s="1096"/>
      <c r="TGT1" s="1096"/>
      <c r="TGU1" s="1096"/>
      <c r="TGV1" s="1096"/>
      <c r="TGW1" s="1096"/>
      <c r="TGX1" s="1096"/>
      <c r="TGY1" s="1096"/>
      <c r="TGZ1" s="1096"/>
      <c r="THA1" s="1096"/>
      <c r="THB1" s="1096"/>
      <c r="THC1" s="1096"/>
      <c r="THD1" s="1096"/>
      <c r="THE1" s="1096"/>
      <c r="THF1" s="1096"/>
      <c r="THG1" s="1096"/>
      <c r="THH1" s="1096"/>
      <c r="THI1" s="1096"/>
      <c r="THJ1" s="1096"/>
      <c r="THK1" s="1096"/>
      <c r="THL1" s="1096"/>
      <c r="THM1" s="1096"/>
      <c r="THN1" s="1096"/>
      <c r="THO1" s="1096"/>
      <c r="THP1" s="1096"/>
      <c r="THQ1" s="1096"/>
      <c r="THR1" s="1096"/>
      <c r="THS1" s="1096"/>
      <c r="THT1" s="1096"/>
      <c r="THU1" s="1096"/>
      <c r="THV1" s="1096"/>
      <c r="THW1" s="1096"/>
      <c r="THX1" s="1096"/>
      <c r="THY1" s="1096"/>
      <c r="THZ1" s="1096"/>
      <c r="TIA1" s="1096"/>
      <c r="TIB1" s="1096"/>
      <c r="TIC1" s="1096"/>
      <c r="TID1" s="1096"/>
      <c r="TIE1" s="1096"/>
      <c r="TIF1" s="1096"/>
      <c r="TIG1" s="1096"/>
      <c r="TIH1" s="1096"/>
      <c r="TII1" s="1096"/>
      <c r="TIJ1" s="1096"/>
      <c r="TIK1" s="1096"/>
      <c r="TIL1" s="1096"/>
      <c r="TIM1" s="1096"/>
      <c r="TIN1" s="1096"/>
      <c r="TIO1" s="1096"/>
      <c r="TIP1" s="1096"/>
      <c r="TIQ1" s="1096"/>
      <c r="TIR1" s="1096"/>
      <c r="TIS1" s="1096"/>
      <c r="TIT1" s="1096"/>
      <c r="TIU1" s="1096"/>
      <c r="TIV1" s="1096"/>
      <c r="TIW1" s="1096"/>
      <c r="TIX1" s="1096"/>
      <c r="TIY1" s="1096"/>
      <c r="TIZ1" s="1096"/>
      <c r="TJA1" s="1096"/>
      <c r="TJB1" s="1096"/>
      <c r="TJC1" s="1096"/>
      <c r="TJD1" s="1096"/>
      <c r="TJE1" s="1096"/>
      <c r="TJF1" s="1096"/>
      <c r="TJG1" s="1096"/>
      <c r="TJH1" s="1096"/>
      <c r="TJI1" s="1096"/>
      <c r="TJJ1" s="1096"/>
      <c r="TJK1" s="1096"/>
      <c r="TJL1" s="1096"/>
      <c r="TJM1" s="1096"/>
      <c r="TJN1" s="1096"/>
      <c r="TJO1" s="1096"/>
      <c r="TJP1" s="1096"/>
      <c r="TJQ1" s="1096"/>
      <c r="TJR1" s="1096"/>
      <c r="TJS1" s="1096"/>
      <c r="TJT1" s="1096"/>
      <c r="TJU1" s="1096"/>
      <c r="TJV1" s="1096"/>
      <c r="TJW1" s="1096"/>
      <c r="TJX1" s="1096"/>
      <c r="TJY1" s="1096"/>
      <c r="TJZ1" s="1096"/>
      <c r="TKA1" s="1096"/>
      <c r="TKB1" s="1096"/>
      <c r="TKC1" s="1096"/>
      <c r="TKD1" s="1096"/>
      <c r="TKE1" s="1096"/>
      <c r="TKF1" s="1096"/>
      <c r="TKG1" s="1096"/>
      <c r="TKH1" s="1096"/>
      <c r="TKI1" s="1096"/>
      <c r="TKJ1" s="1096"/>
      <c r="TKK1" s="1096"/>
      <c r="TKL1" s="1096"/>
      <c r="TKM1" s="1096"/>
      <c r="TKN1" s="1096"/>
      <c r="TKO1" s="1096"/>
      <c r="TKP1" s="1096"/>
      <c r="TKQ1" s="1096"/>
      <c r="TKR1" s="1096"/>
      <c r="TKS1" s="1096"/>
      <c r="TKT1" s="1096"/>
      <c r="TKU1" s="1096"/>
      <c r="TKV1" s="1096"/>
      <c r="TKW1" s="1096"/>
      <c r="TKX1" s="1096"/>
      <c r="TKY1" s="1096"/>
      <c r="TKZ1" s="1096"/>
      <c r="TLA1" s="1096"/>
      <c r="TLB1" s="1096"/>
      <c r="TLC1" s="1096"/>
      <c r="TLD1" s="1096"/>
      <c r="TLE1" s="1096"/>
      <c r="TLF1" s="1096"/>
      <c r="TLG1" s="1096"/>
      <c r="TLH1" s="1096"/>
      <c r="TLI1" s="1096"/>
      <c r="TLJ1" s="1096"/>
      <c r="TLK1" s="1096"/>
      <c r="TLL1" s="1096"/>
      <c r="TLM1" s="1096"/>
      <c r="TLN1" s="1096"/>
      <c r="TLO1" s="1096"/>
      <c r="TLP1" s="1096"/>
      <c r="TLQ1" s="1096"/>
      <c r="TLR1" s="1096"/>
      <c r="TLS1" s="1096"/>
      <c r="TLT1" s="1096"/>
      <c r="TLU1" s="1096"/>
      <c r="TLV1" s="1096"/>
      <c r="TLW1" s="1096"/>
      <c r="TLX1" s="1096"/>
      <c r="TLY1" s="1096"/>
      <c r="TLZ1" s="1096"/>
      <c r="TMA1" s="1096"/>
      <c r="TMB1" s="1096"/>
      <c r="TMC1" s="1096"/>
      <c r="TMD1" s="1096"/>
      <c r="TME1" s="1096"/>
      <c r="TMF1" s="1096"/>
      <c r="TMG1" s="1096"/>
      <c r="TMH1" s="1096"/>
      <c r="TMI1" s="1096"/>
      <c r="TMJ1" s="1096"/>
      <c r="TMK1" s="1096"/>
      <c r="TML1" s="1096"/>
      <c r="TMM1" s="1096"/>
      <c r="TMN1" s="1096"/>
      <c r="TMO1" s="1096"/>
      <c r="TMP1" s="1096"/>
      <c r="TMQ1" s="1096"/>
      <c r="TMR1" s="1096"/>
      <c r="TMS1" s="1096"/>
      <c r="TMT1" s="1096"/>
      <c r="TMU1" s="1096"/>
      <c r="TMV1" s="1096"/>
      <c r="TMW1" s="1096"/>
      <c r="TMX1" s="1096"/>
      <c r="TMY1" s="1096"/>
      <c r="TMZ1" s="1096"/>
      <c r="TNA1" s="1096"/>
      <c r="TNB1" s="1096"/>
      <c r="TNC1" s="1096"/>
      <c r="TND1" s="1096"/>
      <c r="TNE1" s="1096"/>
      <c r="TNF1" s="1096"/>
      <c r="TNG1" s="1096"/>
      <c r="TNH1" s="1096"/>
      <c r="TNI1" s="1096"/>
      <c r="TNJ1" s="1096"/>
      <c r="TNK1" s="1096"/>
      <c r="TNL1" s="1096"/>
      <c r="TNM1" s="1096"/>
      <c r="TNN1" s="1096"/>
      <c r="TNO1" s="1096"/>
      <c r="TNP1" s="1096"/>
      <c r="TNQ1" s="1096"/>
      <c r="TNR1" s="1096"/>
      <c r="TNS1" s="1096"/>
      <c r="TNT1" s="1096"/>
      <c r="TNU1" s="1096"/>
      <c r="TNV1" s="1096"/>
      <c r="TNW1" s="1096"/>
      <c r="TNX1" s="1096"/>
      <c r="TNY1" s="1096"/>
      <c r="TNZ1" s="1096"/>
      <c r="TOA1" s="1096"/>
      <c r="TOB1" s="1096"/>
      <c r="TOC1" s="1096"/>
      <c r="TOD1" s="1096"/>
      <c r="TOE1" s="1096"/>
      <c r="TOF1" s="1096"/>
      <c r="TOG1" s="1096"/>
      <c r="TOH1" s="1096"/>
      <c r="TOI1" s="1096"/>
      <c r="TOJ1" s="1096"/>
      <c r="TOK1" s="1096"/>
      <c r="TOL1" s="1096"/>
      <c r="TOM1" s="1096"/>
      <c r="TON1" s="1096"/>
      <c r="TOO1" s="1096"/>
      <c r="TOP1" s="1096"/>
      <c r="TOQ1" s="1096"/>
      <c r="TOR1" s="1096"/>
      <c r="TOS1" s="1096"/>
      <c r="TOT1" s="1096"/>
      <c r="TOU1" s="1096"/>
      <c r="TOV1" s="1096"/>
      <c r="TOW1" s="1096"/>
      <c r="TOX1" s="1096"/>
      <c r="TOY1" s="1096"/>
      <c r="TOZ1" s="1096"/>
      <c r="TPA1" s="1096"/>
      <c r="TPB1" s="1096"/>
      <c r="TPC1" s="1096"/>
      <c r="TPD1" s="1096"/>
      <c r="TPE1" s="1096"/>
      <c r="TPF1" s="1096"/>
      <c r="TPG1" s="1096"/>
      <c r="TPH1" s="1096"/>
      <c r="TPI1" s="1096"/>
      <c r="TPJ1" s="1096"/>
      <c r="TPK1" s="1096"/>
      <c r="TPL1" s="1096"/>
      <c r="TPM1" s="1096"/>
      <c r="TPN1" s="1096"/>
      <c r="TPO1" s="1096"/>
      <c r="TPP1" s="1096"/>
      <c r="TPQ1" s="1096"/>
      <c r="TPR1" s="1096"/>
      <c r="TPS1" s="1096"/>
      <c r="TPT1" s="1096"/>
      <c r="TPU1" s="1096"/>
      <c r="TPV1" s="1096"/>
      <c r="TPW1" s="1096"/>
      <c r="TPX1" s="1096"/>
      <c r="TPY1" s="1096"/>
      <c r="TPZ1" s="1096"/>
      <c r="TQA1" s="1096"/>
      <c r="TQB1" s="1096"/>
      <c r="TQC1" s="1096"/>
      <c r="TQD1" s="1096"/>
      <c r="TQE1" s="1096"/>
      <c r="TQF1" s="1096"/>
      <c r="TQG1" s="1096"/>
      <c r="TQH1" s="1096"/>
      <c r="TQI1" s="1096"/>
      <c r="TQJ1" s="1096"/>
      <c r="TQK1" s="1096"/>
      <c r="TQL1" s="1096"/>
      <c r="TQM1" s="1096"/>
      <c r="TQN1" s="1096"/>
      <c r="TQO1" s="1096"/>
      <c r="TQP1" s="1096"/>
      <c r="TQQ1" s="1096"/>
      <c r="TQR1" s="1096"/>
      <c r="TQS1" s="1096"/>
      <c r="TQT1" s="1096"/>
      <c r="TQU1" s="1096"/>
      <c r="TQV1" s="1096"/>
      <c r="TQW1" s="1096"/>
      <c r="TQX1" s="1096"/>
      <c r="TQY1" s="1096"/>
      <c r="TQZ1" s="1096"/>
      <c r="TRA1" s="1096"/>
      <c r="TRB1" s="1096"/>
      <c r="TRC1" s="1096"/>
      <c r="TRD1" s="1096"/>
      <c r="TRE1" s="1096"/>
      <c r="TRF1" s="1096"/>
      <c r="TRG1" s="1096"/>
      <c r="TRH1" s="1096"/>
      <c r="TRI1" s="1096"/>
      <c r="TRJ1" s="1096"/>
      <c r="TRK1" s="1096"/>
      <c r="TRL1" s="1096"/>
      <c r="TRM1" s="1096"/>
      <c r="TRN1" s="1096"/>
      <c r="TRO1" s="1096"/>
      <c r="TRP1" s="1096"/>
      <c r="TRQ1" s="1096"/>
      <c r="TRR1" s="1096"/>
      <c r="TRS1" s="1096"/>
      <c r="TRT1" s="1096"/>
      <c r="TRU1" s="1096"/>
      <c r="TRV1" s="1096"/>
      <c r="TRW1" s="1096"/>
      <c r="TRX1" s="1096"/>
      <c r="TRY1" s="1096"/>
      <c r="TRZ1" s="1096"/>
      <c r="TSA1" s="1096"/>
      <c r="TSB1" s="1096"/>
      <c r="TSC1" s="1096"/>
      <c r="TSD1" s="1096"/>
      <c r="TSE1" s="1096"/>
      <c r="TSF1" s="1096"/>
      <c r="TSG1" s="1096"/>
      <c r="TSH1" s="1096"/>
      <c r="TSI1" s="1096"/>
      <c r="TSJ1" s="1096"/>
      <c r="TSK1" s="1096"/>
      <c r="TSL1" s="1096"/>
      <c r="TSM1" s="1096"/>
      <c r="TSN1" s="1096"/>
      <c r="TSO1" s="1096"/>
      <c r="TSP1" s="1096"/>
      <c r="TSQ1" s="1096"/>
      <c r="TSR1" s="1096"/>
      <c r="TSS1" s="1096"/>
      <c r="TST1" s="1096"/>
      <c r="TSU1" s="1096"/>
      <c r="TSV1" s="1096"/>
      <c r="TSW1" s="1096"/>
      <c r="TSX1" s="1096"/>
      <c r="TSY1" s="1096"/>
      <c r="TSZ1" s="1096"/>
      <c r="TTA1" s="1096"/>
      <c r="TTB1" s="1096"/>
      <c r="TTC1" s="1096"/>
      <c r="TTD1" s="1096"/>
      <c r="TTE1" s="1096"/>
      <c r="TTF1" s="1096"/>
      <c r="TTG1" s="1096"/>
      <c r="TTH1" s="1096"/>
      <c r="TTI1" s="1096"/>
      <c r="TTJ1" s="1096"/>
      <c r="TTK1" s="1096"/>
      <c r="TTL1" s="1096"/>
      <c r="TTM1" s="1096"/>
      <c r="TTN1" s="1096"/>
      <c r="TTO1" s="1096"/>
      <c r="TTP1" s="1096"/>
      <c r="TTQ1" s="1096"/>
      <c r="TTR1" s="1096"/>
      <c r="TTS1" s="1096"/>
      <c r="TTT1" s="1096"/>
      <c r="TTU1" s="1096"/>
      <c r="TTV1" s="1096"/>
      <c r="TTW1" s="1096"/>
      <c r="TTX1" s="1096"/>
      <c r="TTY1" s="1096"/>
      <c r="TTZ1" s="1096"/>
      <c r="TUA1" s="1096"/>
      <c r="TUB1" s="1096"/>
      <c r="TUC1" s="1096"/>
      <c r="TUD1" s="1096"/>
      <c r="TUE1" s="1096"/>
      <c r="TUF1" s="1096"/>
      <c r="TUG1" s="1096"/>
      <c r="TUH1" s="1096"/>
      <c r="TUI1" s="1096"/>
      <c r="TUJ1" s="1096"/>
      <c r="TUK1" s="1096"/>
      <c r="TUL1" s="1096"/>
      <c r="TUM1" s="1096"/>
      <c r="TUN1" s="1096"/>
      <c r="TUO1" s="1096"/>
      <c r="TUP1" s="1096"/>
      <c r="TUQ1" s="1096"/>
      <c r="TUR1" s="1096"/>
      <c r="TUS1" s="1096"/>
      <c r="TUT1" s="1096"/>
      <c r="TUU1" s="1096"/>
      <c r="TUV1" s="1096"/>
      <c r="TUW1" s="1096"/>
      <c r="TUX1" s="1096"/>
      <c r="TUY1" s="1096"/>
      <c r="TUZ1" s="1096"/>
      <c r="TVA1" s="1096"/>
      <c r="TVB1" s="1096"/>
      <c r="TVC1" s="1096"/>
      <c r="TVD1" s="1096"/>
      <c r="TVE1" s="1096"/>
      <c r="TVF1" s="1096"/>
      <c r="TVG1" s="1096"/>
      <c r="TVH1" s="1096"/>
      <c r="TVI1" s="1096"/>
      <c r="TVJ1" s="1096"/>
      <c r="TVK1" s="1096"/>
      <c r="TVL1" s="1096"/>
      <c r="TVM1" s="1096"/>
      <c r="TVN1" s="1096"/>
      <c r="TVO1" s="1096"/>
      <c r="TVP1" s="1096"/>
      <c r="TVQ1" s="1096"/>
      <c r="TVR1" s="1096"/>
      <c r="TVS1" s="1096"/>
      <c r="TVT1" s="1096"/>
      <c r="TVU1" s="1096"/>
      <c r="TVV1" s="1096"/>
      <c r="TVW1" s="1096"/>
      <c r="TVX1" s="1096"/>
      <c r="TVY1" s="1096"/>
      <c r="TVZ1" s="1096"/>
      <c r="TWA1" s="1096"/>
      <c r="TWB1" s="1096"/>
      <c r="TWC1" s="1096"/>
      <c r="TWD1" s="1096"/>
      <c r="TWE1" s="1096"/>
      <c r="TWF1" s="1096"/>
      <c r="TWG1" s="1096"/>
      <c r="TWH1" s="1096"/>
      <c r="TWI1" s="1096"/>
      <c r="TWJ1" s="1096"/>
      <c r="TWK1" s="1096"/>
      <c r="TWL1" s="1096"/>
      <c r="TWM1" s="1096"/>
      <c r="TWN1" s="1096"/>
      <c r="TWO1" s="1096"/>
      <c r="TWP1" s="1096"/>
      <c r="TWQ1" s="1096"/>
      <c r="TWR1" s="1096"/>
      <c r="TWS1" s="1096"/>
      <c r="TWT1" s="1096"/>
      <c r="TWU1" s="1096"/>
      <c r="TWV1" s="1096"/>
      <c r="TWW1" s="1096"/>
      <c r="TWX1" s="1096"/>
      <c r="TWY1" s="1096"/>
      <c r="TWZ1" s="1096"/>
      <c r="TXA1" s="1096"/>
      <c r="TXB1" s="1096"/>
      <c r="TXC1" s="1096"/>
      <c r="TXD1" s="1096"/>
      <c r="TXE1" s="1096"/>
      <c r="TXF1" s="1096"/>
      <c r="TXG1" s="1096"/>
      <c r="TXH1" s="1096"/>
      <c r="TXI1" s="1096"/>
      <c r="TXJ1" s="1096"/>
      <c r="TXK1" s="1096"/>
      <c r="TXL1" s="1096"/>
      <c r="TXM1" s="1096"/>
      <c r="TXN1" s="1096"/>
      <c r="TXO1" s="1096"/>
      <c r="TXP1" s="1096"/>
      <c r="TXQ1" s="1096"/>
      <c r="TXR1" s="1096"/>
      <c r="TXS1" s="1096"/>
      <c r="TXT1" s="1096"/>
      <c r="TXU1" s="1096"/>
      <c r="TXV1" s="1096"/>
      <c r="TXW1" s="1096"/>
      <c r="TXX1" s="1096"/>
      <c r="TXY1" s="1096"/>
      <c r="TXZ1" s="1096"/>
      <c r="TYA1" s="1096"/>
      <c r="TYB1" s="1096"/>
      <c r="TYC1" s="1096"/>
      <c r="TYD1" s="1096"/>
      <c r="TYE1" s="1096"/>
      <c r="TYF1" s="1096"/>
      <c r="TYG1" s="1096"/>
      <c r="TYH1" s="1096"/>
      <c r="TYI1" s="1096"/>
      <c r="TYJ1" s="1096"/>
      <c r="TYK1" s="1096"/>
      <c r="TYL1" s="1096"/>
      <c r="TYM1" s="1096"/>
      <c r="TYN1" s="1096"/>
      <c r="TYO1" s="1096"/>
      <c r="TYP1" s="1096"/>
      <c r="TYQ1" s="1096"/>
      <c r="TYR1" s="1096"/>
      <c r="TYS1" s="1096"/>
      <c r="TYT1" s="1096"/>
      <c r="TYU1" s="1096"/>
      <c r="TYV1" s="1096"/>
      <c r="TYW1" s="1096"/>
      <c r="TYX1" s="1096"/>
      <c r="TYY1" s="1096"/>
      <c r="TYZ1" s="1096"/>
      <c r="TZA1" s="1096"/>
      <c r="TZB1" s="1096"/>
      <c r="TZC1" s="1096"/>
      <c r="TZD1" s="1096"/>
      <c r="TZE1" s="1096"/>
      <c r="TZF1" s="1096"/>
      <c r="TZG1" s="1096"/>
      <c r="TZH1" s="1096"/>
      <c r="TZI1" s="1096"/>
      <c r="TZJ1" s="1096"/>
      <c r="TZK1" s="1096"/>
      <c r="TZL1" s="1096"/>
      <c r="TZM1" s="1096"/>
      <c r="TZN1" s="1096"/>
      <c r="TZO1" s="1096"/>
      <c r="TZP1" s="1096"/>
      <c r="TZQ1" s="1096"/>
      <c r="TZR1" s="1096"/>
      <c r="TZS1" s="1096"/>
      <c r="TZT1" s="1096"/>
      <c r="TZU1" s="1096"/>
      <c r="TZV1" s="1096"/>
      <c r="TZW1" s="1096"/>
      <c r="TZX1" s="1096"/>
      <c r="TZY1" s="1096"/>
      <c r="TZZ1" s="1096"/>
      <c r="UAA1" s="1096"/>
      <c r="UAB1" s="1096"/>
      <c r="UAC1" s="1096"/>
      <c r="UAD1" s="1096"/>
      <c r="UAE1" s="1096"/>
      <c r="UAF1" s="1096"/>
      <c r="UAG1" s="1096"/>
      <c r="UAH1" s="1096"/>
      <c r="UAI1" s="1096"/>
      <c r="UAJ1" s="1096"/>
      <c r="UAK1" s="1096"/>
      <c r="UAL1" s="1096"/>
      <c r="UAM1" s="1096"/>
      <c r="UAN1" s="1096"/>
      <c r="UAO1" s="1096"/>
      <c r="UAP1" s="1096"/>
      <c r="UAQ1" s="1096"/>
      <c r="UAR1" s="1096"/>
      <c r="UAS1" s="1096"/>
      <c r="UAT1" s="1096"/>
      <c r="UAU1" s="1096"/>
      <c r="UAV1" s="1096"/>
      <c r="UAW1" s="1096"/>
      <c r="UAX1" s="1096"/>
      <c r="UAY1" s="1096"/>
      <c r="UAZ1" s="1096"/>
      <c r="UBA1" s="1096"/>
      <c r="UBB1" s="1096"/>
      <c r="UBC1" s="1096"/>
      <c r="UBD1" s="1096"/>
      <c r="UBE1" s="1096"/>
      <c r="UBF1" s="1096"/>
      <c r="UBG1" s="1096"/>
      <c r="UBH1" s="1096"/>
      <c r="UBI1" s="1096"/>
      <c r="UBJ1" s="1096"/>
      <c r="UBK1" s="1096"/>
      <c r="UBL1" s="1096"/>
      <c r="UBM1" s="1096"/>
      <c r="UBN1" s="1096"/>
      <c r="UBO1" s="1096"/>
      <c r="UBP1" s="1096"/>
      <c r="UBQ1" s="1096"/>
      <c r="UBR1" s="1096"/>
      <c r="UBS1" s="1096"/>
      <c r="UBT1" s="1096"/>
      <c r="UBU1" s="1096"/>
      <c r="UBV1" s="1096"/>
      <c r="UBW1" s="1096"/>
      <c r="UBX1" s="1096"/>
      <c r="UBY1" s="1096"/>
      <c r="UBZ1" s="1096"/>
      <c r="UCA1" s="1096"/>
      <c r="UCB1" s="1096"/>
      <c r="UCC1" s="1096"/>
      <c r="UCD1" s="1096"/>
      <c r="UCE1" s="1096"/>
      <c r="UCF1" s="1096"/>
      <c r="UCG1" s="1096"/>
      <c r="UCH1" s="1096"/>
      <c r="UCI1" s="1096"/>
      <c r="UCJ1" s="1096"/>
      <c r="UCK1" s="1096"/>
      <c r="UCL1" s="1096"/>
      <c r="UCM1" s="1096"/>
      <c r="UCN1" s="1096"/>
      <c r="UCO1" s="1096"/>
      <c r="UCP1" s="1096"/>
      <c r="UCQ1" s="1096"/>
      <c r="UCR1" s="1096"/>
      <c r="UCS1" s="1096"/>
      <c r="UCT1" s="1096"/>
      <c r="UCU1" s="1096"/>
      <c r="UCV1" s="1096"/>
      <c r="UCW1" s="1096"/>
      <c r="UCX1" s="1096"/>
      <c r="UCY1" s="1096"/>
      <c r="UCZ1" s="1096"/>
      <c r="UDA1" s="1096"/>
      <c r="UDB1" s="1096"/>
      <c r="UDC1" s="1096"/>
      <c r="UDD1" s="1096"/>
      <c r="UDE1" s="1096"/>
      <c r="UDF1" s="1096"/>
      <c r="UDG1" s="1096"/>
      <c r="UDH1" s="1096"/>
      <c r="UDI1" s="1096"/>
      <c r="UDJ1" s="1096"/>
      <c r="UDK1" s="1096"/>
      <c r="UDL1" s="1096"/>
      <c r="UDM1" s="1096"/>
      <c r="UDN1" s="1096"/>
      <c r="UDO1" s="1096"/>
      <c r="UDP1" s="1096"/>
      <c r="UDQ1" s="1096"/>
      <c r="UDR1" s="1096"/>
      <c r="UDS1" s="1096"/>
      <c r="UDT1" s="1096"/>
      <c r="UDU1" s="1096"/>
      <c r="UDV1" s="1096"/>
      <c r="UDW1" s="1096"/>
      <c r="UDX1" s="1096"/>
      <c r="UDY1" s="1096"/>
      <c r="UDZ1" s="1096"/>
      <c r="UEA1" s="1096"/>
      <c r="UEB1" s="1096"/>
      <c r="UEC1" s="1096"/>
      <c r="UED1" s="1096"/>
      <c r="UEE1" s="1096"/>
      <c r="UEF1" s="1096"/>
      <c r="UEG1" s="1096"/>
      <c r="UEH1" s="1096"/>
      <c r="UEI1" s="1096"/>
      <c r="UEJ1" s="1096"/>
      <c r="UEK1" s="1096"/>
      <c r="UEL1" s="1096"/>
      <c r="UEM1" s="1096"/>
      <c r="UEN1" s="1096"/>
      <c r="UEO1" s="1096"/>
      <c r="UEP1" s="1096"/>
      <c r="UEQ1" s="1096"/>
      <c r="UER1" s="1096"/>
      <c r="UES1" s="1096"/>
      <c r="UET1" s="1096"/>
      <c r="UEU1" s="1096"/>
      <c r="UEV1" s="1096"/>
      <c r="UEW1" s="1096"/>
      <c r="UEX1" s="1096"/>
      <c r="UEY1" s="1096"/>
      <c r="UEZ1" s="1096"/>
      <c r="UFA1" s="1096"/>
      <c r="UFB1" s="1096"/>
      <c r="UFC1" s="1096"/>
      <c r="UFD1" s="1096"/>
      <c r="UFE1" s="1096"/>
      <c r="UFF1" s="1096"/>
      <c r="UFG1" s="1096"/>
      <c r="UFH1" s="1096"/>
      <c r="UFI1" s="1096"/>
      <c r="UFJ1" s="1096"/>
      <c r="UFK1" s="1096"/>
      <c r="UFL1" s="1096"/>
      <c r="UFM1" s="1096"/>
      <c r="UFN1" s="1096"/>
      <c r="UFO1" s="1096"/>
      <c r="UFP1" s="1096"/>
      <c r="UFQ1" s="1096"/>
      <c r="UFR1" s="1096"/>
      <c r="UFS1" s="1096"/>
      <c r="UFT1" s="1096"/>
      <c r="UFU1" s="1096"/>
      <c r="UFV1" s="1096"/>
      <c r="UFW1" s="1096"/>
      <c r="UFX1" s="1096"/>
      <c r="UFY1" s="1096"/>
      <c r="UFZ1" s="1096"/>
      <c r="UGA1" s="1096"/>
      <c r="UGB1" s="1096"/>
      <c r="UGC1" s="1096"/>
      <c r="UGD1" s="1096"/>
      <c r="UGE1" s="1096"/>
      <c r="UGF1" s="1096"/>
      <c r="UGG1" s="1096"/>
      <c r="UGH1" s="1096"/>
      <c r="UGI1" s="1096"/>
      <c r="UGJ1" s="1096"/>
      <c r="UGK1" s="1096"/>
      <c r="UGL1" s="1096"/>
      <c r="UGM1" s="1096"/>
      <c r="UGN1" s="1096"/>
      <c r="UGO1" s="1096"/>
      <c r="UGP1" s="1096"/>
      <c r="UGQ1" s="1096"/>
      <c r="UGR1" s="1096"/>
      <c r="UGS1" s="1096"/>
      <c r="UGT1" s="1096"/>
      <c r="UGU1" s="1096"/>
      <c r="UGV1" s="1096"/>
      <c r="UGW1" s="1096"/>
      <c r="UGX1" s="1096"/>
      <c r="UGY1" s="1096"/>
      <c r="UGZ1" s="1096"/>
      <c r="UHA1" s="1096"/>
      <c r="UHB1" s="1096"/>
      <c r="UHC1" s="1096"/>
      <c r="UHD1" s="1096"/>
      <c r="UHE1" s="1096"/>
      <c r="UHF1" s="1096"/>
      <c r="UHG1" s="1096"/>
      <c r="UHH1" s="1096"/>
      <c r="UHI1" s="1096"/>
      <c r="UHJ1" s="1096"/>
      <c r="UHK1" s="1096"/>
      <c r="UHL1" s="1096"/>
      <c r="UHM1" s="1096"/>
      <c r="UHN1" s="1096"/>
      <c r="UHO1" s="1096"/>
      <c r="UHP1" s="1096"/>
      <c r="UHQ1" s="1096"/>
      <c r="UHR1" s="1096"/>
      <c r="UHS1" s="1096"/>
      <c r="UHT1" s="1096"/>
      <c r="UHU1" s="1096"/>
      <c r="UHV1" s="1096"/>
      <c r="UHW1" s="1096"/>
      <c r="UHX1" s="1096"/>
      <c r="UHY1" s="1096"/>
      <c r="UHZ1" s="1096"/>
      <c r="UIA1" s="1096"/>
      <c r="UIB1" s="1096"/>
      <c r="UIC1" s="1096"/>
      <c r="UID1" s="1096"/>
      <c r="UIE1" s="1096"/>
      <c r="UIF1" s="1096"/>
      <c r="UIG1" s="1096"/>
      <c r="UIH1" s="1096"/>
      <c r="UII1" s="1096"/>
      <c r="UIJ1" s="1096"/>
      <c r="UIK1" s="1096"/>
      <c r="UIL1" s="1096"/>
      <c r="UIM1" s="1096"/>
      <c r="UIN1" s="1096"/>
      <c r="UIO1" s="1096"/>
      <c r="UIP1" s="1096"/>
      <c r="UIQ1" s="1096"/>
      <c r="UIR1" s="1096"/>
      <c r="UIS1" s="1096"/>
      <c r="UIT1" s="1096"/>
      <c r="UIU1" s="1096"/>
      <c r="UIV1" s="1096"/>
      <c r="UIW1" s="1096"/>
      <c r="UIX1" s="1096"/>
      <c r="UIY1" s="1096"/>
      <c r="UIZ1" s="1096"/>
      <c r="UJA1" s="1096"/>
      <c r="UJB1" s="1096"/>
      <c r="UJC1" s="1096"/>
      <c r="UJD1" s="1096"/>
      <c r="UJE1" s="1096"/>
      <c r="UJF1" s="1096"/>
      <c r="UJG1" s="1096"/>
      <c r="UJH1" s="1096"/>
      <c r="UJI1" s="1096"/>
      <c r="UJJ1" s="1096"/>
      <c r="UJK1" s="1096"/>
      <c r="UJL1" s="1096"/>
      <c r="UJM1" s="1096"/>
      <c r="UJN1" s="1096"/>
      <c r="UJO1" s="1096"/>
      <c r="UJP1" s="1096"/>
      <c r="UJQ1" s="1096"/>
      <c r="UJR1" s="1096"/>
      <c r="UJS1" s="1096"/>
      <c r="UJT1" s="1096"/>
      <c r="UJU1" s="1096"/>
      <c r="UJV1" s="1096"/>
      <c r="UJW1" s="1096"/>
      <c r="UJX1" s="1096"/>
      <c r="UJY1" s="1096"/>
      <c r="UJZ1" s="1096"/>
      <c r="UKA1" s="1096"/>
      <c r="UKB1" s="1096"/>
      <c r="UKC1" s="1096"/>
      <c r="UKD1" s="1096"/>
      <c r="UKE1" s="1096"/>
      <c r="UKF1" s="1096"/>
      <c r="UKG1" s="1096"/>
      <c r="UKH1" s="1096"/>
      <c r="UKI1" s="1096"/>
      <c r="UKJ1" s="1096"/>
      <c r="UKK1" s="1096"/>
      <c r="UKL1" s="1096"/>
      <c r="UKM1" s="1096"/>
      <c r="UKN1" s="1096"/>
      <c r="UKO1" s="1096"/>
      <c r="UKP1" s="1096"/>
      <c r="UKQ1" s="1096"/>
      <c r="UKR1" s="1096"/>
      <c r="UKS1" s="1096"/>
      <c r="UKT1" s="1096"/>
      <c r="UKU1" s="1096"/>
      <c r="UKV1" s="1096"/>
      <c r="UKW1" s="1096"/>
      <c r="UKX1" s="1096"/>
      <c r="UKY1" s="1096"/>
      <c r="UKZ1" s="1096"/>
      <c r="ULA1" s="1096"/>
      <c r="ULB1" s="1096"/>
      <c r="ULC1" s="1096"/>
      <c r="ULD1" s="1096"/>
      <c r="ULE1" s="1096"/>
      <c r="ULF1" s="1096"/>
      <c r="ULG1" s="1096"/>
      <c r="ULH1" s="1096"/>
      <c r="ULI1" s="1096"/>
      <c r="ULJ1" s="1096"/>
      <c r="ULK1" s="1096"/>
      <c r="ULL1" s="1096"/>
      <c r="ULM1" s="1096"/>
      <c r="ULN1" s="1096"/>
      <c r="ULO1" s="1096"/>
      <c r="ULP1" s="1096"/>
      <c r="ULQ1" s="1096"/>
      <c r="ULR1" s="1096"/>
      <c r="ULS1" s="1096"/>
      <c r="ULT1" s="1096"/>
      <c r="ULU1" s="1096"/>
      <c r="ULV1" s="1096"/>
      <c r="ULW1" s="1096"/>
      <c r="ULX1" s="1096"/>
      <c r="ULY1" s="1096"/>
      <c r="ULZ1" s="1096"/>
      <c r="UMA1" s="1096"/>
      <c r="UMB1" s="1096"/>
      <c r="UMC1" s="1096"/>
      <c r="UMD1" s="1096"/>
      <c r="UME1" s="1096"/>
      <c r="UMF1" s="1096"/>
      <c r="UMG1" s="1096"/>
      <c r="UMH1" s="1096"/>
      <c r="UMI1" s="1096"/>
      <c r="UMJ1" s="1096"/>
      <c r="UMK1" s="1096"/>
      <c r="UML1" s="1096"/>
      <c r="UMM1" s="1096"/>
      <c r="UMN1" s="1096"/>
      <c r="UMO1" s="1096"/>
      <c r="UMP1" s="1096"/>
      <c r="UMQ1" s="1096"/>
      <c r="UMR1" s="1096"/>
      <c r="UMS1" s="1096"/>
      <c r="UMT1" s="1096"/>
      <c r="UMU1" s="1096"/>
      <c r="UMV1" s="1096"/>
      <c r="UMW1" s="1096"/>
      <c r="UMX1" s="1096"/>
      <c r="UMY1" s="1096"/>
      <c r="UMZ1" s="1096"/>
      <c r="UNA1" s="1096"/>
      <c r="UNB1" s="1096"/>
      <c r="UNC1" s="1096"/>
      <c r="UND1" s="1096"/>
      <c r="UNE1" s="1096"/>
      <c r="UNF1" s="1096"/>
      <c r="UNG1" s="1096"/>
      <c r="UNH1" s="1096"/>
      <c r="UNI1" s="1096"/>
      <c r="UNJ1" s="1096"/>
      <c r="UNK1" s="1096"/>
      <c r="UNL1" s="1096"/>
      <c r="UNM1" s="1096"/>
      <c r="UNN1" s="1096"/>
      <c r="UNO1" s="1096"/>
      <c r="UNP1" s="1096"/>
      <c r="UNQ1" s="1096"/>
      <c r="UNR1" s="1096"/>
      <c r="UNS1" s="1096"/>
      <c r="UNT1" s="1096"/>
      <c r="UNU1" s="1096"/>
      <c r="UNV1" s="1096"/>
      <c r="UNW1" s="1096"/>
      <c r="UNX1" s="1096"/>
      <c r="UNY1" s="1096"/>
      <c r="UNZ1" s="1096"/>
      <c r="UOA1" s="1096"/>
      <c r="UOB1" s="1096"/>
      <c r="UOC1" s="1096"/>
      <c r="UOD1" s="1096"/>
      <c r="UOE1" s="1096"/>
      <c r="UOF1" s="1096"/>
      <c r="UOG1" s="1096"/>
      <c r="UOH1" s="1096"/>
      <c r="UOI1" s="1096"/>
      <c r="UOJ1" s="1096"/>
      <c r="UOK1" s="1096"/>
      <c r="UOL1" s="1096"/>
      <c r="UOM1" s="1096"/>
      <c r="UON1" s="1096"/>
      <c r="UOO1" s="1096"/>
      <c r="UOP1" s="1096"/>
      <c r="UOQ1" s="1096"/>
      <c r="UOR1" s="1096"/>
      <c r="UOS1" s="1096"/>
      <c r="UOT1" s="1096"/>
      <c r="UOU1" s="1096"/>
      <c r="UOV1" s="1096"/>
      <c r="UOW1" s="1096"/>
      <c r="UOX1" s="1096"/>
      <c r="UOY1" s="1096"/>
      <c r="UOZ1" s="1096"/>
      <c r="UPA1" s="1096"/>
      <c r="UPB1" s="1096"/>
      <c r="UPC1" s="1096"/>
      <c r="UPD1" s="1096"/>
      <c r="UPE1" s="1096"/>
      <c r="UPF1" s="1096"/>
      <c r="UPG1" s="1096"/>
      <c r="UPH1" s="1096"/>
      <c r="UPI1" s="1096"/>
      <c r="UPJ1" s="1096"/>
      <c r="UPK1" s="1096"/>
      <c r="UPL1" s="1096"/>
      <c r="UPM1" s="1096"/>
      <c r="UPN1" s="1096"/>
      <c r="UPO1" s="1096"/>
      <c r="UPP1" s="1096"/>
      <c r="UPQ1" s="1096"/>
      <c r="UPR1" s="1096"/>
      <c r="UPS1" s="1096"/>
      <c r="UPT1" s="1096"/>
      <c r="UPU1" s="1096"/>
      <c r="UPV1" s="1096"/>
      <c r="UPW1" s="1096"/>
      <c r="UPX1" s="1096"/>
      <c r="UPY1" s="1096"/>
      <c r="UPZ1" s="1096"/>
      <c r="UQA1" s="1096"/>
      <c r="UQB1" s="1096"/>
      <c r="UQC1" s="1096"/>
      <c r="UQD1" s="1096"/>
      <c r="UQE1" s="1096"/>
      <c r="UQF1" s="1096"/>
      <c r="UQG1" s="1096"/>
      <c r="UQH1" s="1096"/>
      <c r="UQI1" s="1096"/>
      <c r="UQJ1" s="1096"/>
      <c r="UQK1" s="1096"/>
      <c r="UQL1" s="1096"/>
      <c r="UQM1" s="1096"/>
      <c r="UQN1" s="1096"/>
      <c r="UQO1" s="1096"/>
      <c r="UQP1" s="1096"/>
      <c r="UQQ1" s="1096"/>
      <c r="UQR1" s="1096"/>
      <c r="UQS1" s="1096"/>
      <c r="UQT1" s="1096"/>
      <c r="UQU1" s="1096"/>
      <c r="UQV1" s="1096"/>
      <c r="UQW1" s="1096"/>
      <c r="UQX1" s="1096"/>
      <c r="UQY1" s="1096"/>
      <c r="UQZ1" s="1096"/>
      <c r="URA1" s="1096"/>
      <c r="URB1" s="1096"/>
      <c r="URC1" s="1096"/>
      <c r="URD1" s="1096"/>
      <c r="URE1" s="1096"/>
      <c r="URF1" s="1096"/>
      <c r="URG1" s="1096"/>
      <c r="URH1" s="1096"/>
      <c r="URI1" s="1096"/>
      <c r="URJ1" s="1096"/>
      <c r="URK1" s="1096"/>
      <c r="URL1" s="1096"/>
      <c r="URM1" s="1096"/>
      <c r="URN1" s="1096"/>
      <c r="URO1" s="1096"/>
      <c r="URP1" s="1096"/>
      <c r="URQ1" s="1096"/>
      <c r="URR1" s="1096"/>
      <c r="URS1" s="1096"/>
      <c r="URT1" s="1096"/>
      <c r="URU1" s="1096"/>
      <c r="URV1" s="1096"/>
      <c r="URW1" s="1096"/>
      <c r="URX1" s="1096"/>
      <c r="URY1" s="1096"/>
      <c r="URZ1" s="1096"/>
      <c r="USA1" s="1096"/>
      <c r="USB1" s="1096"/>
      <c r="USC1" s="1096"/>
      <c r="USD1" s="1096"/>
      <c r="USE1" s="1096"/>
      <c r="USF1" s="1096"/>
      <c r="USG1" s="1096"/>
      <c r="USH1" s="1096"/>
      <c r="USI1" s="1096"/>
      <c r="USJ1" s="1096"/>
      <c r="USK1" s="1096"/>
      <c r="USL1" s="1096"/>
      <c r="USM1" s="1096"/>
      <c r="USN1" s="1096"/>
      <c r="USO1" s="1096"/>
      <c r="USP1" s="1096"/>
      <c r="USQ1" s="1096"/>
      <c r="USR1" s="1096"/>
      <c r="USS1" s="1096"/>
      <c r="UST1" s="1096"/>
      <c r="USU1" s="1096"/>
      <c r="USV1" s="1096"/>
      <c r="USW1" s="1096"/>
      <c r="USX1" s="1096"/>
      <c r="USY1" s="1096"/>
      <c r="USZ1" s="1096"/>
      <c r="UTA1" s="1096"/>
      <c r="UTB1" s="1096"/>
      <c r="UTC1" s="1096"/>
      <c r="UTD1" s="1096"/>
      <c r="UTE1" s="1096"/>
      <c r="UTF1" s="1096"/>
      <c r="UTG1" s="1096"/>
      <c r="UTH1" s="1096"/>
      <c r="UTI1" s="1096"/>
      <c r="UTJ1" s="1096"/>
      <c r="UTK1" s="1096"/>
      <c r="UTL1" s="1096"/>
      <c r="UTM1" s="1096"/>
      <c r="UTN1" s="1096"/>
      <c r="UTO1" s="1096"/>
      <c r="UTP1" s="1096"/>
      <c r="UTQ1" s="1096"/>
      <c r="UTR1" s="1096"/>
      <c r="UTS1" s="1096"/>
      <c r="UTT1" s="1096"/>
      <c r="UTU1" s="1096"/>
      <c r="UTV1" s="1096"/>
      <c r="UTW1" s="1096"/>
      <c r="UTX1" s="1096"/>
      <c r="UTY1" s="1096"/>
      <c r="UTZ1" s="1096"/>
      <c r="UUA1" s="1096"/>
      <c r="UUB1" s="1096"/>
      <c r="UUC1" s="1096"/>
      <c r="UUD1" s="1096"/>
      <c r="UUE1" s="1096"/>
      <c r="UUF1" s="1096"/>
      <c r="UUG1" s="1096"/>
      <c r="UUH1" s="1096"/>
      <c r="UUI1" s="1096"/>
      <c r="UUJ1" s="1096"/>
      <c r="UUK1" s="1096"/>
      <c r="UUL1" s="1096"/>
      <c r="UUM1" s="1096"/>
      <c r="UUN1" s="1096"/>
      <c r="UUO1" s="1096"/>
      <c r="UUP1" s="1096"/>
      <c r="UUQ1" s="1096"/>
      <c r="UUR1" s="1096"/>
      <c r="UUS1" s="1096"/>
      <c r="UUT1" s="1096"/>
      <c r="UUU1" s="1096"/>
      <c r="UUV1" s="1096"/>
      <c r="UUW1" s="1096"/>
      <c r="UUX1" s="1096"/>
      <c r="UUY1" s="1096"/>
      <c r="UUZ1" s="1096"/>
      <c r="UVA1" s="1096"/>
      <c r="UVB1" s="1096"/>
      <c r="UVC1" s="1096"/>
      <c r="UVD1" s="1096"/>
      <c r="UVE1" s="1096"/>
      <c r="UVF1" s="1096"/>
      <c r="UVG1" s="1096"/>
      <c r="UVH1" s="1096"/>
      <c r="UVI1" s="1096"/>
      <c r="UVJ1" s="1096"/>
      <c r="UVK1" s="1096"/>
      <c r="UVL1" s="1096"/>
      <c r="UVM1" s="1096"/>
      <c r="UVN1" s="1096"/>
      <c r="UVO1" s="1096"/>
      <c r="UVP1" s="1096"/>
      <c r="UVQ1" s="1096"/>
      <c r="UVR1" s="1096"/>
      <c r="UVS1" s="1096"/>
      <c r="UVT1" s="1096"/>
      <c r="UVU1" s="1096"/>
      <c r="UVV1" s="1096"/>
      <c r="UVW1" s="1096"/>
      <c r="UVX1" s="1096"/>
      <c r="UVY1" s="1096"/>
      <c r="UVZ1" s="1096"/>
      <c r="UWA1" s="1096"/>
      <c r="UWB1" s="1096"/>
      <c r="UWC1" s="1096"/>
      <c r="UWD1" s="1096"/>
      <c r="UWE1" s="1096"/>
      <c r="UWF1" s="1096"/>
      <c r="UWG1" s="1096"/>
      <c r="UWH1" s="1096"/>
      <c r="UWI1" s="1096"/>
      <c r="UWJ1" s="1096"/>
      <c r="UWK1" s="1096"/>
      <c r="UWL1" s="1096"/>
      <c r="UWM1" s="1096"/>
      <c r="UWN1" s="1096"/>
      <c r="UWO1" s="1096"/>
      <c r="UWP1" s="1096"/>
      <c r="UWQ1" s="1096"/>
      <c r="UWR1" s="1096"/>
      <c r="UWS1" s="1096"/>
      <c r="UWT1" s="1096"/>
      <c r="UWU1" s="1096"/>
      <c r="UWV1" s="1096"/>
      <c r="UWW1" s="1096"/>
      <c r="UWX1" s="1096"/>
      <c r="UWY1" s="1096"/>
      <c r="UWZ1" s="1096"/>
      <c r="UXA1" s="1096"/>
      <c r="UXB1" s="1096"/>
      <c r="UXC1" s="1096"/>
      <c r="UXD1" s="1096"/>
      <c r="UXE1" s="1096"/>
      <c r="UXF1" s="1096"/>
      <c r="UXG1" s="1096"/>
      <c r="UXH1" s="1096"/>
      <c r="UXI1" s="1096"/>
      <c r="UXJ1" s="1096"/>
      <c r="UXK1" s="1096"/>
      <c r="UXL1" s="1096"/>
      <c r="UXM1" s="1096"/>
      <c r="UXN1" s="1096"/>
      <c r="UXO1" s="1096"/>
      <c r="UXP1" s="1096"/>
      <c r="UXQ1" s="1096"/>
      <c r="UXR1" s="1096"/>
      <c r="UXS1" s="1096"/>
      <c r="UXT1" s="1096"/>
      <c r="UXU1" s="1096"/>
      <c r="UXV1" s="1096"/>
      <c r="UXW1" s="1096"/>
      <c r="UXX1" s="1096"/>
      <c r="UXY1" s="1096"/>
      <c r="UXZ1" s="1096"/>
      <c r="UYA1" s="1096"/>
      <c r="UYB1" s="1096"/>
      <c r="UYC1" s="1096"/>
      <c r="UYD1" s="1096"/>
      <c r="UYE1" s="1096"/>
      <c r="UYF1" s="1096"/>
      <c r="UYG1" s="1096"/>
      <c r="UYH1" s="1096"/>
      <c r="UYI1" s="1096"/>
      <c r="UYJ1" s="1096"/>
      <c r="UYK1" s="1096"/>
      <c r="UYL1" s="1096"/>
      <c r="UYM1" s="1096"/>
      <c r="UYN1" s="1096"/>
      <c r="UYO1" s="1096"/>
      <c r="UYP1" s="1096"/>
      <c r="UYQ1" s="1096"/>
      <c r="UYR1" s="1096"/>
      <c r="UYS1" s="1096"/>
      <c r="UYT1" s="1096"/>
      <c r="UYU1" s="1096"/>
      <c r="UYV1" s="1096"/>
      <c r="UYW1" s="1096"/>
      <c r="UYX1" s="1096"/>
      <c r="UYY1" s="1096"/>
      <c r="UYZ1" s="1096"/>
      <c r="UZA1" s="1096"/>
      <c r="UZB1" s="1096"/>
      <c r="UZC1" s="1096"/>
      <c r="UZD1" s="1096"/>
      <c r="UZE1" s="1096"/>
      <c r="UZF1" s="1096"/>
      <c r="UZG1" s="1096"/>
      <c r="UZH1" s="1096"/>
      <c r="UZI1" s="1096"/>
      <c r="UZJ1" s="1096"/>
      <c r="UZK1" s="1096"/>
      <c r="UZL1" s="1096"/>
      <c r="UZM1" s="1096"/>
      <c r="UZN1" s="1096"/>
      <c r="UZO1" s="1096"/>
      <c r="UZP1" s="1096"/>
      <c r="UZQ1" s="1096"/>
      <c r="UZR1" s="1096"/>
      <c r="UZS1" s="1096"/>
      <c r="UZT1" s="1096"/>
      <c r="UZU1" s="1096"/>
      <c r="UZV1" s="1096"/>
      <c r="UZW1" s="1096"/>
      <c r="UZX1" s="1096"/>
      <c r="UZY1" s="1096"/>
      <c r="UZZ1" s="1096"/>
      <c r="VAA1" s="1096"/>
      <c r="VAB1" s="1096"/>
      <c r="VAC1" s="1096"/>
      <c r="VAD1" s="1096"/>
      <c r="VAE1" s="1096"/>
      <c r="VAF1" s="1096"/>
      <c r="VAG1" s="1096"/>
      <c r="VAH1" s="1096"/>
      <c r="VAI1" s="1096"/>
      <c r="VAJ1" s="1096"/>
      <c r="VAK1" s="1096"/>
      <c r="VAL1" s="1096"/>
      <c r="VAM1" s="1096"/>
      <c r="VAN1" s="1096"/>
      <c r="VAO1" s="1096"/>
      <c r="VAP1" s="1096"/>
      <c r="VAQ1" s="1096"/>
      <c r="VAR1" s="1096"/>
      <c r="VAS1" s="1096"/>
      <c r="VAT1" s="1096"/>
      <c r="VAU1" s="1096"/>
      <c r="VAV1" s="1096"/>
      <c r="VAW1" s="1096"/>
      <c r="VAX1" s="1096"/>
      <c r="VAY1" s="1096"/>
      <c r="VAZ1" s="1096"/>
      <c r="VBA1" s="1096"/>
      <c r="VBB1" s="1096"/>
      <c r="VBC1" s="1096"/>
      <c r="VBD1" s="1096"/>
      <c r="VBE1" s="1096"/>
      <c r="VBF1" s="1096"/>
      <c r="VBG1" s="1096"/>
      <c r="VBH1" s="1096"/>
      <c r="VBI1" s="1096"/>
      <c r="VBJ1" s="1096"/>
      <c r="VBK1" s="1096"/>
      <c r="VBL1" s="1096"/>
      <c r="VBM1" s="1096"/>
      <c r="VBN1" s="1096"/>
      <c r="VBO1" s="1096"/>
      <c r="VBP1" s="1096"/>
      <c r="VBQ1" s="1096"/>
      <c r="VBR1" s="1096"/>
      <c r="VBS1" s="1096"/>
      <c r="VBT1" s="1096"/>
      <c r="VBU1" s="1096"/>
      <c r="VBV1" s="1096"/>
      <c r="VBW1" s="1096"/>
      <c r="VBX1" s="1096"/>
      <c r="VBY1" s="1096"/>
      <c r="VBZ1" s="1096"/>
      <c r="VCA1" s="1096"/>
      <c r="VCB1" s="1096"/>
      <c r="VCC1" s="1096"/>
      <c r="VCD1" s="1096"/>
      <c r="VCE1" s="1096"/>
      <c r="VCF1" s="1096"/>
      <c r="VCG1" s="1096"/>
      <c r="VCH1" s="1096"/>
      <c r="VCI1" s="1096"/>
      <c r="VCJ1" s="1096"/>
      <c r="VCK1" s="1096"/>
      <c r="VCL1" s="1096"/>
      <c r="VCM1" s="1096"/>
      <c r="VCN1" s="1096"/>
      <c r="VCO1" s="1096"/>
      <c r="VCP1" s="1096"/>
      <c r="VCQ1" s="1096"/>
      <c r="VCR1" s="1096"/>
      <c r="VCS1" s="1096"/>
      <c r="VCT1" s="1096"/>
      <c r="VCU1" s="1096"/>
      <c r="VCV1" s="1096"/>
      <c r="VCW1" s="1096"/>
      <c r="VCX1" s="1096"/>
      <c r="VCY1" s="1096"/>
      <c r="VCZ1" s="1096"/>
      <c r="VDA1" s="1096"/>
      <c r="VDB1" s="1096"/>
      <c r="VDC1" s="1096"/>
      <c r="VDD1" s="1096"/>
      <c r="VDE1" s="1096"/>
      <c r="VDF1" s="1096"/>
      <c r="VDG1" s="1096"/>
      <c r="VDH1" s="1096"/>
      <c r="VDI1" s="1096"/>
      <c r="VDJ1" s="1096"/>
      <c r="VDK1" s="1096"/>
      <c r="VDL1" s="1096"/>
      <c r="VDM1" s="1096"/>
      <c r="VDN1" s="1096"/>
      <c r="VDO1" s="1096"/>
      <c r="VDP1" s="1096"/>
      <c r="VDQ1" s="1096"/>
      <c r="VDR1" s="1096"/>
      <c r="VDS1" s="1096"/>
      <c r="VDT1" s="1096"/>
      <c r="VDU1" s="1096"/>
      <c r="VDV1" s="1096"/>
      <c r="VDW1" s="1096"/>
      <c r="VDX1" s="1096"/>
      <c r="VDY1" s="1096"/>
      <c r="VDZ1" s="1096"/>
      <c r="VEA1" s="1096"/>
      <c r="VEB1" s="1096"/>
      <c r="VEC1" s="1096"/>
      <c r="VED1" s="1096"/>
      <c r="VEE1" s="1096"/>
      <c r="VEF1" s="1096"/>
      <c r="VEG1" s="1096"/>
      <c r="VEH1" s="1096"/>
      <c r="VEI1" s="1096"/>
      <c r="VEJ1" s="1096"/>
      <c r="VEK1" s="1096"/>
      <c r="VEL1" s="1096"/>
      <c r="VEM1" s="1096"/>
      <c r="VEN1" s="1096"/>
      <c r="VEO1" s="1096"/>
      <c r="VEP1" s="1096"/>
      <c r="VEQ1" s="1096"/>
      <c r="VER1" s="1096"/>
      <c r="VES1" s="1096"/>
      <c r="VET1" s="1096"/>
      <c r="VEU1" s="1096"/>
      <c r="VEV1" s="1096"/>
      <c r="VEW1" s="1096"/>
      <c r="VEX1" s="1096"/>
      <c r="VEY1" s="1096"/>
      <c r="VEZ1" s="1096"/>
      <c r="VFA1" s="1096"/>
      <c r="VFB1" s="1096"/>
      <c r="VFC1" s="1096"/>
      <c r="VFD1" s="1096"/>
      <c r="VFE1" s="1096"/>
      <c r="VFF1" s="1096"/>
      <c r="VFG1" s="1096"/>
      <c r="VFH1" s="1096"/>
      <c r="VFI1" s="1096"/>
      <c r="VFJ1" s="1096"/>
      <c r="VFK1" s="1096"/>
      <c r="VFL1" s="1096"/>
      <c r="VFM1" s="1096"/>
      <c r="VFN1" s="1096"/>
      <c r="VFO1" s="1096"/>
      <c r="VFP1" s="1096"/>
      <c r="VFQ1" s="1096"/>
      <c r="VFR1" s="1096"/>
      <c r="VFS1" s="1096"/>
      <c r="VFT1" s="1096"/>
      <c r="VFU1" s="1096"/>
      <c r="VFV1" s="1096"/>
      <c r="VFW1" s="1096"/>
      <c r="VFX1" s="1096"/>
      <c r="VFY1" s="1096"/>
      <c r="VFZ1" s="1096"/>
      <c r="VGA1" s="1096"/>
      <c r="VGB1" s="1096"/>
      <c r="VGC1" s="1096"/>
      <c r="VGD1" s="1096"/>
      <c r="VGE1" s="1096"/>
      <c r="VGF1" s="1096"/>
      <c r="VGG1" s="1096"/>
      <c r="VGH1" s="1096"/>
      <c r="VGI1" s="1096"/>
      <c r="VGJ1" s="1096"/>
      <c r="VGK1" s="1096"/>
      <c r="VGL1" s="1096"/>
      <c r="VGM1" s="1096"/>
      <c r="VGN1" s="1096"/>
      <c r="VGO1" s="1096"/>
      <c r="VGP1" s="1096"/>
      <c r="VGQ1" s="1096"/>
      <c r="VGR1" s="1096"/>
      <c r="VGS1" s="1096"/>
      <c r="VGT1" s="1096"/>
      <c r="VGU1" s="1096"/>
      <c r="VGV1" s="1096"/>
      <c r="VGW1" s="1096"/>
      <c r="VGX1" s="1096"/>
      <c r="VGY1" s="1096"/>
      <c r="VGZ1" s="1096"/>
      <c r="VHA1" s="1096"/>
      <c r="VHB1" s="1096"/>
      <c r="VHC1" s="1096"/>
      <c r="VHD1" s="1096"/>
      <c r="VHE1" s="1096"/>
      <c r="VHF1" s="1096"/>
      <c r="VHG1" s="1096"/>
      <c r="VHH1" s="1096"/>
      <c r="VHI1" s="1096"/>
      <c r="VHJ1" s="1096"/>
      <c r="VHK1" s="1096"/>
      <c r="VHL1" s="1096"/>
      <c r="VHM1" s="1096"/>
      <c r="VHN1" s="1096"/>
      <c r="VHO1" s="1096"/>
      <c r="VHP1" s="1096"/>
      <c r="VHQ1" s="1096"/>
      <c r="VHR1" s="1096"/>
      <c r="VHS1" s="1096"/>
      <c r="VHT1" s="1096"/>
      <c r="VHU1" s="1096"/>
      <c r="VHV1" s="1096"/>
      <c r="VHW1" s="1096"/>
      <c r="VHX1" s="1096"/>
      <c r="VHY1" s="1096"/>
      <c r="VHZ1" s="1096"/>
      <c r="VIA1" s="1096"/>
      <c r="VIB1" s="1096"/>
      <c r="VIC1" s="1096"/>
      <c r="VID1" s="1096"/>
      <c r="VIE1" s="1096"/>
      <c r="VIF1" s="1096"/>
      <c r="VIG1" s="1096"/>
      <c r="VIH1" s="1096"/>
      <c r="VII1" s="1096"/>
      <c r="VIJ1" s="1096"/>
      <c r="VIK1" s="1096"/>
      <c r="VIL1" s="1096"/>
      <c r="VIM1" s="1096"/>
      <c r="VIN1" s="1096"/>
      <c r="VIO1" s="1096"/>
      <c r="VIP1" s="1096"/>
      <c r="VIQ1" s="1096"/>
      <c r="VIR1" s="1096"/>
      <c r="VIS1" s="1096"/>
      <c r="VIT1" s="1096"/>
      <c r="VIU1" s="1096"/>
      <c r="VIV1" s="1096"/>
      <c r="VIW1" s="1096"/>
      <c r="VIX1" s="1096"/>
      <c r="VIY1" s="1096"/>
      <c r="VIZ1" s="1096"/>
      <c r="VJA1" s="1096"/>
      <c r="VJB1" s="1096"/>
      <c r="VJC1" s="1096"/>
      <c r="VJD1" s="1096"/>
      <c r="VJE1" s="1096"/>
      <c r="VJF1" s="1096"/>
      <c r="VJG1" s="1096"/>
      <c r="VJH1" s="1096"/>
      <c r="VJI1" s="1096"/>
      <c r="VJJ1" s="1096"/>
      <c r="VJK1" s="1096"/>
      <c r="VJL1" s="1096"/>
      <c r="VJM1" s="1096"/>
      <c r="VJN1" s="1096"/>
      <c r="VJO1" s="1096"/>
      <c r="VJP1" s="1096"/>
      <c r="VJQ1" s="1096"/>
      <c r="VJR1" s="1096"/>
      <c r="VJS1" s="1096"/>
      <c r="VJT1" s="1096"/>
      <c r="VJU1" s="1096"/>
      <c r="VJV1" s="1096"/>
      <c r="VJW1" s="1096"/>
      <c r="VJX1" s="1096"/>
      <c r="VJY1" s="1096"/>
      <c r="VJZ1" s="1096"/>
      <c r="VKA1" s="1096"/>
      <c r="VKB1" s="1096"/>
      <c r="VKC1" s="1096"/>
      <c r="VKD1" s="1096"/>
      <c r="VKE1" s="1096"/>
      <c r="VKF1" s="1096"/>
      <c r="VKG1" s="1096"/>
      <c r="VKH1" s="1096"/>
      <c r="VKI1" s="1096"/>
      <c r="VKJ1" s="1096"/>
      <c r="VKK1" s="1096"/>
      <c r="VKL1" s="1096"/>
      <c r="VKM1" s="1096"/>
      <c r="VKN1" s="1096"/>
      <c r="VKO1" s="1096"/>
      <c r="VKP1" s="1096"/>
      <c r="VKQ1" s="1096"/>
      <c r="VKR1" s="1096"/>
      <c r="VKS1" s="1096"/>
      <c r="VKT1" s="1096"/>
      <c r="VKU1" s="1096"/>
      <c r="VKV1" s="1096"/>
      <c r="VKW1" s="1096"/>
      <c r="VKX1" s="1096"/>
      <c r="VKY1" s="1096"/>
      <c r="VKZ1" s="1096"/>
      <c r="VLA1" s="1096"/>
      <c r="VLB1" s="1096"/>
      <c r="VLC1" s="1096"/>
      <c r="VLD1" s="1096"/>
      <c r="VLE1" s="1096"/>
      <c r="VLF1" s="1096"/>
      <c r="VLG1" s="1096"/>
      <c r="VLH1" s="1096"/>
      <c r="VLI1" s="1096"/>
      <c r="VLJ1" s="1096"/>
      <c r="VLK1" s="1096"/>
      <c r="VLL1" s="1096"/>
      <c r="VLM1" s="1096"/>
      <c r="VLN1" s="1096"/>
      <c r="VLO1" s="1096"/>
      <c r="VLP1" s="1096"/>
      <c r="VLQ1" s="1096"/>
      <c r="VLR1" s="1096"/>
      <c r="VLS1" s="1096"/>
      <c r="VLT1" s="1096"/>
      <c r="VLU1" s="1096"/>
      <c r="VLV1" s="1096"/>
      <c r="VLW1" s="1096"/>
      <c r="VLX1" s="1096"/>
      <c r="VLY1" s="1096"/>
      <c r="VLZ1" s="1096"/>
      <c r="VMA1" s="1096"/>
      <c r="VMB1" s="1096"/>
      <c r="VMC1" s="1096"/>
      <c r="VMD1" s="1096"/>
      <c r="VME1" s="1096"/>
      <c r="VMF1" s="1096"/>
      <c r="VMG1" s="1096"/>
      <c r="VMH1" s="1096"/>
      <c r="VMI1" s="1096"/>
      <c r="VMJ1" s="1096"/>
      <c r="VMK1" s="1096"/>
      <c r="VML1" s="1096"/>
      <c r="VMM1" s="1096"/>
      <c r="VMN1" s="1096"/>
      <c r="VMO1" s="1096"/>
      <c r="VMP1" s="1096"/>
      <c r="VMQ1" s="1096"/>
      <c r="VMR1" s="1096"/>
      <c r="VMS1" s="1096"/>
      <c r="VMT1" s="1096"/>
      <c r="VMU1" s="1096"/>
      <c r="VMV1" s="1096"/>
      <c r="VMW1" s="1096"/>
      <c r="VMX1" s="1096"/>
      <c r="VMY1" s="1096"/>
      <c r="VMZ1" s="1096"/>
      <c r="VNA1" s="1096"/>
      <c r="VNB1" s="1096"/>
      <c r="VNC1" s="1096"/>
      <c r="VND1" s="1096"/>
      <c r="VNE1" s="1096"/>
      <c r="VNF1" s="1096"/>
      <c r="VNG1" s="1096"/>
      <c r="VNH1" s="1096"/>
      <c r="VNI1" s="1096"/>
      <c r="VNJ1" s="1096"/>
      <c r="VNK1" s="1096"/>
      <c r="VNL1" s="1096"/>
      <c r="VNM1" s="1096"/>
      <c r="VNN1" s="1096"/>
      <c r="VNO1" s="1096"/>
      <c r="VNP1" s="1096"/>
      <c r="VNQ1" s="1096"/>
      <c r="VNR1" s="1096"/>
      <c r="VNS1" s="1096"/>
      <c r="VNT1" s="1096"/>
      <c r="VNU1" s="1096"/>
      <c r="VNV1" s="1096"/>
      <c r="VNW1" s="1096"/>
      <c r="VNX1" s="1096"/>
      <c r="VNY1" s="1096"/>
      <c r="VNZ1" s="1096"/>
      <c r="VOA1" s="1096"/>
      <c r="VOB1" s="1096"/>
      <c r="VOC1" s="1096"/>
      <c r="VOD1" s="1096"/>
      <c r="VOE1" s="1096"/>
      <c r="VOF1" s="1096"/>
      <c r="VOG1" s="1096"/>
      <c r="VOH1" s="1096"/>
      <c r="VOI1" s="1096"/>
      <c r="VOJ1" s="1096"/>
      <c r="VOK1" s="1096"/>
      <c r="VOL1" s="1096"/>
      <c r="VOM1" s="1096"/>
      <c r="VON1" s="1096"/>
      <c r="VOO1" s="1096"/>
      <c r="VOP1" s="1096"/>
      <c r="VOQ1" s="1096"/>
      <c r="VOR1" s="1096"/>
      <c r="VOS1" s="1096"/>
      <c r="VOT1" s="1096"/>
      <c r="VOU1" s="1096"/>
      <c r="VOV1" s="1096"/>
      <c r="VOW1" s="1096"/>
      <c r="VOX1" s="1096"/>
      <c r="VOY1" s="1096"/>
      <c r="VOZ1" s="1096"/>
      <c r="VPA1" s="1096"/>
      <c r="VPB1" s="1096"/>
      <c r="VPC1" s="1096"/>
      <c r="VPD1" s="1096"/>
      <c r="VPE1" s="1096"/>
      <c r="VPF1" s="1096"/>
      <c r="VPG1" s="1096"/>
      <c r="VPH1" s="1096"/>
      <c r="VPI1" s="1096"/>
      <c r="VPJ1" s="1096"/>
      <c r="VPK1" s="1096"/>
      <c r="VPL1" s="1096"/>
      <c r="VPM1" s="1096"/>
      <c r="VPN1" s="1096"/>
      <c r="VPO1" s="1096"/>
      <c r="VPP1" s="1096"/>
      <c r="VPQ1" s="1096"/>
      <c r="VPR1" s="1096"/>
      <c r="VPS1" s="1096"/>
      <c r="VPT1" s="1096"/>
      <c r="VPU1" s="1096"/>
      <c r="VPV1" s="1096"/>
      <c r="VPW1" s="1096"/>
      <c r="VPX1" s="1096"/>
      <c r="VPY1" s="1096"/>
      <c r="VPZ1" s="1096"/>
      <c r="VQA1" s="1096"/>
      <c r="VQB1" s="1096"/>
      <c r="VQC1" s="1096"/>
      <c r="VQD1" s="1096"/>
      <c r="VQE1" s="1096"/>
      <c r="VQF1" s="1096"/>
      <c r="VQG1" s="1096"/>
      <c r="VQH1" s="1096"/>
      <c r="VQI1" s="1096"/>
      <c r="VQJ1" s="1096"/>
      <c r="VQK1" s="1096"/>
      <c r="VQL1" s="1096"/>
      <c r="VQM1" s="1096"/>
      <c r="VQN1" s="1096"/>
      <c r="VQO1" s="1096"/>
      <c r="VQP1" s="1096"/>
      <c r="VQQ1" s="1096"/>
      <c r="VQR1" s="1096"/>
      <c r="VQS1" s="1096"/>
      <c r="VQT1" s="1096"/>
      <c r="VQU1" s="1096"/>
      <c r="VQV1" s="1096"/>
      <c r="VQW1" s="1096"/>
      <c r="VQX1" s="1096"/>
      <c r="VQY1" s="1096"/>
      <c r="VQZ1" s="1096"/>
      <c r="VRA1" s="1096"/>
      <c r="VRB1" s="1096"/>
      <c r="VRC1" s="1096"/>
      <c r="VRD1" s="1096"/>
      <c r="VRE1" s="1096"/>
      <c r="VRF1" s="1096"/>
      <c r="VRG1" s="1096"/>
      <c r="VRH1" s="1096"/>
      <c r="VRI1" s="1096"/>
      <c r="VRJ1" s="1096"/>
      <c r="VRK1" s="1096"/>
      <c r="VRL1" s="1096"/>
      <c r="VRM1" s="1096"/>
      <c r="VRN1" s="1096"/>
      <c r="VRO1" s="1096"/>
      <c r="VRP1" s="1096"/>
      <c r="VRQ1" s="1096"/>
      <c r="VRR1" s="1096"/>
      <c r="VRS1" s="1096"/>
      <c r="VRT1" s="1096"/>
      <c r="VRU1" s="1096"/>
      <c r="VRV1" s="1096"/>
      <c r="VRW1" s="1096"/>
      <c r="VRX1" s="1096"/>
      <c r="VRY1" s="1096"/>
      <c r="VRZ1" s="1096"/>
      <c r="VSA1" s="1096"/>
      <c r="VSB1" s="1096"/>
      <c r="VSC1" s="1096"/>
      <c r="VSD1" s="1096"/>
      <c r="VSE1" s="1096"/>
      <c r="VSF1" s="1096"/>
      <c r="VSG1" s="1096"/>
      <c r="VSH1" s="1096"/>
      <c r="VSI1" s="1096"/>
      <c r="VSJ1" s="1096"/>
      <c r="VSK1" s="1096"/>
      <c r="VSL1" s="1096"/>
      <c r="VSM1" s="1096"/>
      <c r="VSN1" s="1096"/>
      <c r="VSO1" s="1096"/>
      <c r="VSP1" s="1096"/>
      <c r="VSQ1" s="1096"/>
      <c r="VSR1" s="1096"/>
      <c r="VSS1" s="1096"/>
      <c r="VST1" s="1096"/>
      <c r="VSU1" s="1096"/>
      <c r="VSV1" s="1096"/>
      <c r="VSW1" s="1096"/>
      <c r="VSX1" s="1096"/>
      <c r="VSY1" s="1096"/>
      <c r="VSZ1" s="1096"/>
      <c r="VTA1" s="1096"/>
      <c r="VTB1" s="1096"/>
      <c r="VTC1" s="1096"/>
      <c r="VTD1" s="1096"/>
      <c r="VTE1" s="1096"/>
      <c r="VTF1" s="1096"/>
      <c r="VTG1" s="1096"/>
      <c r="VTH1" s="1096"/>
      <c r="VTI1" s="1096"/>
      <c r="VTJ1" s="1096"/>
      <c r="VTK1" s="1096"/>
      <c r="VTL1" s="1096"/>
      <c r="VTM1" s="1096"/>
      <c r="VTN1" s="1096"/>
      <c r="VTO1" s="1096"/>
      <c r="VTP1" s="1096"/>
      <c r="VTQ1" s="1096"/>
      <c r="VTR1" s="1096"/>
      <c r="VTS1" s="1096"/>
      <c r="VTT1" s="1096"/>
      <c r="VTU1" s="1096"/>
      <c r="VTV1" s="1096"/>
      <c r="VTW1" s="1096"/>
      <c r="VTX1" s="1096"/>
      <c r="VTY1" s="1096"/>
      <c r="VTZ1" s="1096"/>
      <c r="VUA1" s="1096"/>
      <c r="VUB1" s="1096"/>
      <c r="VUC1" s="1096"/>
      <c r="VUD1" s="1096"/>
      <c r="VUE1" s="1096"/>
      <c r="VUF1" s="1096"/>
      <c r="VUG1" s="1096"/>
      <c r="VUH1" s="1096"/>
      <c r="VUI1" s="1096"/>
      <c r="VUJ1" s="1096"/>
      <c r="VUK1" s="1096"/>
      <c r="VUL1" s="1096"/>
      <c r="VUM1" s="1096"/>
      <c r="VUN1" s="1096"/>
      <c r="VUO1" s="1096"/>
      <c r="VUP1" s="1096"/>
      <c r="VUQ1" s="1096"/>
      <c r="VUR1" s="1096"/>
      <c r="VUS1" s="1096"/>
      <c r="VUT1" s="1096"/>
      <c r="VUU1" s="1096"/>
      <c r="VUV1" s="1096"/>
      <c r="VUW1" s="1096"/>
      <c r="VUX1" s="1096"/>
      <c r="VUY1" s="1096"/>
      <c r="VUZ1" s="1096"/>
      <c r="VVA1" s="1096"/>
      <c r="VVB1" s="1096"/>
      <c r="VVC1" s="1096"/>
      <c r="VVD1" s="1096"/>
      <c r="VVE1" s="1096"/>
      <c r="VVF1" s="1096"/>
      <c r="VVG1" s="1096"/>
      <c r="VVH1" s="1096"/>
      <c r="VVI1" s="1096"/>
      <c r="VVJ1" s="1096"/>
      <c r="VVK1" s="1096"/>
      <c r="VVL1" s="1096"/>
      <c r="VVM1" s="1096"/>
      <c r="VVN1" s="1096"/>
      <c r="VVO1" s="1096"/>
      <c r="VVP1" s="1096"/>
      <c r="VVQ1" s="1096"/>
      <c r="VVR1" s="1096"/>
      <c r="VVS1" s="1096"/>
      <c r="VVT1" s="1096"/>
      <c r="VVU1" s="1096"/>
      <c r="VVV1" s="1096"/>
      <c r="VVW1" s="1096"/>
      <c r="VVX1" s="1096"/>
      <c r="VVY1" s="1096"/>
      <c r="VVZ1" s="1096"/>
      <c r="VWA1" s="1096"/>
      <c r="VWB1" s="1096"/>
      <c r="VWC1" s="1096"/>
      <c r="VWD1" s="1096"/>
      <c r="VWE1" s="1096"/>
      <c r="VWF1" s="1096"/>
      <c r="VWG1" s="1096"/>
      <c r="VWH1" s="1096"/>
      <c r="VWI1" s="1096"/>
      <c r="VWJ1" s="1096"/>
      <c r="VWK1" s="1096"/>
      <c r="VWL1" s="1096"/>
      <c r="VWM1" s="1096"/>
      <c r="VWN1" s="1096"/>
      <c r="VWO1" s="1096"/>
      <c r="VWP1" s="1096"/>
      <c r="VWQ1" s="1096"/>
      <c r="VWR1" s="1096"/>
      <c r="VWS1" s="1096"/>
      <c r="VWT1" s="1096"/>
      <c r="VWU1" s="1096"/>
      <c r="VWV1" s="1096"/>
      <c r="VWW1" s="1096"/>
      <c r="VWX1" s="1096"/>
      <c r="VWY1" s="1096"/>
      <c r="VWZ1" s="1096"/>
      <c r="VXA1" s="1096"/>
      <c r="VXB1" s="1096"/>
      <c r="VXC1" s="1096"/>
      <c r="VXD1" s="1096"/>
      <c r="VXE1" s="1096"/>
      <c r="VXF1" s="1096"/>
      <c r="VXG1" s="1096"/>
      <c r="VXH1" s="1096"/>
      <c r="VXI1" s="1096"/>
      <c r="VXJ1" s="1096"/>
      <c r="VXK1" s="1096"/>
      <c r="VXL1" s="1096"/>
      <c r="VXM1" s="1096"/>
      <c r="VXN1" s="1096"/>
      <c r="VXO1" s="1096"/>
      <c r="VXP1" s="1096"/>
      <c r="VXQ1" s="1096"/>
      <c r="VXR1" s="1096"/>
      <c r="VXS1" s="1096"/>
      <c r="VXT1" s="1096"/>
      <c r="VXU1" s="1096"/>
      <c r="VXV1" s="1096"/>
      <c r="VXW1" s="1096"/>
      <c r="VXX1" s="1096"/>
      <c r="VXY1" s="1096"/>
      <c r="VXZ1" s="1096"/>
      <c r="VYA1" s="1096"/>
      <c r="VYB1" s="1096"/>
      <c r="VYC1" s="1096"/>
      <c r="VYD1" s="1096"/>
      <c r="VYE1" s="1096"/>
      <c r="VYF1" s="1096"/>
      <c r="VYG1" s="1096"/>
      <c r="VYH1" s="1096"/>
      <c r="VYI1" s="1096"/>
      <c r="VYJ1" s="1096"/>
      <c r="VYK1" s="1096"/>
      <c r="VYL1" s="1096"/>
      <c r="VYM1" s="1096"/>
      <c r="VYN1" s="1096"/>
      <c r="VYO1" s="1096"/>
      <c r="VYP1" s="1096"/>
      <c r="VYQ1" s="1096"/>
      <c r="VYR1" s="1096"/>
      <c r="VYS1" s="1096"/>
      <c r="VYT1" s="1096"/>
      <c r="VYU1" s="1096"/>
      <c r="VYV1" s="1096"/>
      <c r="VYW1" s="1096"/>
      <c r="VYX1" s="1096"/>
      <c r="VYY1" s="1096"/>
      <c r="VYZ1" s="1096"/>
      <c r="VZA1" s="1096"/>
      <c r="VZB1" s="1096"/>
      <c r="VZC1" s="1096"/>
      <c r="VZD1" s="1096"/>
      <c r="VZE1" s="1096"/>
      <c r="VZF1" s="1096"/>
      <c r="VZG1" s="1096"/>
      <c r="VZH1" s="1096"/>
      <c r="VZI1" s="1096"/>
      <c r="VZJ1" s="1096"/>
      <c r="VZK1" s="1096"/>
      <c r="VZL1" s="1096"/>
      <c r="VZM1" s="1096"/>
      <c r="VZN1" s="1096"/>
      <c r="VZO1" s="1096"/>
      <c r="VZP1" s="1096"/>
      <c r="VZQ1" s="1096"/>
      <c r="VZR1" s="1096"/>
      <c r="VZS1" s="1096"/>
      <c r="VZT1" s="1096"/>
      <c r="VZU1" s="1096"/>
      <c r="VZV1" s="1096"/>
      <c r="VZW1" s="1096"/>
      <c r="VZX1" s="1096"/>
      <c r="VZY1" s="1096"/>
      <c r="VZZ1" s="1096"/>
      <c r="WAA1" s="1096"/>
      <c r="WAB1" s="1096"/>
      <c r="WAC1" s="1096"/>
      <c r="WAD1" s="1096"/>
      <c r="WAE1" s="1096"/>
      <c r="WAF1" s="1096"/>
      <c r="WAG1" s="1096"/>
      <c r="WAH1" s="1096"/>
      <c r="WAI1" s="1096"/>
      <c r="WAJ1" s="1096"/>
      <c r="WAK1" s="1096"/>
      <c r="WAL1" s="1096"/>
      <c r="WAM1" s="1096"/>
      <c r="WAN1" s="1096"/>
      <c r="WAO1" s="1096"/>
      <c r="WAP1" s="1096"/>
      <c r="WAQ1" s="1096"/>
      <c r="WAR1" s="1096"/>
      <c r="WAS1" s="1096"/>
      <c r="WAT1" s="1096"/>
      <c r="WAU1" s="1096"/>
      <c r="WAV1" s="1096"/>
      <c r="WAW1" s="1096"/>
      <c r="WAX1" s="1096"/>
      <c r="WAY1" s="1096"/>
      <c r="WAZ1" s="1096"/>
      <c r="WBA1" s="1096"/>
      <c r="WBB1" s="1096"/>
      <c r="WBC1" s="1096"/>
      <c r="WBD1" s="1096"/>
      <c r="WBE1" s="1096"/>
      <c r="WBF1" s="1096"/>
      <c r="WBG1" s="1096"/>
      <c r="WBH1" s="1096"/>
      <c r="WBI1" s="1096"/>
      <c r="WBJ1" s="1096"/>
      <c r="WBK1" s="1096"/>
      <c r="WBL1" s="1096"/>
      <c r="WBM1" s="1096"/>
      <c r="WBN1" s="1096"/>
      <c r="WBO1" s="1096"/>
      <c r="WBP1" s="1096"/>
      <c r="WBQ1" s="1096"/>
      <c r="WBR1" s="1096"/>
      <c r="WBS1" s="1096"/>
      <c r="WBT1" s="1096"/>
      <c r="WBU1" s="1096"/>
      <c r="WBV1" s="1096"/>
      <c r="WBW1" s="1096"/>
      <c r="WBX1" s="1096"/>
      <c r="WBY1" s="1096"/>
      <c r="WBZ1" s="1096"/>
      <c r="WCA1" s="1096"/>
      <c r="WCB1" s="1096"/>
      <c r="WCC1" s="1096"/>
      <c r="WCD1" s="1096"/>
      <c r="WCE1" s="1096"/>
      <c r="WCF1" s="1096"/>
      <c r="WCG1" s="1096"/>
      <c r="WCH1" s="1096"/>
      <c r="WCI1" s="1096"/>
      <c r="WCJ1" s="1096"/>
      <c r="WCK1" s="1096"/>
      <c r="WCL1" s="1096"/>
      <c r="WCM1" s="1096"/>
      <c r="WCN1" s="1096"/>
      <c r="WCO1" s="1096"/>
      <c r="WCP1" s="1096"/>
      <c r="WCQ1" s="1096"/>
      <c r="WCR1" s="1096"/>
      <c r="WCS1" s="1096"/>
      <c r="WCT1" s="1096"/>
      <c r="WCU1" s="1096"/>
      <c r="WCV1" s="1096"/>
      <c r="WCW1" s="1096"/>
      <c r="WCX1" s="1096"/>
      <c r="WCY1" s="1096"/>
      <c r="WCZ1" s="1096"/>
      <c r="WDA1" s="1096"/>
      <c r="WDB1" s="1096"/>
      <c r="WDC1" s="1096"/>
      <c r="WDD1" s="1096"/>
      <c r="WDE1" s="1096"/>
      <c r="WDF1" s="1096"/>
      <c r="WDG1" s="1096"/>
      <c r="WDH1" s="1096"/>
      <c r="WDI1" s="1096"/>
      <c r="WDJ1" s="1096"/>
      <c r="WDK1" s="1096"/>
      <c r="WDL1" s="1096"/>
      <c r="WDM1" s="1096"/>
      <c r="WDN1" s="1096"/>
      <c r="WDO1" s="1096"/>
      <c r="WDP1" s="1096"/>
      <c r="WDQ1" s="1096"/>
      <c r="WDR1" s="1096"/>
      <c r="WDS1" s="1096"/>
      <c r="WDT1" s="1096"/>
      <c r="WDU1" s="1096"/>
      <c r="WDV1" s="1096"/>
      <c r="WDW1" s="1096"/>
      <c r="WDX1" s="1096"/>
      <c r="WDY1" s="1096"/>
      <c r="WDZ1" s="1096"/>
      <c r="WEA1" s="1096"/>
      <c r="WEB1" s="1096"/>
      <c r="WEC1" s="1096"/>
      <c r="WED1" s="1096"/>
      <c r="WEE1" s="1096"/>
      <c r="WEF1" s="1096"/>
      <c r="WEG1" s="1096"/>
      <c r="WEH1" s="1096"/>
      <c r="WEI1" s="1096"/>
      <c r="WEJ1" s="1096"/>
      <c r="WEK1" s="1096"/>
      <c r="WEL1" s="1096"/>
      <c r="WEM1" s="1096"/>
      <c r="WEN1" s="1096"/>
      <c r="WEO1" s="1096"/>
      <c r="WEP1" s="1096"/>
      <c r="WEQ1" s="1096"/>
      <c r="WER1" s="1096"/>
      <c r="WES1" s="1096"/>
      <c r="WET1" s="1096"/>
      <c r="WEU1" s="1096"/>
      <c r="WEV1" s="1096"/>
      <c r="WEW1" s="1096"/>
      <c r="WEX1" s="1096"/>
      <c r="WEY1" s="1096"/>
      <c r="WEZ1" s="1096"/>
      <c r="WFA1" s="1096"/>
      <c r="WFB1" s="1096"/>
      <c r="WFC1" s="1096"/>
      <c r="WFD1" s="1096"/>
      <c r="WFE1" s="1096"/>
      <c r="WFF1" s="1096"/>
      <c r="WFG1" s="1096"/>
      <c r="WFH1" s="1096"/>
      <c r="WFI1" s="1096"/>
      <c r="WFJ1" s="1096"/>
      <c r="WFK1" s="1096"/>
      <c r="WFL1" s="1096"/>
      <c r="WFM1" s="1096"/>
      <c r="WFN1" s="1096"/>
      <c r="WFO1" s="1096"/>
      <c r="WFP1" s="1096"/>
      <c r="WFQ1" s="1096"/>
      <c r="WFR1" s="1096"/>
      <c r="WFS1" s="1096"/>
      <c r="WFT1" s="1096"/>
      <c r="WFU1" s="1096"/>
      <c r="WFV1" s="1096"/>
      <c r="WFW1" s="1096"/>
      <c r="WFX1" s="1096"/>
      <c r="WFY1" s="1096"/>
      <c r="WFZ1" s="1096"/>
      <c r="WGA1" s="1096"/>
      <c r="WGB1" s="1096"/>
      <c r="WGC1" s="1096"/>
      <c r="WGD1" s="1096"/>
      <c r="WGE1" s="1096"/>
      <c r="WGF1" s="1096"/>
      <c r="WGG1" s="1096"/>
      <c r="WGH1" s="1096"/>
      <c r="WGI1" s="1096"/>
      <c r="WGJ1" s="1096"/>
      <c r="WGK1" s="1096"/>
      <c r="WGL1" s="1096"/>
      <c r="WGM1" s="1096"/>
      <c r="WGN1" s="1096"/>
      <c r="WGO1" s="1096"/>
      <c r="WGP1" s="1096"/>
      <c r="WGQ1" s="1096"/>
      <c r="WGR1" s="1096"/>
      <c r="WGS1" s="1096"/>
      <c r="WGT1" s="1096"/>
      <c r="WGU1" s="1096"/>
      <c r="WGV1" s="1096"/>
      <c r="WGW1" s="1096"/>
      <c r="WGX1" s="1096"/>
      <c r="WGY1" s="1096"/>
      <c r="WGZ1" s="1096"/>
      <c r="WHA1" s="1096"/>
      <c r="WHB1" s="1096"/>
      <c r="WHC1" s="1096"/>
      <c r="WHD1" s="1096"/>
      <c r="WHE1" s="1096"/>
      <c r="WHF1" s="1096"/>
      <c r="WHG1" s="1096"/>
      <c r="WHH1" s="1096"/>
      <c r="WHI1" s="1096"/>
      <c r="WHJ1" s="1096"/>
      <c r="WHK1" s="1096"/>
      <c r="WHL1" s="1096"/>
      <c r="WHM1" s="1096"/>
      <c r="WHN1" s="1096"/>
      <c r="WHO1" s="1096"/>
      <c r="WHP1" s="1096"/>
      <c r="WHQ1" s="1096"/>
      <c r="WHR1" s="1096"/>
      <c r="WHS1" s="1096"/>
      <c r="WHT1" s="1096"/>
      <c r="WHU1" s="1096"/>
      <c r="WHV1" s="1096"/>
      <c r="WHW1" s="1096"/>
      <c r="WHX1" s="1096"/>
      <c r="WHY1" s="1096"/>
      <c r="WHZ1" s="1096"/>
      <c r="WIA1" s="1096"/>
      <c r="WIB1" s="1096"/>
      <c r="WIC1" s="1096"/>
      <c r="WID1" s="1096"/>
      <c r="WIE1" s="1096"/>
      <c r="WIF1" s="1096"/>
      <c r="WIG1" s="1096"/>
      <c r="WIH1" s="1096"/>
      <c r="WII1" s="1096"/>
      <c r="WIJ1" s="1096"/>
      <c r="WIK1" s="1096"/>
      <c r="WIL1" s="1096"/>
      <c r="WIM1" s="1096"/>
      <c r="WIN1" s="1096"/>
      <c r="WIO1" s="1096"/>
      <c r="WIP1" s="1096"/>
      <c r="WIQ1" s="1096"/>
      <c r="WIR1" s="1096"/>
      <c r="WIS1" s="1096"/>
      <c r="WIT1" s="1096"/>
      <c r="WIU1" s="1096"/>
      <c r="WIV1" s="1096"/>
      <c r="WIW1" s="1096"/>
      <c r="WIX1" s="1096"/>
      <c r="WIY1" s="1096"/>
      <c r="WIZ1" s="1096"/>
      <c r="WJA1" s="1096"/>
      <c r="WJB1" s="1096"/>
      <c r="WJC1" s="1096"/>
      <c r="WJD1" s="1096"/>
      <c r="WJE1" s="1096"/>
      <c r="WJF1" s="1096"/>
      <c r="WJG1" s="1096"/>
      <c r="WJH1" s="1096"/>
      <c r="WJI1" s="1096"/>
      <c r="WJJ1" s="1096"/>
      <c r="WJK1" s="1096"/>
      <c r="WJL1" s="1096"/>
      <c r="WJM1" s="1096"/>
      <c r="WJN1" s="1096"/>
      <c r="WJO1" s="1096"/>
      <c r="WJP1" s="1096"/>
      <c r="WJQ1" s="1096"/>
      <c r="WJR1" s="1096"/>
      <c r="WJS1" s="1096"/>
      <c r="WJT1" s="1096"/>
      <c r="WJU1" s="1096"/>
      <c r="WJV1" s="1096"/>
      <c r="WJW1" s="1096"/>
      <c r="WJX1" s="1096"/>
      <c r="WJY1" s="1096"/>
      <c r="WJZ1" s="1096"/>
      <c r="WKA1" s="1096"/>
      <c r="WKB1" s="1096"/>
      <c r="WKC1" s="1096"/>
      <c r="WKD1" s="1096"/>
      <c r="WKE1" s="1096"/>
      <c r="WKF1" s="1096"/>
      <c r="WKG1" s="1096"/>
      <c r="WKH1" s="1096"/>
      <c r="WKI1" s="1096"/>
      <c r="WKJ1" s="1096"/>
      <c r="WKK1" s="1096"/>
      <c r="WKL1" s="1096"/>
      <c r="WKM1" s="1096"/>
      <c r="WKN1" s="1096"/>
      <c r="WKO1" s="1096"/>
      <c r="WKP1" s="1096"/>
      <c r="WKQ1" s="1096"/>
      <c r="WKR1" s="1096"/>
      <c r="WKS1" s="1096"/>
      <c r="WKT1" s="1096"/>
      <c r="WKU1" s="1096"/>
      <c r="WKV1" s="1096"/>
      <c r="WKW1" s="1096"/>
      <c r="WKX1" s="1096"/>
      <c r="WKY1" s="1096"/>
      <c r="WKZ1" s="1096"/>
      <c r="WLA1" s="1096"/>
      <c r="WLB1" s="1096"/>
      <c r="WLC1" s="1096"/>
      <c r="WLD1" s="1096"/>
      <c r="WLE1" s="1096"/>
      <c r="WLF1" s="1096"/>
      <c r="WLG1" s="1096"/>
      <c r="WLH1" s="1096"/>
      <c r="WLI1" s="1096"/>
      <c r="WLJ1" s="1096"/>
      <c r="WLK1" s="1096"/>
      <c r="WLL1" s="1096"/>
      <c r="WLM1" s="1096"/>
      <c r="WLN1" s="1096"/>
      <c r="WLO1" s="1096"/>
      <c r="WLP1" s="1096"/>
      <c r="WLQ1" s="1096"/>
      <c r="WLR1" s="1096"/>
      <c r="WLS1" s="1096"/>
      <c r="WLT1" s="1096"/>
      <c r="WLU1" s="1096"/>
      <c r="WLV1" s="1096"/>
      <c r="WLW1" s="1096"/>
      <c r="WLX1" s="1096"/>
      <c r="WLY1" s="1096"/>
      <c r="WLZ1" s="1096"/>
      <c r="WMA1" s="1096"/>
      <c r="WMB1" s="1096"/>
      <c r="WMC1" s="1096"/>
      <c r="WMD1" s="1096"/>
      <c r="WME1" s="1096"/>
      <c r="WMF1" s="1096"/>
      <c r="WMG1" s="1096"/>
      <c r="WMH1" s="1096"/>
      <c r="WMI1" s="1096"/>
      <c r="WMJ1" s="1096"/>
      <c r="WMK1" s="1096"/>
      <c r="WML1" s="1096"/>
      <c r="WMM1" s="1096"/>
      <c r="WMN1" s="1096"/>
      <c r="WMO1" s="1096"/>
      <c r="WMP1" s="1096"/>
      <c r="WMQ1" s="1096"/>
      <c r="WMR1" s="1096"/>
      <c r="WMS1" s="1096"/>
      <c r="WMT1" s="1096"/>
      <c r="WMU1" s="1096"/>
      <c r="WMV1" s="1096"/>
      <c r="WMW1" s="1096"/>
      <c r="WMX1" s="1096"/>
      <c r="WMY1" s="1096"/>
      <c r="WMZ1" s="1096"/>
      <c r="WNA1" s="1096"/>
      <c r="WNB1" s="1096"/>
      <c r="WNC1" s="1096"/>
      <c r="WND1" s="1096"/>
      <c r="WNE1" s="1096"/>
      <c r="WNF1" s="1096"/>
      <c r="WNG1" s="1096"/>
      <c r="WNH1" s="1096"/>
      <c r="WNI1" s="1096"/>
      <c r="WNJ1" s="1096"/>
      <c r="WNK1" s="1096"/>
      <c r="WNL1" s="1096"/>
      <c r="WNM1" s="1096"/>
      <c r="WNN1" s="1096"/>
      <c r="WNO1" s="1096"/>
      <c r="WNP1" s="1096"/>
      <c r="WNQ1" s="1096"/>
      <c r="WNR1" s="1096"/>
      <c r="WNS1" s="1096"/>
      <c r="WNT1" s="1096"/>
      <c r="WNU1" s="1096"/>
      <c r="WNV1" s="1096"/>
      <c r="WNW1" s="1096"/>
      <c r="WNX1" s="1096"/>
      <c r="WNY1" s="1096"/>
      <c r="WNZ1" s="1096"/>
      <c r="WOA1" s="1096"/>
      <c r="WOB1" s="1096"/>
      <c r="WOC1" s="1096"/>
      <c r="WOD1" s="1096"/>
      <c r="WOE1" s="1096"/>
      <c r="WOF1" s="1096"/>
      <c r="WOG1" s="1096"/>
      <c r="WOH1" s="1096"/>
      <c r="WOI1" s="1096"/>
      <c r="WOJ1" s="1096"/>
      <c r="WOK1" s="1096"/>
      <c r="WOL1" s="1096"/>
      <c r="WOM1" s="1096"/>
      <c r="WON1" s="1096"/>
      <c r="WOO1" s="1096"/>
      <c r="WOP1" s="1096"/>
      <c r="WOQ1" s="1096"/>
      <c r="WOR1" s="1096"/>
      <c r="WOS1" s="1096"/>
      <c r="WOT1" s="1096"/>
      <c r="WOU1" s="1096"/>
      <c r="WOV1" s="1096"/>
      <c r="WOW1" s="1096"/>
      <c r="WOX1" s="1096"/>
      <c r="WOY1" s="1096"/>
      <c r="WOZ1" s="1096"/>
      <c r="WPA1" s="1096"/>
      <c r="WPB1" s="1096"/>
      <c r="WPC1" s="1096"/>
      <c r="WPD1" s="1096"/>
      <c r="WPE1" s="1096"/>
      <c r="WPF1" s="1096"/>
      <c r="WPG1" s="1096"/>
      <c r="WPH1" s="1096"/>
      <c r="WPI1" s="1096"/>
      <c r="WPJ1" s="1096"/>
      <c r="WPK1" s="1096"/>
      <c r="WPL1" s="1096"/>
      <c r="WPM1" s="1096"/>
      <c r="WPN1" s="1096"/>
      <c r="WPO1" s="1096"/>
      <c r="WPP1" s="1096"/>
      <c r="WPQ1" s="1096"/>
      <c r="WPR1" s="1096"/>
      <c r="WPS1" s="1096"/>
      <c r="WPT1" s="1096"/>
      <c r="WPU1" s="1096"/>
      <c r="WPV1" s="1096"/>
      <c r="WPW1" s="1096"/>
      <c r="WPX1" s="1096"/>
      <c r="WPY1" s="1096"/>
      <c r="WPZ1" s="1096"/>
      <c r="WQA1" s="1096"/>
      <c r="WQB1" s="1096"/>
      <c r="WQC1" s="1096"/>
      <c r="WQD1" s="1096"/>
      <c r="WQE1" s="1096"/>
      <c r="WQF1" s="1096"/>
      <c r="WQG1" s="1096"/>
      <c r="WQH1" s="1096"/>
      <c r="WQI1" s="1096"/>
      <c r="WQJ1" s="1096"/>
      <c r="WQK1" s="1096"/>
      <c r="WQL1" s="1096"/>
      <c r="WQM1" s="1096"/>
      <c r="WQN1" s="1096"/>
      <c r="WQO1" s="1096"/>
      <c r="WQP1" s="1096"/>
      <c r="WQQ1" s="1096"/>
      <c r="WQR1" s="1096"/>
      <c r="WQS1" s="1096"/>
      <c r="WQT1" s="1096"/>
      <c r="WQU1" s="1096"/>
      <c r="WQV1" s="1096"/>
      <c r="WQW1" s="1096"/>
      <c r="WQX1" s="1096"/>
      <c r="WQY1" s="1096"/>
      <c r="WQZ1" s="1096"/>
      <c r="WRA1" s="1096"/>
      <c r="WRB1" s="1096"/>
      <c r="WRC1" s="1096"/>
      <c r="WRD1" s="1096"/>
      <c r="WRE1" s="1096"/>
      <c r="WRF1" s="1096"/>
      <c r="WRG1" s="1096"/>
      <c r="WRH1" s="1096"/>
      <c r="WRI1" s="1096"/>
      <c r="WRJ1" s="1096"/>
      <c r="WRK1" s="1096"/>
      <c r="WRL1" s="1096"/>
      <c r="WRM1" s="1096"/>
      <c r="WRN1" s="1096"/>
      <c r="WRO1" s="1096"/>
      <c r="WRP1" s="1096"/>
      <c r="WRQ1" s="1096"/>
      <c r="WRR1" s="1096"/>
      <c r="WRS1" s="1096"/>
      <c r="WRT1" s="1096"/>
      <c r="WRU1" s="1096"/>
      <c r="WRV1" s="1096"/>
      <c r="WRW1" s="1096"/>
      <c r="WRX1" s="1096"/>
      <c r="WRY1" s="1096"/>
      <c r="WRZ1" s="1096"/>
      <c r="WSA1" s="1096"/>
      <c r="WSB1" s="1096"/>
      <c r="WSC1" s="1096"/>
      <c r="WSD1" s="1096"/>
      <c r="WSE1" s="1096"/>
      <c r="WSF1" s="1096"/>
      <c r="WSG1" s="1096"/>
      <c r="WSH1" s="1096"/>
      <c r="WSI1" s="1096"/>
      <c r="WSJ1" s="1096"/>
      <c r="WSK1" s="1096"/>
      <c r="WSL1" s="1096"/>
      <c r="WSM1" s="1096"/>
      <c r="WSN1" s="1096"/>
      <c r="WSO1" s="1096"/>
      <c r="WSP1" s="1096"/>
      <c r="WSQ1" s="1096"/>
      <c r="WSR1" s="1096"/>
      <c r="WSS1" s="1096"/>
      <c r="WST1" s="1096"/>
      <c r="WSU1" s="1096"/>
      <c r="WSV1" s="1096"/>
      <c r="WSW1" s="1096"/>
      <c r="WSX1" s="1096"/>
      <c r="WSY1" s="1096"/>
      <c r="WSZ1" s="1096"/>
      <c r="WTA1" s="1096"/>
      <c r="WTB1" s="1096"/>
      <c r="WTC1" s="1096"/>
      <c r="WTD1" s="1096"/>
      <c r="WTE1" s="1096"/>
      <c r="WTF1" s="1096"/>
      <c r="WTG1" s="1096"/>
      <c r="WTH1" s="1096"/>
      <c r="WTI1" s="1096"/>
      <c r="WTJ1" s="1096"/>
      <c r="WTK1" s="1096"/>
      <c r="WTL1" s="1096"/>
      <c r="WTM1" s="1096"/>
      <c r="WTN1" s="1096"/>
      <c r="WTO1" s="1096"/>
      <c r="WTP1" s="1096"/>
      <c r="WTQ1" s="1096"/>
      <c r="WTR1" s="1096"/>
      <c r="WTS1" s="1096"/>
      <c r="WTT1" s="1096"/>
      <c r="WTU1" s="1096"/>
      <c r="WTV1" s="1096"/>
      <c r="WTW1" s="1096"/>
      <c r="WTX1" s="1096"/>
      <c r="WTY1" s="1096"/>
      <c r="WTZ1" s="1096"/>
      <c r="WUA1" s="1096"/>
      <c r="WUB1" s="1096"/>
      <c r="WUC1" s="1096"/>
      <c r="WUD1" s="1096"/>
      <c r="WUE1" s="1096"/>
      <c r="WUF1" s="1096"/>
      <c r="WUG1" s="1096"/>
      <c r="WUH1" s="1096"/>
      <c r="WUI1" s="1096"/>
      <c r="WUJ1" s="1096"/>
      <c r="WUK1" s="1096"/>
      <c r="WUL1" s="1096"/>
      <c r="WUM1" s="1096"/>
      <c r="WUN1" s="1096"/>
      <c r="WUO1" s="1096"/>
      <c r="WUP1" s="1096"/>
      <c r="WUQ1" s="1096"/>
      <c r="WUR1" s="1096"/>
      <c r="WUS1" s="1096"/>
      <c r="WUT1" s="1096"/>
      <c r="WUU1" s="1096"/>
      <c r="WUV1" s="1096"/>
      <c r="WUW1" s="1096"/>
      <c r="WUX1" s="1096"/>
      <c r="WUY1" s="1096"/>
      <c r="WUZ1" s="1096"/>
      <c r="WVA1" s="1096"/>
      <c r="WVB1" s="1096"/>
      <c r="WVC1" s="1096"/>
      <c r="WVD1" s="1096"/>
      <c r="WVE1" s="1096"/>
      <c r="WVF1" s="1096"/>
      <c r="WVG1" s="1096"/>
      <c r="WVH1" s="1096"/>
      <c r="WVI1" s="1096"/>
      <c r="WVJ1" s="1096"/>
      <c r="WVK1" s="1096"/>
      <c r="WVL1" s="1096"/>
      <c r="WVM1" s="1096"/>
      <c r="WVN1" s="1096"/>
      <c r="WVO1" s="1096"/>
      <c r="WVP1" s="1096"/>
      <c r="WVQ1" s="1096"/>
      <c r="WVR1" s="1096"/>
      <c r="WVS1" s="1096"/>
      <c r="WVT1" s="1096"/>
      <c r="WVU1" s="1096"/>
      <c r="WVV1" s="1096"/>
      <c r="WVW1" s="1096"/>
      <c r="WVX1" s="1096"/>
      <c r="WVY1" s="1096"/>
      <c r="WVZ1" s="1096"/>
      <c r="WWA1" s="1096"/>
      <c r="WWB1" s="1096"/>
      <c r="WWC1" s="1096"/>
      <c r="WWD1" s="1096"/>
      <c r="WWE1" s="1096"/>
      <c r="WWF1" s="1096"/>
      <c r="WWG1" s="1096"/>
      <c r="WWH1" s="1096"/>
      <c r="WWI1" s="1096"/>
      <c r="WWJ1" s="1096"/>
      <c r="WWK1" s="1096"/>
      <c r="WWL1" s="1096"/>
      <c r="WWM1" s="1096"/>
      <c r="WWN1" s="1096"/>
      <c r="WWO1" s="1096"/>
      <c r="WWP1" s="1096"/>
      <c r="WWQ1" s="1096"/>
      <c r="WWR1" s="1096"/>
      <c r="WWS1" s="1096"/>
      <c r="WWT1" s="1096"/>
      <c r="WWU1" s="1096"/>
      <c r="WWV1" s="1096"/>
      <c r="WWW1" s="1096"/>
      <c r="WWX1" s="1096"/>
      <c r="WWY1" s="1096"/>
      <c r="WWZ1" s="1096"/>
      <c r="WXA1" s="1096"/>
      <c r="WXB1" s="1096"/>
      <c r="WXC1" s="1096"/>
      <c r="WXD1" s="1096"/>
      <c r="WXE1" s="1096"/>
      <c r="WXF1" s="1096"/>
      <c r="WXG1" s="1096"/>
      <c r="WXH1" s="1096"/>
      <c r="WXI1" s="1096"/>
      <c r="WXJ1" s="1096"/>
      <c r="WXK1" s="1096"/>
      <c r="WXL1" s="1096"/>
      <c r="WXM1" s="1096"/>
      <c r="WXN1" s="1096"/>
      <c r="WXO1" s="1096"/>
      <c r="WXP1" s="1096"/>
      <c r="WXQ1" s="1096"/>
      <c r="WXR1" s="1096"/>
      <c r="WXS1" s="1096"/>
      <c r="WXT1" s="1096"/>
      <c r="WXU1" s="1096"/>
      <c r="WXV1" s="1096"/>
      <c r="WXW1" s="1096"/>
      <c r="WXX1" s="1096"/>
      <c r="WXY1" s="1096"/>
      <c r="WXZ1" s="1096"/>
      <c r="WYA1" s="1096"/>
      <c r="WYB1" s="1096"/>
      <c r="WYC1" s="1096"/>
      <c r="WYD1" s="1096"/>
      <c r="WYE1" s="1096"/>
      <c r="WYF1" s="1096"/>
      <c r="WYG1" s="1096"/>
      <c r="WYH1" s="1096"/>
      <c r="WYI1" s="1096"/>
      <c r="WYJ1" s="1096"/>
      <c r="WYK1" s="1096"/>
      <c r="WYL1" s="1096"/>
      <c r="WYM1" s="1096"/>
      <c r="WYN1" s="1096"/>
      <c r="WYO1" s="1096"/>
      <c r="WYP1" s="1096"/>
      <c r="WYQ1" s="1096"/>
      <c r="WYR1" s="1096"/>
      <c r="WYS1" s="1096"/>
      <c r="WYT1" s="1096"/>
      <c r="WYU1" s="1096"/>
      <c r="WYV1" s="1096"/>
      <c r="WYW1" s="1096"/>
      <c r="WYX1" s="1096"/>
      <c r="WYY1" s="1096"/>
      <c r="WYZ1" s="1096"/>
      <c r="WZA1" s="1096"/>
      <c r="WZB1" s="1096"/>
      <c r="WZC1" s="1096"/>
      <c r="WZD1" s="1096"/>
      <c r="WZE1" s="1096"/>
      <c r="WZF1" s="1096"/>
      <c r="WZG1" s="1096"/>
      <c r="WZH1" s="1096"/>
      <c r="WZI1" s="1096"/>
      <c r="WZJ1" s="1096"/>
      <c r="WZK1" s="1096"/>
      <c r="WZL1" s="1096"/>
      <c r="WZM1" s="1096"/>
      <c r="WZN1" s="1096"/>
      <c r="WZO1" s="1096"/>
      <c r="WZP1" s="1096"/>
      <c r="WZQ1" s="1096"/>
      <c r="WZR1" s="1096"/>
      <c r="WZS1" s="1096"/>
      <c r="WZT1" s="1096"/>
      <c r="WZU1" s="1096"/>
      <c r="WZV1" s="1096"/>
      <c r="WZW1" s="1096"/>
      <c r="WZX1" s="1096"/>
      <c r="WZY1" s="1096"/>
      <c r="WZZ1" s="1096"/>
      <c r="XAA1" s="1096"/>
      <c r="XAB1" s="1096"/>
      <c r="XAC1" s="1096"/>
      <c r="XAD1" s="1096"/>
      <c r="XAE1" s="1096"/>
      <c r="XAF1" s="1096"/>
      <c r="XAG1" s="1096"/>
      <c r="XAH1" s="1096"/>
      <c r="XAI1" s="1096"/>
      <c r="XAJ1" s="1096"/>
      <c r="XAK1" s="1096"/>
      <c r="XAL1" s="1096"/>
      <c r="XAM1" s="1096"/>
      <c r="XAN1" s="1096"/>
      <c r="XAO1" s="1096"/>
      <c r="XAP1" s="1096"/>
      <c r="XAQ1" s="1096"/>
      <c r="XAR1" s="1096"/>
      <c r="XAS1" s="1096"/>
      <c r="XAT1" s="1096"/>
      <c r="XAU1" s="1096"/>
      <c r="XAV1" s="1096"/>
      <c r="XAW1" s="1096"/>
      <c r="XAX1" s="1096"/>
      <c r="XAY1" s="1096"/>
      <c r="XAZ1" s="1096"/>
      <c r="XBA1" s="1096"/>
      <c r="XBB1" s="1096"/>
      <c r="XBC1" s="1096"/>
      <c r="XBD1" s="1096"/>
      <c r="XBE1" s="1096"/>
      <c r="XBF1" s="1096"/>
      <c r="XBG1" s="1096"/>
      <c r="XBH1" s="1096"/>
      <c r="XBI1" s="1096"/>
      <c r="XBJ1" s="1096"/>
      <c r="XBK1" s="1096"/>
      <c r="XBL1" s="1096"/>
      <c r="XBM1" s="1096"/>
      <c r="XBN1" s="1096"/>
      <c r="XBO1" s="1096"/>
      <c r="XBP1" s="1096"/>
      <c r="XBQ1" s="1096"/>
      <c r="XBR1" s="1096"/>
      <c r="XBS1" s="1096"/>
      <c r="XBT1" s="1096"/>
      <c r="XBU1" s="1096"/>
      <c r="XBV1" s="1096"/>
      <c r="XBW1" s="1096"/>
      <c r="XBX1" s="1096"/>
      <c r="XBY1" s="1096"/>
      <c r="XBZ1" s="1096"/>
      <c r="XCA1" s="1096"/>
      <c r="XCB1" s="1096"/>
      <c r="XCC1" s="1096"/>
      <c r="XCD1" s="1096"/>
      <c r="XCE1" s="1096"/>
      <c r="XCF1" s="1096"/>
      <c r="XCG1" s="1096"/>
      <c r="XCH1" s="1096"/>
      <c r="XCI1" s="1096"/>
      <c r="XCJ1" s="1096"/>
      <c r="XCK1" s="1096"/>
      <c r="XCL1" s="1096"/>
      <c r="XCM1" s="1096"/>
      <c r="XCN1" s="1096"/>
      <c r="XCO1" s="1096"/>
      <c r="XCP1" s="1096"/>
      <c r="XCQ1" s="1096"/>
      <c r="XCR1" s="1096"/>
      <c r="XCS1" s="1096"/>
      <c r="XCT1" s="1096"/>
      <c r="XCU1" s="1096"/>
      <c r="XCV1" s="1096"/>
      <c r="XCW1" s="1096"/>
      <c r="XCX1" s="1096"/>
      <c r="XCY1" s="1096"/>
      <c r="XCZ1" s="1096"/>
      <c r="XDA1" s="1096"/>
      <c r="XDB1" s="1096"/>
      <c r="XDC1" s="1096"/>
      <c r="XDD1" s="1096"/>
      <c r="XDE1" s="1096"/>
      <c r="XDF1" s="1096"/>
      <c r="XDG1" s="1096"/>
      <c r="XDH1" s="1096"/>
      <c r="XDI1" s="1096"/>
      <c r="XDJ1" s="1096"/>
      <c r="XDK1" s="1096"/>
      <c r="XDL1" s="1096"/>
      <c r="XDM1" s="1096"/>
      <c r="XDN1" s="1096"/>
      <c r="XDO1" s="1096"/>
      <c r="XDP1" s="1096"/>
      <c r="XDQ1" s="1096"/>
      <c r="XDR1" s="1096"/>
      <c r="XDS1" s="1096"/>
      <c r="XDT1" s="1096"/>
      <c r="XDU1" s="1096"/>
      <c r="XDV1" s="1096"/>
      <c r="XDW1" s="1096"/>
      <c r="XDX1" s="1096"/>
      <c r="XDY1" s="1096"/>
      <c r="XDZ1" s="1096"/>
      <c r="XEA1" s="1096"/>
      <c r="XEB1" s="1096"/>
      <c r="XEC1" s="1096"/>
      <c r="XED1" s="1096"/>
      <c r="XEE1" s="1096"/>
      <c r="XEF1" s="1096"/>
      <c r="XEG1" s="1096"/>
      <c r="XEH1" s="1096"/>
      <c r="XEI1" s="1096"/>
      <c r="XEJ1" s="1096"/>
      <c r="XEK1" s="1096"/>
      <c r="XEL1" s="1096"/>
      <c r="XEM1" s="1096"/>
      <c r="XEN1" s="1096"/>
      <c r="XEO1" s="1096"/>
      <c r="XEP1" s="1096"/>
      <c r="XEQ1" s="1096"/>
      <c r="XER1" s="1096"/>
      <c r="XES1" s="1096"/>
      <c r="XET1" s="1096"/>
      <c r="XEU1" s="1096"/>
      <c r="XEV1" s="1096"/>
      <c r="XEW1" s="1096"/>
      <c r="XEX1" s="1096"/>
      <c r="XEY1" s="321"/>
    </row>
    <row r="2" spans="1:16379" s="175" customFormat="1" ht="22.5">
      <c r="A2" s="1096" t="s">
        <v>230</v>
      </c>
      <c r="B2" s="1096"/>
      <c r="C2" s="1096"/>
      <c r="D2" s="1096"/>
      <c r="E2" s="1096"/>
      <c r="F2" s="1096"/>
      <c r="G2" s="1096"/>
      <c r="H2" s="1096"/>
      <c r="I2" s="1096"/>
      <c r="J2" s="355"/>
      <c r="K2" s="1096"/>
      <c r="L2" s="1096"/>
      <c r="M2" s="1096"/>
      <c r="N2" s="1096"/>
      <c r="O2" s="1096"/>
      <c r="P2" s="1096"/>
      <c r="Q2" s="1096"/>
      <c r="R2" s="1096"/>
      <c r="S2" s="1096"/>
      <c r="T2" s="1096"/>
      <c r="U2" s="1096"/>
      <c r="V2" s="1096"/>
      <c r="W2" s="1096"/>
      <c r="X2" s="1096"/>
      <c r="Y2" s="1096"/>
      <c r="Z2" s="1096"/>
      <c r="AA2" s="1096"/>
      <c r="AB2" s="1096"/>
      <c r="AC2" s="1096"/>
      <c r="AD2" s="1096"/>
      <c r="AE2" s="1096"/>
      <c r="AF2" s="1096"/>
      <c r="AG2" s="1096"/>
      <c r="AH2" s="1096"/>
      <c r="AI2" s="1096"/>
      <c r="AJ2" s="1096"/>
      <c r="AK2" s="1096"/>
      <c r="AL2" s="1096"/>
      <c r="AM2" s="1096"/>
      <c r="AN2" s="1096"/>
      <c r="AO2" s="1096"/>
      <c r="AP2" s="1096"/>
      <c r="AQ2" s="1096"/>
      <c r="AR2" s="1096"/>
      <c r="AS2" s="1096"/>
      <c r="AT2" s="1096"/>
      <c r="AU2" s="1096"/>
      <c r="AV2" s="1096"/>
      <c r="AW2" s="1096"/>
      <c r="AX2" s="1096"/>
      <c r="AY2" s="1096"/>
      <c r="AZ2" s="1096"/>
      <c r="BA2" s="1096"/>
      <c r="BB2" s="1096"/>
      <c r="BC2" s="1096"/>
      <c r="BD2" s="1096"/>
      <c r="BE2" s="1096"/>
      <c r="BF2" s="1096"/>
      <c r="BG2" s="1096"/>
      <c r="BH2" s="1096"/>
      <c r="BI2" s="1096"/>
      <c r="BJ2" s="1096"/>
      <c r="BK2" s="1096"/>
      <c r="BL2" s="1096"/>
      <c r="BM2" s="1096"/>
      <c r="BN2" s="1096"/>
      <c r="BO2" s="1096"/>
      <c r="BP2" s="1096"/>
      <c r="BQ2" s="1096"/>
      <c r="BR2" s="1096"/>
      <c r="BS2" s="1096"/>
      <c r="BT2" s="1096"/>
      <c r="BU2" s="1096"/>
      <c r="BV2" s="1096"/>
      <c r="BW2" s="1096"/>
      <c r="BX2" s="1096"/>
      <c r="BY2" s="1096"/>
      <c r="BZ2" s="1096"/>
      <c r="CA2" s="1096"/>
      <c r="CB2" s="1096"/>
      <c r="CC2" s="1096"/>
      <c r="CD2" s="1096"/>
      <c r="CE2" s="1096"/>
      <c r="CF2" s="1096"/>
      <c r="CG2" s="1096"/>
      <c r="CH2" s="1096"/>
      <c r="CI2" s="1096"/>
      <c r="CJ2" s="1096"/>
      <c r="CK2" s="1096"/>
      <c r="CL2" s="1096"/>
      <c r="CM2" s="1096"/>
      <c r="CN2" s="1096"/>
      <c r="CO2" s="1096"/>
      <c r="CP2" s="1096"/>
      <c r="CQ2" s="1096"/>
      <c r="CR2" s="1096"/>
      <c r="CS2" s="1096"/>
      <c r="CT2" s="1096"/>
      <c r="CU2" s="1096"/>
      <c r="CV2" s="1096"/>
      <c r="CW2" s="1096"/>
      <c r="CX2" s="1096"/>
      <c r="CY2" s="1096"/>
      <c r="CZ2" s="1096"/>
      <c r="DA2" s="1096"/>
      <c r="DB2" s="1096"/>
      <c r="DC2" s="1096"/>
      <c r="DD2" s="1096"/>
      <c r="DE2" s="1096"/>
      <c r="DF2" s="1096"/>
      <c r="DG2" s="1096"/>
      <c r="DH2" s="1096"/>
      <c r="DI2" s="1096"/>
      <c r="DJ2" s="1096"/>
      <c r="DK2" s="1096"/>
      <c r="DL2" s="1096"/>
      <c r="DM2" s="1096"/>
      <c r="DN2" s="1096"/>
      <c r="DO2" s="1096"/>
      <c r="DP2" s="1096"/>
      <c r="DQ2" s="1096"/>
      <c r="DR2" s="1096"/>
      <c r="DS2" s="1096"/>
      <c r="DT2" s="1096"/>
      <c r="DU2" s="1096"/>
      <c r="DV2" s="1096"/>
      <c r="DW2" s="1096"/>
      <c r="DX2" s="1096"/>
      <c r="DY2" s="1096"/>
      <c r="DZ2" s="1096"/>
      <c r="EA2" s="1096"/>
      <c r="EB2" s="1096"/>
      <c r="EC2" s="1096"/>
      <c r="ED2" s="1096"/>
      <c r="EE2" s="1096"/>
      <c r="EF2" s="1096"/>
      <c r="EG2" s="1096"/>
      <c r="EH2" s="1096"/>
      <c r="EI2" s="1096"/>
      <c r="EJ2" s="1096"/>
      <c r="EK2" s="1096"/>
      <c r="EL2" s="1096"/>
      <c r="EM2" s="1096"/>
      <c r="EN2" s="1096"/>
      <c r="EO2" s="1096"/>
      <c r="EP2" s="1096"/>
      <c r="EQ2" s="1096"/>
      <c r="ER2" s="1096"/>
      <c r="ES2" s="1096"/>
      <c r="ET2" s="1096"/>
      <c r="EU2" s="1096"/>
      <c r="EV2" s="1096"/>
      <c r="EW2" s="1096"/>
      <c r="EX2" s="1096"/>
      <c r="EY2" s="1096"/>
      <c r="EZ2" s="1096"/>
      <c r="FA2" s="1096"/>
      <c r="FB2" s="1096"/>
      <c r="FC2" s="1096"/>
      <c r="FD2" s="1096"/>
      <c r="FE2" s="1096"/>
      <c r="FF2" s="1096"/>
      <c r="FG2" s="1096"/>
      <c r="FH2" s="1096"/>
      <c r="FI2" s="1096"/>
      <c r="FJ2" s="1096"/>
      <c r="FK2" s="1096"/>
      <c r="FL2" s="1096"/>
      <c r="FM2" s="1096"/>
      <c r="FN2" s="1096"/>
      <c r="FO2" s="1096"/>
      <c r="FP2" s="1096"/>
      <c r="FQ2" s="1096"/>
      <c r="FR2" s="1096"/>
      <c r="FS2" s="1096"/>
      <c r="FT2" s="1096"/>
      <c r="FU2" s="1096"/>
      <c r="FV2" s="1096"/>
      <c r="FW2" s="1096"/>
      <c r="FX2" s="1096"/>
      <c r="FY2" s="1096"/>
      <c r="FZ2" s="1096"/>
      <c r="GA2" s="1096"/>
      <c r="GB2" s="1096"/>
      <c r="GC2" s="1096"/>
      <c r="GD2" s="1096"/>
      <c r="GE2" s="1096"/>
      <c r="GF2" s="1096"/>
      <c r="GG2" s="1096"/>
      <c r="GH2" s="1096"/>
      <c r="GI2" s="1096"/>
      <c r="GJ2" s="1096"/>
      <c r="GK2" s="1096"/>
      <c r="GL2" s="1096"/>
      <c r="GM2" s="1096"/>
      <c r="GN2" s="1096"/>
      <c r="GO2" s="1096"/>
      <c r="GP2" s="1096"/>
      <c r="GQ2" s="1096"/>
      <c r="GR2" s="1096"/>
      <c r="GS2" s="1096"/>
      <c r="GT2" s="1096"/>
      <c r="GU2" s="1096"/>
      <c r="GV2" s="1096"/>
      <c r="GW2" s="1096"/>
      <c r="GX2" s="1096"/>
      <c r="GY2" s="1096"/>
      <c r="GZ2" s="1096"/>
      <c r="HA2" s="1096"/>
      <c r="HB2" s="1096"/>
      <c r="HC2" s="1096"/>
      <c r="HD2" s="1096"/>
      <c r="HE2" s="1096"/>
      <c r="HF2" s="1096"/>
      <c r="HG2" s="1096"/>
      <c r="HH2" s="1096"/>
      <c r="HI2" s="1096"/>
      <c r="HJ2" s="1096"/>
      <c r="HK2" s="1096"/>
      <c r="HL2" s="1096"/>
      <c r="HM2" s="1096"/>
      <c r="HN2" s="1096"/>
      <c r="HO2" s="1096"/>
      <c r="HP2" s="1096"/>
      <c r="HQ2" s="1096"/>
      <c r="HR2" s="1096"/>
      <c r="HS2" s="1096"/>
      <c r="HT2" s="1096"/>
      <c r="HU2" s="1096"/>
      <c r="HV2" s="1096"/>
      <c r="HW2" s="1096"/>
      <c r="HX2" s="1096"/>
      <c r="HY2" s="1096"/>
      <c r="HZ2" s="1096"/>
      <c r="IA2" s="1096"/>
      <c r="IB2" s="1096"/>
      <c r="IC2" s="1096"/>
      <c r="ID2" s="1096"/>
      <c r="IE2" s="1096"/>
      <c r="IF2" s="1096"/>
      <c r="IG2" s="1096"/>
      <c r="IH2" s="1096"/>
      <c r="II2" s="1096"/>
      <c r="IJ2" s="1096"/>
      <c r="IK2" s="1096"/>
      <c r="IL2" s="1096"/>
      <c r="IM2" s="1096"/>
      <c r="IN2" s="1096"/>
      <c r="IO2" s="1096"/>
      <c r="IP2" s="1096"/>
      <c r="IQ2" s="1096"/>
      <c r="IR2" s="1096"/>
      <c r="IS2" s="1096"/>
      <c r="IT2" s="1096"/>
      <c r="IU2" s="1096"/>
      <c r="IV2" s="1096"/>
      <c r="IW2" s="1096"/>
      <c r="IX2" s="1096"/>
      <c r="IY2" s="1096"/>
      <c r="IZ2" s="1096"/>
      <c r="JA2" s="1096"/>
      <c r="JB2" s="1096"/>
      <c r="JC2" s="1096"/>
      <c r="JD2" s="1096"/>
      <c r="JE2" s="1096"/>
      <c r="JF2" s="1096"/>
      <c r="JG2" s="1096"/>
      <c r="JH2" s="1096"/>
      <c r="JI2" s="1096"/>
      <c r="JJ2" s="1096"/>
      <c r="JK2" s="1096"/>
      <c r="JL2" s="1096"/>
      <c r="JM2" s="1096"/>
      <c r="JN2" s="1096"/>
      <c r="JO2" s="1096"/>
      <c r="JP2" s="1096"/>
      <c r="JQ2" s="1096"/>
      <c r="JR2" s="1096"/>
      <c r="JS2" s="1096"/>
      <c r="JT2" s="1096"/>
      <c r="JU2" s="1096"/>
      <c r="JV2" s="1096"/>
      <c r="JW2" s="1096"/>
      <c r="JX2" s="1096"/>
      <c r="JY2" s="1096"/>
      <c r="JZ2" s="1096"/>
      <c r="KA2" s="1096"/>
      <c r="KB2" s="1096"/>
      <c r="KC2" s="1096"/>
      <c r="KD2" s="1096"/>
      <c r="KE2" s="1096"/>
      <c r="KF2" s="1096"/>
      <c r="KG2" s="1096"/>
      <c r="KH2" s="1096"/>
      <c r="KI2" s="1096"/>
      <c r="KJ2" s="1096"/>
      <c r="KK2" s="1096"/>
      <c r="KL2" s="1096"/>
      <c r="KM2" s="1096"/>
      <c r="KN2" s="1096"/>
      <c r="KO2" s="1096"/>
      <c r="KP2" s="1096"/>
      <c r="KQ2" s="1096"/>
      <c r="KR2" s="1096"/>
      <c r="KS2" s="1096"/>
      <c r="KT2" s="1096"/>
      <c r="KU2" s="1096"/>
      <c r="KV2" s="1096"/>
      <c r="KW2" s="1096"/>
      <c r="KX2" s="1096"/>
      <c r="KY2" s="1096"/>
      <c r="KZ2" s="1096"/>
      <c r="LA2" s="1096"/>
      <c r="LB2" s="1096"/>
      <c r="LC2" s="1096"/>
      <c r="LD2" s="1096"/>
      <c r="LE2" s="1096"/>
      <c r="LF2" s="1096"/>
      <c r="LG2" s="1096"/>
      <c r="LH2" s="1096"/>
      <c r="LI2" s="1096"/>
      <c r="LJ2" s="1096"/>
      <c r="LK2" s="1096"/>
      <c r="LL2" s="1096"/>
      <c r="LM2" s="1096"/>
      <c r="LN2" s="1096"/>
      <c r="LO2" s="1096"/>
      <c r="LP2" s="1096"/>
      <c r="LQ2" s="1096"/>
      <c r="LR2" s="1096"/>
      <c r="LS2" s="1096"/>
      <c r="LT2" s="1096"/>
      <c r="LU2" s="1096"/>
      <c r="LV2" s="1096"/>
      <c r="LW2" s="1096"/>
      <c r="LX2" s="1096"/>
      <c r="LY2" s="1096"/>
      <c r="LZ2" s="1096"/>
      <c r="MA2" s="1096"/>
      <c r="MB2" s="1096"/>
      <c r="MC2" s="1096"/>
      <c r="MD2" s="1096"/>
      <c r="ME2" s="1096"/>
      <c r="MF2" s="1096"/>
      <c r="MG2" s="1096"/>
      <c r="MH2" s="1096"/>
      <c r="MI2" s="1096"/>
      <c r="MJ2" s="1096"/>
      <c r="MK2" s="1096"/>
      <c r="ML2" s="1096"/>
      <c r="MM2" s="1096"/>
      <c r="MN2" s="1096"/>
      <c r="MO2" s="1096"/>
      <c r="MP2" s="1096"/>
      <c r="MQ2" s="1096"/>
      <c r="MR2" s="1096"/>
      <c r="MS2" s="1096"/>
      <c r="MT2" s="1096"/>
      <c r="MU2" s="1096"/>
      <c r="MV2" s="1096"/>
      <c r="MW2" s="1096"/>
      <c r="MX2" s="1096"/>
      <c r="MY2" s="1096"/>
      <c r="MZ2" s="1096"/>
      <c r="NA2" s="1096"/>
      <c r="NB2" s="1096"/>
      <c r="NC2" s="1096"/>
      <c r="ND2" s="1096"/>
      <c r="NE2" s="1096"/>
      <c r="NF2" s="1096"/>
      <c r="NG2" s="1096"/>
      <c r="NH2" s="1096"/>
      <c r="NI2" s="1096"/>
      <c r="NJ2" s="1096"/>
      <c r="NK2" s="1096"/>
      <c r="NL2" s="1096"/>
      <c r="NM2" s="1096"/>
      <c r="NN2" s="1096"/>
      <c r="NO2" s="1096"/>
      <c r="NP2" s="1096"/>
      <c r="NQ2" s="1096"/>
      <c r="NR2" s="1096"/>
      <c r="NS2" s="1096"/>
      <c r="NT2" s="1096"/>
      <c r="NU2" s="1096"/>
      <c r="NV2" s="1096"/>
      <c r="NW2" s="1096"/>
      <c r="NX2" s="1096"/>
      <c r="NY2" s="1096"/>
      <c r="NZ2" s="1096"/>
      <c r="OA2" s="1096"/>
      <c r="OB2" s="1096"/>
      <c r="OC2" s="1096"/>
      <c r="OD2" s="1096"/>
      <c r="OE2" s="1096"/>
      <c r="OF2" s="1096"/>
      <c r="OG2" s="1096"/>
      <c r="OH2" s="1096"/>
      <c r="OI2" s="1096"/>
      <c r="OJ2" s="1096"/>
      <c r="OK2" s="1096"/>
      <c r="OL2" s="1096"/>
      <c r="OM2" s="1096"/>
      <c r="ON2" s="1096"/>
      <c r="OO2" s="1096"/>
      <c r="OP2" s="1096"/>
      <c r="OQ2" s="1096"/>
      <c r="OR2" s="1096"/>
      <c r="OS2" s="1096"/>
      <c r="OT2" s="1096"/>
      <c r="OU2" s="1096"/>
      <c r="OV2" s="1096"/>
      <c r="OW2" s="1096"/>
      <c r="OX2" s="1096"/>
      <c r="OY2" s="1096"/>
      <c r="OZ2" s="1096"/>
      <c r="PA2" s="1096"/>
      <c r="PB2" s="1096"/>
      <c r="PC2" s="1096"/>
      <c r="PD2" s="1096"/>
      <c r="PE2" s="1096"/>
      <c r="PF2" s="1096"/>
      <c r="PG2" s="1096"/>
      <c r="PH2" s="1096"/>
      <c r="PI2" s="1096"/>
      <c r="PJ2" s="1096"/>
      <c r="PK2" s="1096"/>
      <c r="PL2" s="1096"/>
      <c r="PM2" s="1096"/>
      <c r="PN2" s="1096"/>
      <c r="PO2" s="1096"/>
      <c r="PP2" s="1096"/>
      <c r="PQ2" s="1096"/>
      <c r="PR2" s="1096"/>
      <c r="PS2" s="1096"/>
      <c r="PT2" s="1096"/>
      <c r="PU2" s="1096"/>
      <c r="PV2" s="1096"/>
      <c r="PW2" s="1096"/>
      <c r="PX2" s="1096"/>
      <c r="PY2" s="1096"/>
      <c r="PZ2" s="1096"/>
      <c r="QA2" s="1096"/>
      <c r="QB2" s="1096"/>
      <c r="QC2" s="1096"/>
      <c r="QD2" s="1096"/>
      <c r="QE2" s="1096"/>
      <c r="QF2" s="1096"/>
      <c r="QG2" s="1096"/>
      <c r="QH2" s="1096"/>
      <c r="QI2" s="1096"/>
      <c r="QJ2" s="1096"/>
      <c r="QK2" s="1096"/>
      <c r="QL2" s="1096"/>
      <c r="QM2" s="1096"/>
      <c r="QN2" s="1096"/>
      <c r="QO2" s="1096"/>
      <c r="QP2" s="1096"/>
      <c r="QQ2" s="1096"/>
      <c r="QR2" s="1096"/>
      <c r="QS2" s="1096"/>
      <c r="QT2" s="1096"/>
      <c r="QU2" s="1096"/>
      <c r="QV2" s="1096"/>
      <c r="QW2" s="1096"/>
      <c r="QX2" s="1096"/>
      <c r="QY2" s="1096"/>
      <c r="QZ2" s="1096"/>
      <c r="RA2" s="1096"/>
      <c r="RB2" s="1096"/>
      <c r="RC2" s="1096"/>
      <c r="RD2" s="1096"/>
      <c r="RE2" s="1096"/>
      <c r="RF2" s="1096"/>
      <c r="RG2" s="1096"/>
      <c r="RH2" s="1096"/>
      <c r="RI2" s="1096"/>
      <c r="RJ2" s="1096"/>
      <c r="RK2" s="1096"/>
      <c r="RL2" s="1096"/>
      <c r="RM2" s="1096"/>
      <c r="RN2" s="1096"/>
      <c r="RO2" s="1096"/>
      <c r="RP2" s="1096"/>
      <c r="RQ2" s="1096"/>
      <c r="RR2" s="1096"/>
      <c r="RS2" s="1096"/>
      <c r="RT2" s="1096"/>
      <c r="RU2" s="1096"/>
      <c r="RV2" s="1096"/>
      <c r="RW2" s="1096"/>
      <c r="RX2" s="1096"/>
      <c r="RY2" s="1096"/>
      <c r="RZ2" s="1096"/>
      <c r="SA2" s="1096"/>
      <c r="SB2" s="1096"/>
      <c r="SC2" s="1096"/>
      <c r="SD2" s="1096"/>
      <c r="SE2" s="1096"/>
      <c r="SF2" s="1096"/>
      <c r="SG2" s="1096"/>
      <c r="SH2" s="1096"/>
      <c r="SI2" s="1096"/>
      <c r="SJ2" s="1096"/>
      <c r="SK2" s="1096"/>
      <c r="SL2" s="1096"/>
      <c r="SM2" s="1096"/>
      <c r="SN2" s="1096"/>
      <c r="SO2" s="1096"/>
      <c r="SP2" s="1096"/>
      <c r="SQ2" s="1096"/>
      <c r="SR2" s="1096"/>
      <c r="SS2" s="1096"/>
      <c r="ST2" s="1096"/>
      <c r="SU2" s="1096"/>
      <c r="SV2" s="1096"/>
      <c r="SW2" s="1096"/>
      <c r="SX2" s="1096"/>
      <c r="SY2" s="1096"/>
      <c r="SZ2" s="1096"/>
      <c r="TA2" s="1096"/>
      <c r="TB2" s="1096"/>
      <c r="TC2" s="1096"/>
      <c r="TD2" s="1096"/>
      <c r="TE2" s="1096"/>
      <c r="TF2" s="1096"/>
      <c r="TG2" s="1096"/>
      <c r="TH2" s="1096"/>
      <c r="TI2" s="1096"/>
      <c r="TJ2" s="1096"/>
      <c r="TK2" s="1096"/>
      <c r="TL2" s="1096"/>
      <c r="TM2" s="1096"/>
      <c r="TN2" s="1096"/>
      <c r="TO2" s="1096"/>
      <c r="TP2" s="1096"/>
      <c r="TQ2" s="1096"/>
      <c r="TR2" s="1096"/>
      <c r="TS2" s="1096"/>
      <c r="TT2" s="1096"/>
      <c r="TU2" s="1096"/>
      <c r="TV2" s="1096"/>
      <c r="TW2" s="1096"/>
      <c r="TX2" s="1096"/>
      <c r="TY2" s="1096"/>
      <c r="TZ2" s="1096"/>
      <c r="UA2" s="1096"/>
      <c r="UB2" s="1096"/>
      <c r="UC2" s="1096"/>
      <c r="UD2" s="1096"/>
      <c r="UE2" s="1096"/>
      <c r="UF2" s="1096"/>
      <c r="UG2" s="1096"/>
      <c r="UH2" s="1096"/>
      <c r="UI2" s="1096"/>
      <c r="UJ2" s="1096"/>
      <c r="UK2" s="1096"/>
      <c r="UL2" s="1096"/>
      <c r="UM2" s="1096"/>
      <c r="UN2" s="1096"/>
      <c r="UO2" s="1096"/>
      <c r="UP2" s="1096"/>
      <c r="UQ2" s="1096"/>
      <c r="UR2" s="1096"/>
      <c r="US2" s="1096"/>
      <c r="UT2" s="1096"/>
      <c r="UU2" s="1096"/>
      <c r="UV2" s="1096"/>
      <c r="UW2" s="1096"/>
      <c r="UX2" s="1096"/>
      <c r="UY2" s="1096"/>
      <c r="UZ2" s="1096"/>
      <c r="VA2" s="1096"/>
      <c r="VB2" s="1096"/>
      <c r="VC2" s="1096"/>
      <c r="VD2" s="1096"/>
      <c r="VE2" s="1096"/>
      <c r="VF2" s="1096"/>
      <c r="VG2" s="1096"/>
      <c r="VH2" s="1096"/>
      <c r="VI2" s="1096"/>
      <c r="VJ2" s="1096"/>
      <c r="VK2" s="1096"/>
      <c r="VL2" s="1096"/>
      <c r="VM2" s="1096"/>
      <c r="VN2" s="1096"/>
      <c r="VO2" s="1096"/>
      <c r="VP2" s="1096"/>
      <c r="VQ2" s="1096"/>
      <c r="VR2" s="1096"/>
      <c r="VS2" s="1096"/>
      <c r="VT2" s="1096"/>
      <c r="VU2" s="1096"/>
      <c r="VV2" s="1096"/>
      <c r="VW2" s="1096"/>
      <c r="VX2" s="1096"/>
      <c r="VY2" s="1096"/>
      <c r="VZ2" s="1096"/>
      <c r="WA2" s="1096"/>
      <c r="WB2" s="1096"/>
      <c r="WC2" s="1096"/>
      <c r="WD2" s="1096"/>
      <c r="WE2" s="1096"/>
      <c r="WF2" s="1096"/>
      <c r="WG2" s="1096"/>
      <c r="WH2" s="1096"/>
      <c r="WI2" s="1096"/>
      <c r="WJ2" s="1096"/>
      <c r="WK2" s="1096"/>
      <c r="WL2" s="1096"/>
      <c r="WM2" s="1096"/>
      <c r="WN2" s="1096"/>
      <c r="WO2" s="1096"/>
      <c r="WP2" s="1096"/>
      <c r="WQ2" s="1096"/>
      <c r="WR2" s="1096"/>
      <c r="WS2" s="1096"/>
      <c r="WT2" s="1096"/>
      <c r="WU2" s="1096"/>
      <c r="WV2" s="1096"/>
      <c r="WW2" s="1096"/>
      <c r="WX2" s="1096"/>
      <c r="WY2" s="1096"/>
      <c r="WZ2" s="1096"/>
      <c r="XA2" s="1096"/>
      <c r="XB2" s="1096"/>
      <c r="XC2" s="1096"/>
      <c r="XD2" s="1096"/>
      <c r="XE2" s="1096"/>
      <c r="XF2" s="1096"/>
      <c r="XG2" s="1096"/>
      <c r="XH2" s="1096"/>
      <c r="XI2" s="1096"/>
      <c r="XJ2" s="1096"/>
      <c r="XK2" s="1096"/>
      <c r="XL2" s="1096"/>
      <c r="XM2" s="1096"/>
      <c r="XN2" s="1096"/>
      <c r="XO2" s="1096"/>
      <c r="XP2" s="1096"/>
      <c r="XQ2" s="1096"/>
      <c r="XR2" s="1096"/>
      <c r="XS2" s="1096"/>
      <c r="XT2" s="1096"/>
      <c r="XU2" s="1096"/>
      <c r="XV2" s="1096"/>
      <c r="XW2" s="1096"/>
      <c r="XX2" s="1096"/>
      <c r="XY2" s="1096"/>
      <c r="XZ2" s="1096"/>
      <c r="YA2" s="1096"/>
      <c r="YB2" s="1096"/>
      <c r="YC2" s="1096"/>
      <c r="YD2" s="1096"/>
      <c r="YE2" s="1096"/>
      <c r="YF2" s="1096"/>
      <c r="YG2" s="1096"/>
      <c r="YH2" s="1096"/>
      <c r="YI2" s="1096"/>
      <c r="YJ2" s="1096"/>
      <c r="YK2" s="1096"/>
      <c r="YL2" s="1096"/>
      <c r="YM2" s="1096"/>
      <c r="YN2" s="1096"/>
      <c r="YO2" s="1096"/>
      <c r="YP2" s="1096"/>
      <c r="YQ2" s="1096"/>
      <c r="YR2" s="1096"/>
      <c r="YS2" s="1096"/>
      <c r="YT2" s="1096"/>
      <c r="YU2" s="1096"/>
      <c r="YV2" s="1096"/>
      <c r="YW2" s="1096"/>
      <c r="YX2" s="1096"/>
      <c r="YY2" s="1096"/>
      <c r="YZ2" s="1096"/>
      <c r="ZA2" s="1096"/>
      <c r="ZB2" s="1096"/>
      <c r="ZC2" s="1096"/>
      <c r="ZD2" s="1096"/>
      <c r="ZE2" s="1096"/>
      <c r="ZF2" s="1096"/>
      <c r="ZG2" s="1096"/>
      <c r="ZH2" s="1096"/>
      <c r="ZI2" s="1096"/>
      <c r="ZJ2" s="1096"/>
      <c r="ZK2" s="1096"/>
      <c r="ZL2" s="1096"/>
      <c r="ZM2" s="1096"/>
      <c r="ZN2" s="1096"/>
      <c r="ZO2" s="1096"/>
      <c r="ZP2" s="1096"/>
      <c r="ZQ2" s="1096"/>
      <c r="ZR2" s="1096"/>
      <c r="ZS2" s="1096"/>
      <c r="ZT2" s="1096"/>
      <c r="ZU2" s="1096"/>
      <c r="ZV2" s="1096"/>
      <c r="ZW2" s="1096"/>
      <c r="ZX2" s="1096"/>
      <c r="ZY2" s="1096"/>
      <c r="ZZ2" s="1096"/>
      <c r="AAA2" s="1096"/>
      <c r="AAB2" s="1096"/>
      <c r="AAC2" s="1096"/>
      <c r="AAD2" s="1096"/>
      <c r="AAE2" s="1096"/>
      <c r="AAF2" s="1096"/>
      <c r="AAG2" s="1096"/>
      <c r="AAH2" s="1096"/>
      <c r="AAI2" s="1096"/>
      <c r="AAJ2" s="1096"/>
      <c r="AAK2" s="1096"/>
      <c r="AAL2" s="1096"/>
      <c r="AAM2" s="1096"/>
      <c r="AAN2" s="1096"/>
      <c r="AAO2" s="1096"/>
      <c r="AAP2" s="1096"/>
      <c r="AAQ2" s="1096"/>
      <c r="AAR2" s="1096"/>
      <c r="AAS2" s="1096"/>
      <c r="AAT2" s="1096"/>
      <c r="AAU2" s="1096"/>
      <c r="AAV2" s="1096"/>
      <c r="AAW2" s="1096"/>
      <c r="AAX2" s="1096"/>
      <c r="AAY2" s="1096"/>
      <c r="AAZ2" s="1096"/>
      <c r="ABA2" s="1096"/>
      <c r="ABB2" s="1096"/>
      <c r="ABC2" s="1096"/>
      <c r="ABD2" s="1096"/>
      <c r="ABE2" s="1096"/>
      <c r="ABF2" s="1096"/>
      <c r="ABG2" s="1096"/>
      <c r="ABH2" s="1096"/>
      <c r="ABI2" s="1096"/>
      <c r="ABJ2" s="1096"/>
      <c r="ABK2" s="1096"/>
      <c r="ABL2" s="1096"/>
      <c r="ABM2" s="1096"/>
      <c r="ABN2" s="1096"/>
      <c r="ABO2" s="1096"/>
      <c r="ABP2" s="1096"/>
      <c r="ABQ2" s="1096"/>
      <c r="ABR2" s="1096"/>
      <c r="ABS2" s="1096"/>
      <c r="ABT2" s="1096"/>
      <c r="ABU2" s="1096"/>
      <c r="ABV2" s="1096"/>
      <c r="ABW2" s="1096"/>
      <c r="ABX2" s="1096"/>
      <c r="ABY2" s="1096"/>
      <c r="ABZ2" s="1096"/>
      <c r="ACA2" s="1096"/>
      <c r="ACB2" s="1096"/>
      <c r="ACC2" s="1096"/>
      <c r="ACD2" s="1096"/>
      <c r="ACE2" s="1096"/>
      <c r="ACF2" s="1096"/>
      <c r="ACG2" s="1096"/>
      <c r="ACH2" s="1096"/>
      <c r="ACI2" s="1096"/>
      <c r="ACJ2" s="1096"/>
      <c r="ACK2" s="1096"/>
      <c r="ACL2" s="1096"/>
      <c r="ACM2" s="1096"/>
      <c r="ACN2" s="1096"/>
      <c r="ACO2" s="1096"/>
      <c r="ACP2" s="1096"/>
      <c r="ACQ2" s="1096"/>
      <c r="ACR2" s="1096"/>
      <c r="ACS2" s="1096"/>
      <c r="ACT2" s="1096"/>
      <c r="ACU2" s="1096"/>
      <c r="ACV2" s="1096"/>
      <c r="ACW2" s="1096"/>
      <c r="ACX2" s="1096"/>
      <c r="ACY2" s="1096"/>
      <c r="ACZ2" s="1096"/>
      <c r="ADA2" s="1096"/>
      <c r="ADB2" s="1096"/>
      <c r="ADC2" s="1096"/>
      <c r="ADD2" s="1096"/>
      <c r="ADE2" s="1096"/>
      <c r="ADF2" s="1096"/>
      <c r="ADG2" s="1096"/>
      <c r="ADH2" s="1096"/>
      <c r="ADI2" s="1096"/>
      <c r="ADJ2" s="1096"/>
      <c r="ADK2" s="1096"/>
      <c r="ADL2" s="1096"/>
      <c r="ADM2" s="1096"/>
      <c r="ADN2" s="1096"/>
      <c r="ADO2" s="1096"/>
      <c r="ADP2" s="1096"/>
      <c r="ADQ2" s="1096"/>
      <c r="ADR2" s="1096"/>
      <c r="ADS2" s="1096"/>
      <c r="ADT2" s="1096"/>
      <c r="ADU2" s="1096"/>
      <c r="ADV2" s="1096"/>
      <c r="ADW2" s="1096"/>
      <c r="ADX2" s="1096"/>
      <c r="ADY2" s="1096"/>
      <c r="ADZ2" s="1096"/>
      <c r="AEA2" s="1096"/>
      <c r="AEB2" s="1096"/>
      <c r="AEC2" s="1096"/>
      <c r="AED2" s="1096"/>
      <c r="AEE2" s="1096"/>
      <c r="AEF2" s="1096"/>
      <c r="AEG2" s="1096"/>
      <c r="AEH2" s="1096"/>
      <c r="AEI2" s="1096"/>
      <c r="AEJ2" s="1096"/>
      <c r="AEK2" s="1096"/>
      <c r="AEL2" s="1096"/>
      <c r="AEM2" s="1096"/>
      <c r="AEN2" s="1096"/>
      <c r="AEO2" s="1096"/>
      <c r="AEP2" s="1096"/>
      <c r="AEQ2" s="1096"/>
      <c r="AER2" s="1096"/>
      <c r="AES2" s="1096"/>
      <c r="AET2" s="1096"/>
      <c r="AEU2" s="1096"/>
      <c r="AEV2" s="1096"/>
      <c r="AEW2" s="1096"/>
      <c r="AEX2" s="1096"/>
      <c r="AEY2" s="1096"/>
      <c r="AEZ2" s="1096"/>
      <c r="AFA2" s="1096"/>
      <c r="AFB2" s="1096"/>
      <c r="AFC2" s="1096"/>
      <c r="AFD2" s="1096"/>
      <c r="AFE2" s="1096"/>
      <c r="AFF2" s="1096"/>
      <c r="AFG2" s="1096"/>
      <c r="AFH2" s="1096"/>
      <c r="AFI2" s="1096"/>
      <c r="AFJ2" s="1096"/>
      <c r="AFK2" s="1096"/>
      <c r="AFL2" s="1096"/>
      <c r="AFM2" s="1096"/>
      <c r="AFN2" s="1096"/>
      <c r="AFO2" s="1096"/>
      <c r="AFP2" s="1096"/>
      <c r="AFQ2" s="1096"/>
      <c r="AFR2" s="1096"/>
      <c r="AFS2" s="1096"/>
      <c r="AFT2" s="1096"/>
      <c r="AFU2" s="1096"/>
      <c r="AFV2" s="1096"/>
      <c r="AFW2" s="1096"/>
      <c r="AFX2" s="1096"/>
      <c r="AFY2" s="1096"/>
      <c r="AFZ2" s="1096"/>
      <c r="AGA2" s="1096"/>
      <c r="AGB2" s="1096"/>
      <c r="AGC2" s="1096"/>
      <c r="AGD2" s="1096"/>
      <c r="AGE2" s="1096"/>
      <c r="AGF2" s="1096"/>
      <c r="AGG2" s="1096"/>
      <c r="AGH2" s="1096"/>
      <c r="AGI2" s="1096"/>
      <c r="AGJ2" s="1096"/>
      <c r="AGK2" s="1096"/>
      <c r="AGL2" s="1096"/>
      <c r="AGM2" s="1096"/>
      <c r="AGN2" s="1096"/>
      <c r="AGO2" s="1096"/>
      <c r="AGP2" s="1096"/>
      <c r="AGQ2" s="1096"/>
      <c r="AGR2" s="1096"/>
      <c r="AGS2" s="1096"/>
      <c r="AGT2" s="1096"/>
      <c r="AGU2" s="1096"/>
      <c r="AGV2" s="1096"/>
      <c r="AGW2" s="1096"/>
      <c r="AGX2" s="1096"/>
      <c r="AGY2" s="1096"/>
      <c r="AGZ2" s="1096"/>
      <c r="AHA2" s="1096"/>
      <c r="AHB2" s="1096"/>
      <c r="AHC2" s="1096"/>
      <c r="AHD2" s="1096"/>
      <c r="AHE2" s="1096"/>
      <c r="AHF2" s="1096"/>
      <c r="AHG2" s="1096"/>
      <c r="AHH2" s="1096"/>
      <c r="AHI2" s="1096"/>
      <c r="AHJ2" s="1096"/>
      <c r="AHK2" s="1096"/>
      <c r="AHL2" s="1096"/>
      <c r="AHM2" s="1096"/>
      <c r="AHN2" s="1096"/>
      <c r="AHO2" s="1096"/>
      <c r="AHP2" s="1096"/>
      <c r="AHQ2" s="1096"/>
      <c r="AHR2" s="1096"/>
      <c r="AHS2" s="1096"/>
      <c r="AHT2" s="1096"/>
      <c r="AHU2" s="1096"/>
      <c r="AHV2" s="1096"/>
      <c r="AHW2" s="1096"/>
      <c r="AHX2" s="1096"/>
      <c r="AHY2" s="1096"/>
      <c r="AHZ2" s="1096"/>
      <c r="AIA2" s="1096"/>
      <c r="AIB2" s="1096"/>
      <c r="AIC2" s="1096"/>
      <c r="AID2" s="1096"/>
      <c r="AIE2" s="1096"/>
      <c r="AIF2" s="1096"/>
      <c r="AIG2" s="1096"/>
      <c r="AIH2" s="1096"/>
      <c r="AII2" s="1096"/>
      <c r="AIJ2" s="1096"/>
      <c r="AIK2" s="1096"/>
      <c r="AIL2" s="1096"/>
      <c r="AIM2" s="1096"/>
      <c r="AIN2" s="1096"/>
      <c r="AIO2" s="1096"/>
      <c r="AIP2" s="1096"/>
      <c r="AIQ2" s="1096"/>
      <c r="AIR2" s="1096"/>
      <c r="AIS2" s="1096"/>
      <c r="AIT2" s="1096"/>
      <c r="AIU2" s="1096"/>
      <c r="AIV2" s="1096"/>
      <c r="AIW2" s="1096"/>
      <c r="AIX2" s="1096"/>
      <c r="AIY2" s="1096"/>
      <c r="AIZ2" s="1096"/>
      <c r="AJA2" s="1096"/>
      <c r="AJB2" s="1096"/>
      <c r="AJC2" s="1096"/>
      <c r="AJD2" s="1096"/>
      <c r="AJE2" s="1096"/>
      <c r="AJF2" s="1096"/>
      <c r="AJG2" s="1096"/>
      <c r="AJH2" s="1096"/>
      <c r="AJI2" s="1096"/>
      <c r="AJJ2" s="1096"/>
      <c r="AJK2" s="1096"/>
      <c r="AJL2" s="1096"/>
      <c r="AJM2" s="1096"/>
      <c r="AJN2" s="1096"/>
      <c r="AJO2" s="1096"/>
      <c r="AJP2" s="1096"/>
      <c r="AJQ2" s="1096"/>
      <c r="AJR2" s="1096"/>
      <c r="AJS2" s="1096"/>
      <c r="AJT2" s="1096"/>
      <c r="AJU2" s="1096"/>
      <c r="AJV2" s="1096"/>
      <c r="AJW2" s="1096"/>
      <c r="AJX2" s="1096"/>
      <c r="AJY2" s="1096"/>
      <c r="AJZ2" s="1096"/>
      <c r="AKA2" s="1096"/>
      <c r="AKB2" s="1096"/>
      <c r="AKC2" s="1096"/>
      <c r="AKD2" s="1096"/>
      <c r="AKE2" s="1096"/>
      <c r="AKF2" s="1096"/>
      <c r="AKG2" s="1096"/>
      <c r="AKH2" s="1096"/>
      <c r="AKI2" s="1096"/>
      <c r="AKJ2" s="1096"/>
      <c r="AKK2" s="1096"/>
      <c r="AKL2" s="1096"/>
      <c r="AKM2" s="1096"/>
      <c r="AKN2" s="1096"/>
      <c r="AKO2" s="1096"/>
      <c r="AKP2" s="1096"/>
      <c r="AKQ2" s="1096"/>
      <c r="AKR2" s="1096"/>
      <c r="AKS2" s="1096"/>
      <c r="AKT2" s="1096"/>
      <c r="AKU2" s="1096"/>
      <c r="AKV2" s="1096"/>
      <c r="AKW2" s="1096"/>
      <c r="AKX2" s="1096"/>
      <c r="AKY2" s="1096"/>
      <c r="AKZ2" s="1096"/>
      <c r="ALA2" s="1096"/>
      <c r="ALB2" s="1096"/>
      <c r="ALC2" s="1096"/>
      <c r="ALD2" s="1096"/>
      <c r="ALE2" s="1096"/>
      <c r="ALF2" s="1096"/>
      <c r="ALG2" s="1096"/>
      <c r="ALH2" s="1096"/>
      <c r="ALI2" s="1096"/>
      <c r="ALJ2" s="1096"/>
      <c r="ALK2" s="1096"/>
      <c r="ALL2" s="1096"/>
      <c r="ALM2" s="1096"/>
      <c r="ALN2" s="1096"/>
      <c r="ALO2" s="1096"/>
      <c r="ALP2" s="1096"/>
      <c r="ALQ2" s="1096"/>
      <c r="ALR2" s="1096"/>
      <c r="ALS2" s="1096"/>
      <c r="ALT2" s="1096"/>
      <c r="ALU2" s="1096"/>
      <c r="ALV2" s="1096"/>
      <c r="ALW2" s="1096"/>
      <c r="ALX2" s="1096"/>
      <c r="ALY2" s="1096"/>
      <c r="ALZ2" s="1096"/>
      <c r="AMA2" s="1096"/>
      <c r="AMB2" s="1096"/>
      <c r="AMC2" s="1096"/>
      <c r="AMD2" s="1096"/>
      <c r="AME2" s="1096"/>
      <c r="AMF2" s="1096"/>
      <c r="AMG2" s="1096"/>
      <c r="AMH2" s="1096"/>
      <c r="AMI2" s="1096"/>
      <c r="AMJ2" s="1096"/>
      <c r="AMK2" s="1096"/>
      <c r="AML2" s="1096"/>
      <c r="AMM2" s="1096"/>
      <c r="AMN2" s="1096"/>
      <c r="AMO2" s="1096"/>
      <c r="AMP2" s="1096"/>
      <c r="AMQ2" s="1096"/>
      <c r="AMR2" s="1096"/>
      <c r="AMS2" s="1096"/>
      <c r="AMT2" s="1096"/>
      <c r="AMU2" s="1096"/>
      <c r="AMV2" s="1096"/>
      <c r="AMW2" s="1096"/>
      <c r="AMX2" s="1096"/>
      <c r="AMY2" s="1096"/>
      <c r="AMZ2" s="1096"/>
      <c r="ANA2" s="1096"/>
      <c r="ANB2" s="1096"/>
      <c r="ANC2" s="1096"/>
      <c r="AND2" s="1096"/>
      <c r="ANE2" s="1096"/>
      <c r="ANF2" s="1096"/>
      <c r="ANG2" s="1096"/>
      <c r="ANH2" s="1096"/>
      <c r="ANI2" s="1096"/>
      <c r="ANJ2" s="1096"/>
      <c r="ANK2" s="1096"/>
      <c r="ANL2" s="1096"/>
      <c r="ANM2" s="1096"/>
      <c r="ANN2" s="1096"/>
      <c r="ANO2" s="1096"/>
      <c r="ANP2" s="1096"/>
      <c r="ANQ2" s="1096"/>
      <c r="ANR2" s="1096"/>
      <c r="ANS2" s="1096"/>
      <c r="ANT2" s="1096"/>
      <c r="ANU2" s="1096"/>
      <c r="ANV2" s="1096"/>
      <c r="ANW2" s="1096"/>
      <c r="ANX2" s="1096"/>
      <c r="ANY2" s="1096"/>
      <c r="ANZ2" s="1096"/>
      <c r="AOA2" s="1096"/>
      <c r="AOB2" s="1096"/>
      <c r="AOC2" s="1096"/>
      <c r="AOD2" s="1096"/>
      <c r="AOE2" s="1096"/>
      <c r="AOF2" s="1096"/>
      <c r="AOG2" s="1096"/>
      <c r="AOH2" s="1096"/>
      <c r="AOI2" s="1096"/>
      <c r="AOJ2" s="1096"/>
      <c r="AOK2" s="1096"/>
      <c r="AOL2" s="1096"/>
      <c r="AOM2" s="1096"/>
      <c r="AON2" s="1096"/>
      <c r="AOO2" s="1096"/>
      <c r="AOP2" s="1096"/>
      <c r="AOQ2" s="1096"/>
      <c r="AOR2" s="1096"/>
      <c r="AOS2" s="1096"/>
      <c r="AOT2" s="1096"/>
      <c r="AOU2" s="1096"/>
      <c r="AOV2" s="1096"/>
      <c r="AOW2" s="1096"/>
      <c r="AOX2" s="1096"/>
      <c r="AOY2" s="1096"/>
      <c r="AOZ2" s="1096"/>
      <c r="APA2" s="1096"/>
      <c r="APB2" s="1096"/>
      <c r="APC2" s="1096"/>
      <c r="APD2" s="1096"/>
      <c r="APE2" s="1096"/>
      <c r="APF2" s="1096"/>
      <c r="APG2" s="1096"/>
      <c r="APH2" s="1096"/>
      <c r="API2" s="1096"/>
      <c r="APJ2" s="1096"/>
      <c r="APK2" s="1096"/>
      <c r="APL2" s="1096"/>
      <c r="APM2" s="1096"/>
      <c r="APN2" s="1096"/>
      <c r="APO2" s="1096"/>
      <c r="APP2" s="1096"/>
      <c r="APQ2" s="1096"/>
      <c r="APR2" s="1096"/>
      <c r="APS2" s="1096"/>
      <c r="APT2" s="1096"/>
      <c r="APU2" s="1096"/>
      <c r="APV2" s="1096"/>
      <c r="APW2" s="1096"/>
      <c r="APX2" s="1096"/>
      <c r="APY2" s="1096"/>
      <c r="APZ2" s="1096"/>
      <c r="AQA2" s="1096"/>
      <c r="AQB2" s="1096"/>
      <c r="AQC2" s="1096"/>
      <c r="AQD2" s="1096"/>
      <c r="AQE2" s="1096"/>
      <c r="AQF2" s="1096"/>
      <c r="AQG2" s="1096"/>
      <c r="AQH2" s="1096"/>
      <c r="AQI2" s="1096"/>
      <c r="AQJ2" s="1096"/>
      <c r="AQK2" s="1096"/>
      <c r="AQL2" s="1096"/>
      <c r="AQM2" s="1096"/>
      <c r="AQN2" s="1096"/>
      <c r="AQO2" s="1096"/>
      <c r="AQP2" s="1096"/>
      <c r="AQQ2" s="1096"/>
      <c r="AQR2" s="1096"/>
      <c r="AQS2" s="1096"/>
      <c r="AQT2" s="1096"/>
      <c r="AQU2" s="1096"/>
      <c r="AQV2" s="1096"/>
      <c r="AQW2" s="1096"/>
      <c r="AQX2" s="1096"/>
      <c r="AQY2" s="1096"/>
      <c r="AQZ2" s="1096"/>
      <c r="ARA2" s="1096"/>
      <c r="ARB2" s="1096"/>
      <c r="ARC2" s="1096"/>
      <c r="ARD2" s="1096"/>
      <c r="ARE2" s="1096"/>
      <c r="ARF2" s="1096"/>
      <c r="ARG2" s="1096"/>
      <c r="ARH2" s="1096"/>
      <c r="ARI2" s="1096"/>
      <c r="ARJ2" s="1096"/>
      <c r="ARK2" s="1096"/>
      <c r="ARL2" s="1096"/>
      <c r="ARM2" s="1096"/>
      <c r="ARN2" s="1096"/>
      <c r="ARO2" s="1096"/>
      <c r="ARP2" s="1096"/>
      <c r="ARQ2" s="1096"/>
      <c r="ARR2" s="1096"/>
      <c r="ARS2" s="1096"/>
      <c r="ART2" s="1096"/>
      <c r="ARU2" s="1096"/>
      <c r="ARV2" s="1096"/>
      <c r="ARW2" s="1096"/>
      <c r="ARX2" s="1096"/>
      <c r="ARY2" s="1096"/>
      <c r="ARZ2" s="1096"/>
      <c r="ASA2" s="1096"/>
      <c r="ASB2" s="1096"/>
      <c r="ASC2" s="1096"/>
      <c r="ASD2" s="1096"/>
      <c r="ASE2" s="1096"/>
      <c r="ASF2" s="1096"/>
      <c r="ASG2" s="1096"/>
      <c r="ASH2" s="1096"/>
      <c r="ASI2" s="1096"/>
      <c r="ASJ2" s="1096"/>
      <c r="ASK2" s="1096"/>
      <c r="ASL2" s="1096"/>
      <c r="ASM2" s="1096"/>
      <c r="ASN2" s="1096"/>
      <c r="ASO2" s="1096"/>
      <c r="ASP2" s="1096"/>
      <c r="ASQ2" s="1096"/>
      <c r="ASR2" s="1096"/>
      <c r="ASS2" s="1096"/>
      <c r="AST2" s="1096"/>
      <c r="ASU2" s="1096"/>
      <c r="ASV2" s="1096"/>
      <c r="ASW2" s="1096"/>
      <c r="ASX2" s="1096"/>
      <c r="ASY2" s="1096"/>
      <c r="ASZ2" s="1096"/>
      <c r="ATA2" s="1096"/>
      <c r="ATB2" s="1096"/>
      <c r="ATC2" s="1096"/>
      <c r="ATD2" s="1096"/>
      <c r="ATE2" s="1096"/>
      <c r="ATF2" s="1096"/>
      <c r="ATG2" s="1096"/>
      <c r="ATH2" s="1096"/>
      <c r="ATI2" s="1096"/>
      <c r="ATJ2" s="1096"/>
      <c r="ATK2" s="1096"/>
      <c r="ATL2" s="1096"/>
      <c r="ATM2" s="1096"/>
      <c r="ATN2" s="1096"/>
      <c r="ATO2" s="1096"/>
      <c r="ATP2" s="1096"/>
      <c r="ATQ2" s="1096"/>
      <c r="ATR2" s="1096"/>
      <c r="ATS2" s="1096"/>
      <c r="ATT2" s="1096"/>
      <c r="ATU2" s="1096"/>
      <c r="ATV2" s="1096"/>
      <c r="ATW2" s="1096"/>
      <c r="ATX2" s="1096"/>
      <c r="ATY2" s="1096"/>
      <c r="ATZ2" s="1096"/>
      <c r="AUA2" s="1096"/>
      <c r="AUB2" s="1096"/>
      <c r="AUC2" s="1096"/>
      <c r="AUD2" s="1096"/>
      <c r="AUE2" s="1096"/>
      <c r="AUF2" s="1096"/>
      <c r="AUG2" s="1096"/>
      <c r="AUH2" s="1096"/>
      <c r="AUI2" s="1096"/>
      <c r="AUJ2" s="1096"/>
      <c r="AUK2" s="1096"/>
      <c r="AUL2" s="1096"/>
      <c r="AUM2" s="1096"/>
      <c r="AUN2" s="1096"/>
      <c r="AUO2" s="1096"/>
      <c r="AUP2" s="1096"/>
      <c r="AUQ2" s="1096"/>
      <c r="AUR2" s="1096"/>
      <c r="AUS2" s="1096"/>
      <c r="AUT2" s="1096"/>
      <c r="AUU2" s="1096"/>
      <c r="AUV2" s="1096"/>
      <c r="AUW2" s="1096"/>
      <c r="AUX2" s="1096"/>
      <c r="AUY2" s="1096"/>
      <c r="AUZ2" s="1096"/>
      <c r="AVA2" s="1096"/>
      <c r="AVB2" s="1096"/>
      <c r="AVC2" s="1096"/>
      <c r="AVD2" s="1096"/>
      <c r="AVE2" s="1096"/>
      <c r="AVF2" s="1096"/>
      <c r="AVG2" s="1096"/>
      <c r="AVH2" s="1096"/>
      <c r="AVI2" s="1096"/>
      <c r="AVJ2" s="1096"/>
      <c r="AVK2" s="1096"/>
      <c r="AVL2" s="1096"/>
      <c r="AVM2" s="1096"/>
      <c r="AVN2" s="1096"/>
      <c r="AVO2" s="1096"/>
      <c r="AVP2" s="1096"/>
      <c r="AVQ2" s="1096"/>
      <c r="AVR2" s="1096"/>
      <c r="AVS2" s="1096"/>
      <c r="AVT2" s="1096"/>
      <c r="AVU2" s="1096"/>
      <c r="AVV2" s="1096"/>
      <c r="AVW2" s="1096"/>
      <c r="AVX2" s="1096"/>
      <c r="AVY2" s="1096"/>
      <c r="AVZ2" s="1096"/>
      <c r="AWA2" s="1096"/>
      <c r="AWB2" s="1096"/>
      <c r="AWC2" s="1096"/>
      <c r="AWD2" s="1096"/>
      <c r="AWE2" s="1096"/>
      <c r="AWF2" s="1096"/>
      <c r="AWG2" s="1096"/>
      <c r="AWH2" s="1096"/>
      <c r="AWI2" s="1096"/>
      <c r="AWJ2" s="1096"/>
      <c r="AWK2" s="1096"/>
      <c r="AWL2" s="1096"/>
      <c r="AWM2" s="1096"/>
      <c r="AWN2" s="1096"/>
      <c r="AWO2" s="1096"/>
      <c r="AWP2" s="1096"/>
      <c r="AWQ2" s="1096"/>
      <c r="AWR2" s="1096"/>
      <c r="AWS2" s="1096"/>
      <c r="AWT2" s="1096"/>
      <c r="AWU2" s="1096"/>
      <c r="AWV2" s="1096"/>
      <c r="AWW2" s="1096"/>
      <c r="AWX2" s="1096"/>
      <c r="AWY2" s="1096"/>
      <c r="AWZ2" s="1096"/>
      <c r="AXA2" s="1096"/>
      <c r="AXB2" s="1096"/>
      <c r="AXC2" s="1096"/>
      <c r="AXD2" s="1096"/>
      <c r="AXE2" s="1096"/>
      <c r="AXF2" s="1096"/>
      <c r="AXG2" s="1096"/>
      <c r="AXH2" s="1096"/>
      <c r="AXI2" s="1096"/>
      <c r="AXJ2" s="1096"/>
      <c r="AXK2" s="1096"/>
      <c r="AXL2" s="1096"/>
      <c r="AXM2" s="1096"/>
      <c r="AXN2" s="1096"/>
      <c r="AXO2" s="1096"/>
      <c r="AXP2" s="1096"/>
      <c r="AXQ2" s="1096"/>
      <c r="AXR2" s="1096"/>
      <c r="AXS2" s="1096"/>
      <c r="AXT2" s="1096"/>
      <c r="AXU2" s="1096"/>
      <c r="AXV2" s="1096"/>
      <c r="AXW2" s="1096"/>
      <c r="AXX2" s="1096"/>
      <c r="AXY2" s="1096"/>
      <c r="AXZ2" s="1096"/>
      <c r="AYA2" s="1096"/>
      <c r="AYB2" s="1096"/>
      <c r="AYC2" s="1096"/>
      <c r="AYD2" s="1096"/>
      <c r="AYE2" s="1096"/>
      <c r="AYF2" s="1096"/>
      <c r="AYG2" s="1096"/>
      <c r="AYH2" s="1096"/>
      <c r="AYI2" s="1096"/>
      <c r="AYJ2" s="1096"/>
      <c r="AYK2" s="1096"/>
      <c r="AYL2" s="1096"/>
      <c r="AYM2" s="1096"/>
      <c r="AYN2" s="1096"/>
      <c r="AYO2" s="1096"/>
      <c r="AYP2" s="1096"/>
      <c r="AYQ2" s="1096"/>
      <c r="AYR2" s="1096"/>
      <c r="AYS2" s="1096"/>
      <c r="AYT2" s="1096"/>
      <c r="AYU2" s="1096"/>
      <c r="AYV2" s="1096"/>
      <c r="AYW2" s="1096"/>
      <c r="AYX2" s="1096"/>
      <c r="AYY2" s="1096"/>
      <c r="AYZ2" s="1096"/>
      <c r="AZA2" s="1096"/>
      <c r="AZB2" s="1096"/>
      <c r="AZC2" s="1096"/>
      <c r="AZD2" s="1096"/>
      <c r="AZE2" s="1096"/>
      <c r="AZF2" s="1096"/>
      <c r="AZG2" s="1096"/>
      <c r="AZH2" s="1096"/>
      <c r="AZI2" s="1096"/>
      <c r="AZJ2" s="1096"/>
      <c r="AZK2" s="1096"/>
      <c r="AZL2" s="1096"/>
      <c r="AZM2" s="1096"/>
      <c r="AZN2" s="1096"/>
      <c r="AZO2" s="1096"/>
      <c r="AZP2" s="1096"/>
      <c r="AZQ2" s="1096"/>
      <c r="AZR2" s="1096"/>
      <c r="AZS2" s="1096"/>
      <c r="AZT2" s="1096"/>
      <c r="AZU2" s="1096"/>
      <c r="AZV2" s="1096"/>
      <c r="AZW2" s="1096"/>
      <c r="AZX2" s="1096"/>
      <c r="AZY2" s="1096"/>
      <c r="AZZ2" s="1096"/>
      <c r="BAA2" s="1096"/>
      <c r="BAB2" s="1096"/>
      <c r="BAC2" s="1096"/>
      <c r="BAD2" s="1096"/>
      <c r="BAE2" s="1096"/>
      <c r="BAF2" s="1096"/>
      <c r="BAG2" s="1096"/>
      <c r="BAH2" s="1096"/>
      <c r="BAI2" s="1096"/>
      <c r="BAJ2" s="1096"/>
      <c r="BAK2" s="1096"/>
      <c r="BAL2" s="1096"/>
      <c r="BAM2" s="1096"/>
      <c r="BAN2" s="1096"/>
      <c r="BAO2" s="1096"/>
      <c r="BAP2" s="1096"/>
      <c r="BAQ2" s="1096"/>
      <c r="BAR2" s="1096"/>
      <c r="BAS2" s="1096"/>
      <c r="BAT2" s="1096"/>
      <c r="BAU2" s="1096"/>
      <c r="BAV2" s="1096"/>
      <c r="BAW2" s="1096"/>
      <c r="BAX2" s="1096"/>
      <c r="BAY2" s="1096"/>
      <c r="BAZ2" s="1096"/>
      <c r="BBA2" s="1096"/>
      <c r="BBB2" s="1096"/>
      <c r="BBC2" s="1096"/>
      <c r="BBD2" s="1096"/>
      <c r="BBE2" s="1096"/>
      <c r="BBF2" s="1096"/>
      <c r="BBG2" s="1096"/>
      <c r="BBH2" s="1096"/>
      <c r="BBI2" s="1096"/>
      <c r="BBJ2" s="1096"/>
      <c r="BBK2" s="1096"/>
      <c r="BBL2" s="1096"/>
      <c r="BBM2" s="1096"/>
      <c r="BBN2" s="1096"/>
      <c r="BBO2" s="1096"/>
      <c r="BBP2" s="1096"/>
      <c r="BBQ2" s="1096"/>
      <c r="BBR2" s="1096"/>
      <c r="BBS2" s="1096"/>
      <c r="BBT2" s="1096"/>
      <c r="BBU2" s="1096"/>
      <c r="BBV2" s="1096"/>
      <c r="BBW2" s="1096"/>
      <c r="BBX2" s="1096"/>
      <c r="BBY2" s="1096"/>
      <c r="BBZ2" s="1096"/>
      <c r="BCA2" s="1096"/>
      <c r="BCB2" s="1096"/>
      <c r="BCC2" s="1096"/>
      <c r="BCD2" s="1096"/>
      <c r="BCE2" s="1096"/>
      <c r="BCF2" s="1096"/>
      <c r="BCG2" s="1096"/>
      <c r="BCH2" s="1096"/>
      <c r="BCI2" s="1096"/>
      <c r="BCJ2" s="1096"/>
      <c r="BCK2" s="1096"/>
      <c r="BCL2" s="1096"/>
      <c r="BCM2" s="1096"/>
      <c r="BCN2" s="1096"/>
      <c r="BCO2" s="1096"/>
      <c r="BCP2" s="1096"/>
      <c r="BCQ2" s="1096"/>
      <c r="BCR2" s="1096"/>
      <c r="BCS2" s="1096"/>
      <c r="BCT2" s="1096"/>
      <c r="BCU2" s="1096"/>
      <c r="BCV2" s="1096"/>
      <c r="BCW2" s="1096"/>
      <c r="BCX2" s="1096"/>
      <c r="BCY2" s="1096"/>
      <c r="BCZ2" s="1096"/>
      <c r="BDA2" s="1096"/>
      <c r="BDB2" s="1096"/>
      <c r="BDC2" s="1096"/>
      <c r="BDD2" s="1096"/>
      <c r="BDE2" s="1096"/>
      <c r="BDF2" s="1096"/>
      <c r="BDG2" s="1096"/>
      <c r="BDH2" s="1096"/>
      <c r="BDI2" s="1096"/>
      <c r="BDJ2" s="1096"/>
      <c r="BDK2" s="1096"/>
      <c r="BDL2" s="1096"/>
      <c r="BDM2" s="1096"/>
      <c r="BDN2" s="1096"/>
      <c r="BDO2" s="1096"/>
      <c r="BDP2" s="1096"/>
      <c r="BDQ2" s="1096"/>
      <c r="BDR2" s="1096"/>
      <c r="BDS2" s="1096"/>
      <c r="BDT2" s="1096"/>
      <c r="BDU2" s="1096"/>
      <c r="BDV2" s="1096"/>
      <c r="BDW2" s="1096"/>
      <c r="BDX2" s="1096"/>
      <c r="BDY2" s="1096"/>
      <c r="BDZ2" s="1096"/>
      <c r="BEA2" s="1096"/>
      <c r="BEB2" s="1096"/>
      <c r="BEC2" s="1096"/>
      <c r="BED2" s="1096"/>
      <c r="BEE2" s="1096"/>
      <c r="BEF2" s="1096"/>
      <c r="BEG2" s="1096"/>
      <c r="BEH2" s="1096"/>
      <c r="BEI2" s="1096"/>
      <c r="BEJ2" s="1096"/>
      <c r="BEK2" s="1096"/>
      <c r="BEL2" s="1096"/>
      <c r="BEM2" s="1096"/>
      <c r="BEN2" s="1096"/>
      <c r="BEO2" s="1096"/>
      <c r="BEP2" s="1096"/>
      <c r="BEQ2" s="1096"/>
      <c r="BER2" s="1096"/>
      <c r="BES2" s="1096"/>
      <c r="BET2" s="1096"/>
      <c r="BEU2" s="1096"/>
      <c r="BEV2" s="1096"/>
      <c r="BEW2" s="1096"/>
      <c r="BEX2" s="1096"/>
      <c r="BEY2" s="1096"/>
      <c r="BEZ2" s="1096"/>
      <c r="BFA2" s="1096"/>
      <c r="BFB2" s="1096"/>
      <c r="BFC2" s="1096"/>
      <c r="BFD2" s="1096"/>
      <c r="BFE2" s="1096"/>
      <c r="BFF2" s="1096"/>
      <c r="BFG2" s="1096"/>
      <c r="BFH2" s="1096"/>
      <c r="BFI2" s="1096"/>
      <c r="BFJ2" s="1096"/>
      <c r="BFK2" s="1096"/>
      <c r="BFL2" s="1096"/>
      <c r="BFM2" s="1096"/>
      <c r="BFN2" s="1096"/>
      <c r="BFO2" s="1096"/>
      <c r="BFP2" s="1096"/>
      <c r="BFQ2" s="1096"/>
      <c r="BFR2" s="1096"/>
      <c r="BFS2" s="1096"/>
      <c r="BFT2" s="1096"/>
      <c r="BFU2" s="1096"/>
      <c r="BFV2" s="1096"/>
      <c r="BFW2" s="1096"/>
      <c r="BFX2" s="1096"/>
      <c r="BFY2" s="1096"/>
      <c r="BFZ2" s="1096"/>
      <c r="BGA2" s="1096"/>
      <c r="BGB2" s="1096"/>
      <c r="BGC2" s="1096"/>
      <c r="BGD2" s="1096"/>
      <c r="BGE2" s="1096"/>
      <c r="BGF2" s="1096"/>
      <c r="BGG2" s="1096"/>
      <c r="BGH2" s="1096"/>
      <c r="BGI2" s="1096"/>
      <c r="BGJ2" s="1096"/>
      <c r="BGK2" s="1096"/>
      <c r="BGL2" s="1096"/>
      <c r="BGM2" s="1096"/>
      <c r="BGN2" s="1096"/>
      <c r="BGO2" s="1096"/>
      <c r="BGP2" s="1096"/>
      <c r="BGQ2" s="1096"/>
      <c r="BGR2" s="1096"/>
      <c r="BGS2" s="1096"/>
      <c r="BGT2" s="1096"/>
      <c r="BGU2" s="1096"/>
      <c r="BGV2" s="1096"/>
      <c r="BGW2" s="1096"/>
      <c r="BGX2" s="1096"/>
      <c r="BGY2" s="1096"/>
      <c r="BGZ2" s="1096"/>
      <c r="BHA2" s="1096"/>
      <c r="BHB2" s="1096"/>
      <c r="BHC2" s="1096"/>
      <c r="BHD2" s="1096"/>
      <c r="BHE2" s="1096"/>
      <c r="BHF2" s="1096"/>
      <c r="BHG2" s="1096"/>
      <c r="BHH2" s="1096"/>
      <c r="BHI2" s="1096"/>
      <c r="BHJ2" s="1096"/>
      <c r="BHK2" s="1096"/>
      <c r="BHL2" s="1096"/>
      <c r="BHM2" s="1096"/>
      <c r="BHN2" s="1096"/>
      <c r="BHO2" s="1096"/>
      <c r="BHP2" s="1096"/>
      <c r="BHQ2" s="1096"/>
      <c r="BHR2" s="1096"/>
      <c r="BHS2" s="1096"/>
      <c r="BHT2" s="1096"/>
      <c r="BHU2" s="1096"/>
      <c r="BHV2" s="1096"/>
      <c r="BHW2" s="1096"/>
      <c r="BHX2" s="1096"/>
      <c r="BHY2" s="1096"/>
      <c r="BHZ2" s="1096"/>
      <c r="BIA2" s="1096"/>
      <c r="BIB2" s="1096"/>
      <c r="BIC2" s="1096"/>
      <c r="BID2" s="1096"/>
      <c r="BIE2" s="1096"/>
      <c r="BIF2" s="1096"/>
      <c r="BIG2" s="1096"/>
      <c r="BIH2" s="1096"/>
      <c r="BII2" s="1096"/>
      <c r="BIJ2" s="1096"/>
      <c r="BIK2" s="1096"/>
      <c r="BIL2" s="1096"/>
      <c r="BIM2" s="1096"/>
      <c r="BIN2" s="1096"/>
      <c r="BIO2" s="1096"/>
      <c r="BIP2" s="1096"/>
      <c r="BIQ2" s="1096"/>
      <c r="BIR2" s="1096"/>
      <c r="BIS2" s="1096"/>
      <c r="BIT2" s="1096"/>
      <c r="BIU2" s="1096"/>
      <c r="BIV2" s="1096"/>
      <c r="BIW2" s="1096"/>
      <c r="BIX2" s="1096"/>
      <c r="BIY2" s="1096"/>
      <c r="BIZ2" s="1096"/>
      <c r="BJA2" s="1096"/>
      <c r="BJB2" s="1096"/>
      <c r="BJC2" s="1096"/>
      <c r="BJD2" s="1096"/>
      <c r="BJE2" s="1096"/>
      <c r="BJF2" s="1096"/>
      <c r="BJG2" s="1096"/>
      <c r="BJH2" s="1096"/>
      <c r="BJI2" s="1096"/>
      <c r="BJJ2" s="1096"/>
      <c r="BJK2" s="1096"/>
      <c r="BJL2" s="1096"/>
      <c r="BJM2" s="1096"/>
      <c r="BJN2" s="1096"/>
      <c r="BJO2" s="1096"/>
      <c r="BJP2" s="1096"/>
      <c r="BJQ2" s="1096"/>
      <c r="BJR2" s="1096"/>
      <c r="BJS2" s="1096"/>
      <c r="BJT2" s="1096"/>
      <c r="BJU2" s="1096"/>
      <c r="BJV2" s="1096"/>
      <c r="BJW2" s="1096"/>
      <c r="BJX2" s="1096"/>
      <c r="BJY2" s="1096"/>
      <c r="BJZ2" s="1096"/>
      <c r="BKA2" s="1096"/>
      <c r="BKB2" s="1096"/>
      <c r="BKC2" s="1096"/>
      <c r="BKD2" s="1096"/>
      <c r="BKE2" s="1096"/>
      <c r="BKF2" s="1096"/>
      <c r="BKG2" s="1096"/>
      <c r="BKH2" s="1096"/>
      <c r="BKI2" s="1096"/>
      <c r="BKJ2" s="1096"/>
      <c r="BKK2" s="1096"/>
      <c r="BKL2" s="1096"/>
      <c r="BKM2" s="1096"/>
      <c r="BKN2" s="1096"/>
      <c r="BKO2" s="1096"/>
      <c r="BKP2" s="1096"/>
      <c r="BKQ2" s="1096"/>
      <c r="BKR2" s="1096"/>
      <c r="BKS2" s="1096"/>
      <c r="BKT2" s="1096"/>
      <c r="BKU2" s="1096"/>
      <c r="BKV2" s="1096"/>
      <c r="BKW2" s="1096"/>
      <c r="BKX2" s="1096"/>
      <c r="BKY2" s="1096"/>
      <c r="BKZ2" s="1096"/>
      <c r="BLA2" s="1096"/>
      <c r="BLB2" s="1096"/>
      <c r="BLC2" s="1096"/>
      <c r="BLD2" s="1096"/>
      <c r="BLE2" s="1096"/>
      <c r="BLF2" s="1096"/>
      <c r="BLG2" s="1096"/>
      <c r="BLH2" s="1096"/>
      <c r="BLI2" s="1096"/>
      <c r="BLJ2" s="1096"/>
      <c r="BLK2" s="1096"/>
      <c r="BLL2" s="1096"/>
      <c r="BLM2" s="1096"/>
      <c r="BLN2" s="1096"/>
      <c r="BLO2" s="1096"/>
      <c r="BLP2" s="1096"/>
      <c r="BLQ2" s="1096"/>
      <c r="BLR2" s="1096"/>
      <c r="BLS2" s="1096"/>
      <c r="BLT2" s="1096"/>
      <c r="BLU2" s="1096"/>
      <c r="BLV2" s="1096"/>
      <c r="BLW2" s="1096"/>
      <c r="BLX2" s="1096"/>
      <c r="BLY2" s="1096"/>
      <c r="BLZ2" s="1096"/>
      <c r="BMA2" s="1096"/>
      <c r="BMB2" s="1096"/>
      <c r="BMC2" s="1096"/>
      <c r="BMD2" s="1096"/>
      <c r="BME2" s="1096"/>
      <c r="BMF2" s="1096"/>
      <c r="BMG2" s="1096"/>
      <c r="BMH2" s="1096"/>
      <c r="BMI2" s="1096"/>
      <c r="BMJ2" s="1096"/>
      <c r="BMK2" s="1096"/>
      <c r="BML2" s="1096"/>
      <c r="BMM2" s="1096"/>
      <c r="BMN2" s="1096"/>
      <c r="BMO2" s="1096"/>
      <c r="BMP2" s="1096"/>
      <c r="BMQ2" s="1096"/>
      <c r="BMR2" s="1096"/>
      <c r="BMS2" s="1096"/>
      <c r="BMT2" s="1096"/>
      <c r="BMU2" s="1096"/>
      <c r="BMV2" s="1096"/>
      <c r="BMW2" s="1096"/>
      <c r="BMX2" s="1096"/>
      <c r="BMY2" s="1096"/>
      <c r="BMZ2" s="1096"/>
      <c r="BNA2" s="1096"/>
      <c r="BNB2" s="1096"/>
      <c r="BNC2" s="1096"/>
      <c r="BND2" s="1096"/>
      <c r="BNE2" s="1096"/>
      <c r="BNF2" s="1096"/>
      <c r="BNG2" s="1096"/>
      <c r="BNH2" s="1096"/>
      <c r="BNI2" s="1096"/>
      <c r="BNJ2" s="1096"/>
      <c r="BNK2" s="1096"/>
      <c r="BNL2" s="1096"/>
      <c r="BNM2" s="1096"/>
      <c r="BNN2" s="1096"/>
      <c r="BNO2" s="1096"/>
      <c r="BNP2" s="1096"/>
      <c r="BNQ2" s="1096"/>
      <c r="BNR2" s="1096"/>
      <c r="BNS2" s="1096"/>
      <c r="BNT2" s="1096"/>
      <c r="BNU2" s="1096"/>
      <c r="BNV2" s="1096"/>
      <c r="BNW2" s="1096"/>
      <c r="BNX2" s="1096"/>
      <c r="BNY2" s="1096"/>
      <c r="BNZ2" s="1096"/>
      <c r="BOA2" s="1096"/>
      <c r="BOB2" s="1096"/>
      <c r="BOC2" s="1096"/>
      <c r="BOD2" s="1096"/>
      <c r="BOE2" s="1096"/>
      <c r="BOF2" s="1096"/>
      <c r="BOG2" s="1096"/>
      <c r="BOH2" s="1096"/>
      <c r="BOI2" s="1096"/>
      <c r="BOJ2" s="1096"/>
      <c r="BOK2" s="1096"/>
      <c r="BOL2" s="1096"/>
      <c r="BOM2" s="1096"/>
      <c r="BON2" s="1096"/>
      <c r="BOO2" s="1096"/>
      <c r="BOP2" s="1096"/>
      <c r="BOQ2" s="1096"/>
      <c r="BOR2" s="1096"/>
      <c r="BOS2" s="1096"/>
      <c r="BOT2" s="1096"/>
      <c r="BOU2" s="1096"/>
      <c r="BOV2" s="1096"/>
      <c r="BOW2" s="1096"/>
      <c r="BOX2" s="1096"/>
      <c r="BOY2" s="1096"/>
      <c r="BOZ2" s="1096"/>
      <c r="BPA2" s="1096"/>
      <c r="BPB2" s="1096"/>
      <c r="BPC2" s="1096"/>
      <c r="BPD2" s="1096"/>
      <c r="BPE2" s="1096"/>
      <c r="BPF2" s="1096"/>
      <c r="BPG2" s="1096"/>
      <c r="BPH2" s="1096"/>
      <c r="BPI2" s="1096"/>
      <c r="BPJ2" s="1096"/>
      <c r="BPK2" s="1096"/>
      <c r="BPL2" s="1096"/>
      <c r="BPM2" s="1096"/>
      <c r="BPN2" s="1096"/>
      <c r="BPO2" s="1096"/>
      <c r="BPP2" s="1096"/>
      <c r="BPQ2" s="1096"/>
      <c r="BPR2" s="1096"/>
      <c r="BPS2" s="1096"/>
      <c r="BPT2" s="1096"/>
      <c r="BPU2" s="1096"/>
      <c r="BPV2" s="1096"/>
      <c r="BPW2" s="1096"/>
      <c r="BPX2" s="1096"/>
      <c r="BPY2" s="1096"/>
      <c r="BPZ2" s="1096"/>
      <c r="BQA2" s="1096"/>
      <c r="BQB2" s="1096"/>
      <c r="BQC2" s="1096"/>
      <c r="BQD2" s="1096"/>
      <c r="BQE2" s="1096"/>
      <c r="BQF2" s="1096"/>
      <c r="BQG2" s="1096"/>
      <c r="BQH2" s="1096"/>
      <c r="BQI2" s="1096"/>
      <c r="BQJ2" s="1096"/>
      <c r="BQK2" s="1096"/>
      <c r="BQL2" s="1096"/>
      <c r="BQM2" s="1096"/>
      <c r="BQN2" s="1096"/>
      <c r="BQO2" s="1096"/>
      <c r="BQP2" s="1096"/>
      <c r="BQQ2" s="1096"/>
      <c r="BQR2" s="1096"/>
      <c r="BQS2" s="1096"/>
      <c r="BQT2" s="1096"/>
      <c r="BQU2" s="1096"/>
      <c r="BQV2" s="1096"/>
      <c r="BQW2" s="1096"/>
      <c r="BQX2" s="1096"/>
      <c r="BQY2" s="1096"/>
      <c r="BQZ2" s="1096"/>
      <c r="BRA2" s="1096"/>
      <c r="BRB2" s="1096"/>
      <c r="BRC2" s="1096"/>
      <c r="BRD2" s="1096"/>
      <c r="BRE2" s="1096"/>
      <c r="BRF2" s="1096"/>
      <c r="BRG2" s="1096"/>
      <c r="BRH2" s="1096"/>
      <c r="BRI2" s="1096"/>
      <c r="BRJ2" s="1096"/>
      <c r="BRK2" s="1096"/>
      <c r="BRL2" s="1096"/>
      <c r="BRM2" s="1096"/>
      <c r="BRN2" s="1096"/>
      <c r="BRO2" s="1096"/>
      <c r="BRP2" s="1096"/>
      <c r="BRQ2" s="1096"/>
      <c r="BRR2" s="1096"/>
      <c r="BRS2" s="1096"/>
      <c r="BRT2" s="1096"/>
      <c r="BRU2" s="1096"/>
      <c r="BRV2" s="1096"/>
      <c r="BRW2" s="1096"/>
      <c r="BRX2" s="1096"/>
      <c r="BRY2" s="1096"/>
      <c r="BRZ2" s="1096"/>
      <c r="BSA2" s="1096"/>
      <c r="BSB2" s="1096"/>
      <c r="BSC2" s="1096"/>
      <c r="BSD2" s="1096"/>
      <c r="BSE2" s="1096"/>
      <c r="BSF2" s="1096"/>
      <c r="BSG2" s="1096"/>
      <c r="BSH2" s="1096"/>
      <c r="BSI2" s="1096"/>
      <c r="BSJ2" s="1096"/>
      <c r="BSK2" s="1096"/>
      <c r="BSL2" s="1096"/>
      <c r="BSM2" s="1096"/>
      <c r="BSN2" s="1096"/>
      <c r="BSO2" s="1096"/>
      <c r="BSP2" s="1096"/>
      <c r="BSQ2" s="1096"/>
      <c r="BSR2" s="1096"/>
      <c r="BSS2" s="1096"/>
      <c r="BST2" s="1096"/>
      <c r="BSU2" s="1096"/>
      <c r="BSV2" s="1096"/>
      <c r="BSW2" s="1096"/>
      <c r="BSX2" s="1096"/>
      <c r="BSY2" s="1096"/>
      <c r="BSZ2" s="1096"/>
      <c r="BTA2" s="1096"/>
      <c r="BTB2" s="1096"/>
      <c r="BTC2" s="1096"/>
      <c r="BTD2" s="1096"/>
      <c r="BTE2" s="1096"/>
      <c r="BTF2" s="1096"/>
      <c r="BTG2" s="1096"/>
      <c r="BTH2" s="1096"/>
      <c r="BTI2" s="1096"/>
      <c r="BTJ2" s="1096"/>
      <c r="BTK2" s="1096"/>
      <c r="BTL2" s="1096"/>
      <c r="BTM2" s="1096"/>
      <c r="BTN2" s="1096"/>
      <c r="BTO2" s="1096"/>
      <c r="BTP2" s="1096"/>
      <c r="BTQ2" s="1096"/>
      <c r="BTR2" s="1096"/>
      <c r="BTS2" s="1096"/>
      <c r="BTT2" s="1096"/>
      <c r="BTU2" s="1096"/>
      <c r="BTV2" s="1096"/>
      <c r="BTW2" s="1096"/>
      <c r="BTX2" s="1096"/>
      <c r="BTY2" s="1096"/>
      <c r="BTZ2" s="1096"/>
      <c r="BUA2" s="1096"/>
      <c r="BUB2" s="1096"/>
      <c r="BUC2" s="1096"/>
      <c r="BUD2" s="1096"/>
      <c r="BUE2" s="1096"/>
      <c r="BUF2" s="1096"/>
      <c r="BUG2" s="1096"/>
      <c r="BUH2" s="1096"/>
      <c r="BUI2" s="1096"/>
      <c r="BUJ2" s="1096"/>
      <c r="BUK2" s="1096"/>
      <c r="BUL2" s="1096"/>
      <c r="BUM2" s="1096"/>
      <c r="BUN2" s="1096"/>
      <c r="BUO2" s="1096"/>
      <c r="BUP2" s="1096"/>
      <c r="BUQ2" s="1096"/>
      <c r="BUR2" s="1096"/>
      <c r="BUS2" s="1096"/>
      <c r="BUT2" s="1096"/>
      <c r="BUU2" s="1096"/>
      <c r="BUV2" s="1096"/>
      <c r="BUW2" s="1096"/>
      <c r="BUX2" s="1096"/>
      <c r="BUY2" s="1096"/>
      <c r="BUZ2" s="1096"/>
      <c r="BVA2" s="1096"/>
      <c r="BVB2" s="1096"/>
      <c r="BVC2" s="1096"/>
      <c r="BVD2" s="1096"/>
      <c r="BVE2" s="1096"/>
      <c r="BVF2" s="1096"/>
      <c r="BVG2" s="1096"/>
      <c r="BVH2" s="1096"/>
      <c r="BVI2" s="1096"/>
      <c r="BVJ2" s="1096"/>
      <c r="BVK2" s="1096"/>
      <c r="BVL2" s="1096"/>
      <c r="BVM2" s="1096"/>
      <c r="BVN2" s="1096"/>
      <c r="BVO2" s="1096"/>
      <c r="BVP2" s="1096"/>
      <c r="BVQ2" s="1096"/>
      <c r="BVR2" s="1096"/>
      <c r="BVS2" s="1096"/>
      <c r="BVT2" s="1096"/>
      <c r="BVU2" s="1096"/>
      <c r="BVV2" s="1096"/>
      <c r="BVW2" s="1096"/>
      <c r="BVX2" s="1096"/>
      <c r="BVY2" s="1096"/>
      <c r="BVZ2" s="1096"/>
      <c r="BWA2" s="1096"/>
      <c r="BWB2" s="1096"/>
      <c r="BWC2" s="1096"/>
      <c r="BWD2" s="1096"/>
      <c r="BWE2" s="1096"/>
      <c r="BWF2" s="1096"/>
      <c r="BWG2" s="1096"/>
      <c r="BWH2" s="1096"/>
      <c r="BWI2" s="1096"/>
      <c r="BWJ2" s="1096"/>
      <c r="BWK2" s="1096"/>
      <c r="BWL2" s="1096"/>
      <c r="BWM2" s="1096"/>
      <c r="BWN2" s="1096"/>
      <c r="BWO2" s="1096"/>
      <c r="BWP2" s="1096"/>
      <c r="BWQ2" s="1096"/>
      <c r="BWR2" s="1096"/>
      <c r="BWS2" s="1096"/>
      <c r="BWT2" s="1096"/>
      <c r="BWU2" s="1096"/>
      <c r="BWV2" s="1096"/>
      <c r="BWW2" s="1096"/>
      <c r="BWX2" s="1096"/>
      <c r="BWY2" s="1096"/>
      <c r="BWZ2" s="1096"/>
      <c r="BXA2" s="1096"/>
      <c r="BXB2" s="1096"/>
      <c r="BXC2" s="1096"/>
      <c r="BXD2" s="1096"/>
      <c r="BXE2" s="1096"/>
      <c r="BXF2" s="1096"/>
      <c r="BXG2" s="1096"/>
      <c r="BXH2" s="1096"/>
      <c r="BXI2" s="1096"/>
      <c r="BXJ2" s="1096"/>
      <c r="BXK2" s="1096"/>
      <c r="BXL2" s="1096"/>
      <c r="BXM2" s="1096"/>
      <c r="BXN2" s="1096"/>
      <c r="BXO2" s="1096"/>
      <c r="BXP2" s="1096"/>
      <c r="BXQ2" s="1096"/>
      <c r="BXR2" s="1096"/>
      <c r="BXS2" s="1096"/>
      <c r="BXT2" s="1096"/>
      <c r="BXU2" s="1096"/>
      <c r="BXV2" s="1096"/>
      <c r="BXW2" s="1096"/>
      <c r="BXX2" s="1096"/>
      <c r="BXY2" s="1096"/>
      <c r="BXZ2" s="1096"/>
      <c r="BYA2" s="1096"/>
      <c r="BYB2" s="1096"/>
      <c r="BYC2" s="1096"/>
      <c r="BYD2" s="1096"/>
      <c r="BYE2" s="1096"/>
      <c r="BYF2" s="1096"/>
      <c r="BYG2" s="1096"/>
      <c r="BYH2" s="1096"/>
      <c r="BYI2" s="1096"/>
      <c r="BYJ2" s="1096"/>
      <c r="BYK2" s="1096"/>
      <c r="BYL2" s="1096"/>
      <c r="BYM2" s="1096"/>
      <c r="BYN2" s="1096"/>
      <c r="BYO2" s="1096"/>
      <c r="BYP2" s="1096"/>
      <c r="BYQ2" s="1096"/>
      <c r="BYR2" s="1096"/>
      <c r="BYS2" s="1096"/>
      <c r="BYT2" s="1096"/>
      <c r="BYU2" s="1096"/>
      <c r="BYV2" s="1096"/>
      <c r="BYW2" s="1096"/>
      <c r="BYX2" s="1096"/>
      <c r="BYY2" s="1096"/>
      <c r="BYZ2" s="1096"/>
      <c r="BZA2" s="1096"/>
      <c r="BZB2" s="1096"/>
      <c r="BZC2" s="1096"/>
      <c r="BZD2" s="1096"/>
      <c r="BZE2" s="1096"/>
      <c r="BZF2" s="1096"/>
      <c r="BZG2" s="1096"/>
      <c r="BZH2" s="1096"/>
      <c r="BZI2" s="1096"/>
      <c r="BZJ2" s="1096"/>
      <c r="BZK2" s="1096"/>
      <c r="BZL2" s="1096"/>
      <c r="BZM2" s="1096"/>
      <c r="BZN2" s="1096"/>
      <c r="BZO2" s="1096"/>
      <c r="BZP2" s="1096"/>
      <c r="BZQ2" s="1096"/>
      <c r="BZR2" s="1096"/>
      <c r="BZS2" s="1096"/>
      <c r="BZT2" s="1096"/>
      <c r="BZU2" s="1096"/>
      <c r="BZV2" s="1096"/>
      <c r="BZW2" s="1096"/>
      <c r="BZX2" s="1096"/>
      <c r="BZY2" s="1096"/>
      <c r="BZZ2" s="1096"/>
      <c r="CAA2" s="1096"/>
      <c r="CAB2" s="1096"/>
      <c r="CAC2" s="1096"/>
      <c r="CAD2" s="1096"/>
      <c r="CAE2" s="1096"/>
      <c r="CAF2" s="1096"/>
      <c r="CAG2" s="1096"/>
      <c r="CAH2" s="1096"/>
      <c r="CAI2" s="1096"/>
      <c r="CAJ2" s="1096"/>
      <c r="CAK2" s="1096"/>
      <c r="CAL2" s="1096"/>
      <c r="CAM2" s="1096"/>
      <c r="CAN2" s="1096"/>
      <c r="CAO2" s="1096"/>
      <c r="CAP2" s="1096"/>
      <c r="CAQ2" s="1096"/>
      <c r="CAR2" s="1096"/>
      <c r="CAS2" s="1096"/>
      <c r="CAT2" s="1096"/>
      <c r="CAU2" s="1096"/>
      <c r="CAV2" s="1096"/>
      <c r="CAW2" s="1096"/>
      <c r="CAX2" s="1096"/>
      <c r="CAY2" s="1096"/>
      <c r="CAZ2" s="1096"/>
      <c r="CBA2" s="1096"/>
      <c r="CBB2" s="1096"/>
      <c r="CBC2" s="1096"/>
      <c r="CBD2" s="1096"/>
      <c r="CBE2" s="1096"/>
      <c r="CBF2" s="1096"/>
      <c r="CBG2" s="1096"/>
      <c r="CBH2" s="1096"/>
      <c r="CBI2" s="1096"/>
      <c r="CBJ2" s="1096"/>
      <c r="CBK2" s="1096"/>
      <c r="CBL2" s="1096"/>
      <c r="CBM2" s="1096"/>
      <c r="CBN2" s="1096"/>
      <c r="CBO2" s="1096"/>
      <c r="CBP2" s="1096"/>
      <c r="CBQ2" s="1096"/>
      <c r="CBR2" s="1096"/>
      <c r="CBS2" s="1096"/>
      <c r="CBT2" s="1096"/>
      <c r="CBU2" s="1096"/>
      <c r="CBV2" s="1096"/>
      <c r="CBW2" s="1096"/>
      <c r="CBX2" s="1096"/>
      <c r="CBY2" s="1096"/>
      <c r="CBZ2" s="1096"/>
      <c r="CCA2" s="1096"/>
      <c r="CCB2" s="1096"/>
      <c r="CCC2" s="1096"/>
      <c r="CCD2" s="1096"/>
      <c r="CCE2" s="1096"/>
      <c r="CCF2" s="1096"/>
      <c r="CCG2" s="1096"/>
      <c r="CCH2" s="1096"/>
      <c r="CCI2" s="1096"/>
      <c r="CCJ2" s="1096"/>
      <c r="CCK2" s="1096"/>
      <c r="CCL2" s="1096"/>
      <c r="CCM2" s="1096"/>
      <c r="CCN2" s="1096"/>
      <c r="CCO2" s="1096"/>
      <c r="CCP2" s="1096"/>
      <c r="CCQ2" s="1096"/>
      <c r="CCR2" s="1096"/>
      <c r="CCS2" s="1096"/>
      <c r="CCT2" s="1096"/>
      <c r="CCU2" s="1096"/>
      <c r="CCV2" s="1096"/>
      <c r="CCW2" s="1096"/>
      <c r="CCX2" s="1096"/>
      <c r="CCY2" s="1096"/>
      <c r="CCZ2" s="1096"/>
      <c r="CDA2" s="1096"/>
      <c r="CDB2" s="1096"/>
      <c r="CDC2" s="1096"/>
      <c r="CDD2" s="1096"/>
      <c r="CDE2" s="1096"/>
      <c r="CDF2" s="1096"/>
      <c r="CDG2" s="1096"/>
      <c r="CDH2" s="1096"/>
      <c r="CDI2" s="1096"/>
      <c r="CDJ2" s="1096"/>
      <c r="CDK2" s="1096"/>
      <c r="CDL2" s="1096"/>
      <c r="CDM2" s="1096"/>
      <c r="CDN2" s="1096"/>
      <c r="CDO2" s="1096"/>
      <c r="CDP2" s="1096"/>
      <c r="CDQ2" s="1096"/>
      <c r="CDR2" s="1096"/>
      <c r="CDS2" s="1096"/>
      <c r="CDT2" s="1096"/>
      <c r="CDU2" s="1096"/>
      <c r="CDV2" s="1096"/>
      <c r="CDW2" s="1096"/>
      <c r="CDX2" s="1096"/>
      <c r="CDY2" s="1096"/>
      <c r="CDZ2" s="1096"/>
      <c r="CEA2" s="1096"/>
      <c r="CEB2" s="1096"/>
      <c r="CEC2" s="1096"/>
      <c r="CED2" s="1096"/>
      <c r="CEE2" s="1096"/>
      <c r="CEF2" s="1096"/>
      <c r="CEG2" s="1096"/>
      <c r="CEH2" s="1096"/>
      <c r="CEI2" s="1096"/>
      <c r="CEJ2" s="1096"/>
      <c r="CEK2" s="1096"/>
      <c r="CEL2" s="1096"/>
      <c r="CEM2" s="1096"/>
      <c r="CEN2" s="1096"/>
      <c r="CEO2" s="1096"/>
      <c r="CEP2" s="1096"/>
      <c r="CEQ2" s="1096"/>
      <c r="CER2" s="1096"/>
      <c r="CES2" s="1096"/>
      <c r="CET2" s="1096"/>
      <c r="CEU2" s="1096"/>
      <c r="CEV2" s="1096"/>
      <c r="CEW2" s="1096"/>
      <c r="CEX2" s="1096"/>
      <c r="CEY2" s="1096"/>
      <c r="CEZ2" s="1096"/>
      <c r="CFA2" s="1096"/>
      <c r="CFB2" s="1096"/>
      <c r="CFC2" s="1096"/>
      <c r="CFD2" s="1096"/>
      <c r="CFE2" s="1096"/>
      <c r="CFF2" s="1096"/>
      <c r="CFG2" s="1096"/>
      <c r="CFH2" s="1096"/>
      <c r="CFI2" s="1096"/>
      <c r="CFJ2" s="1096"/>
      <c r="CFK2" s="1096"/>
      <c r="CFL2" s="1096"/>
      <c r="CFM2" s="1096"/>
      <c r="CFN2" s="1096"/>
      <c r="CFO2" s="1096"/>
      <c r="CFP2" s="1096"/>
      <c r="CFQ2" s="1096"/>
      <c r="CFR2" s="1096"/>
      <c r="CFS2" s="1096"/>
      <c r="CFT2" s="1096"/>
      <c r="CFU2" s="1096"/>
      <c r="CFV2" s="1096"/>
      <c r="CFW2" s="1096"/>
      <c r="CFX2" s="1096"/>
      <c r="CFY2" s="1096"/>
      <c r="CFZ2" s="1096"/>
      <c r="CGA2" s="1096"/>
      <c r="CGB2" s="1096"/>
      <c r="CGC2" s="1096"/>
      <c r="CGD2" s="1096"/>
      <c r="CGE2" s="1096"/>
      <c r="CGF2" s="1096"/>
      <c r="CGG2" s="1096"/>
      <c r="CGH2" s="1096"/>
      <c r="CGI2" s="1096"/>
      <c r="CGJ2" s="1096"/>
      <c r="CGK2" s="1096"/>
      <c r="CGL2" s="1096"/>
      <c r="CGM2" s="1096"/>
      <c r="CGN2" s="1096"/>
      <c r="CGO2" s="1096"/>
      <c r="CGP2" s="1096"/>
      <c r="CGQ2" s="1096"/>
      <c r="CGR2" s="1096"/>
      <c r="CGS2" s="1096"/>
      <c r="CGT2" s="1096"/>
      <c r="CGU2" s="1096"/>
      <c r="CGV2" s="1096"/>
      <c r="CGW2" s="1096"/>
      <c r="CGX2" s="1096"/>
      <c r="CGY2" s="1096"/>
      <c r="CGZ2" s="1096"/>
      <c r="CHA2" s="1096"/>
      <c r="CHB2" s="1096"/>
      <c r="CHC2" s="1096"/>
      <c r="CHD2" s="1096"/>
      <c r="CHE2" s="1096"/>
      <c r="CHF2" s="1096"/>
      <c r="CHG2" s="1096"/>
      <c r="CHH2" s="1096"/>
      <c r="CHI2" s="1096"/>
      <c r="CHJ2" s="1096"/>
      <c r="CHK2" s="1096"/>
      <c r="CHL2" s="1096"/>
      <c r="CHM2" s="1096"/>
      <c r="CHN2" s="1096"/>
      <c r="CHO2" s="1096"/>
      <c r="CHP2" s="1096"/>
      <c r="CHQ2" s="1096"/>
      <c r="CHR2" s="1096"/>
      <c r="CHS2" s="1096"/>
      <c r="CHT2" s="1096"/>
      <c r="CHU2" s="1096"/>
      <c r="CHV2" s="1096"/>
      <c r="CHW2" s="1096"/>
      <c r="CHX2" s="1096"/>
      <c r="CHY2" s="1096"/>
      <c r="CHZ2" s="1096"/>
      <c r="CIA2" s="1096"/>
      <c r="CIB2" s="1096"/>
      <c r="CIC2" s="1096"/>
      <c r="CID2" s="1096"/>
      <c r="CIE2" s="1096"/>
      <c r="CIF2" s="1096"/>
      <c r="CIG2" s="1096"/>
      <c r="CIH2" s="1096"/>
      <c r="CII2" s="1096"/>
      <c r="CIJ2" s="1096"/>
      <c r="CIK2" s="1096"/>
      <c r="CIL2" s="1096"/>
      <c r="CIM2" s="1096"/>
      <c r="CIN2" s="1096"/>
      <c r="CIO2" s="1096"/>
      <c r="CIP2" s="1096"/>
      <c r="CIQ2" s="1096"/>
      <c r="CIR2" s="1096"/>
      <c r="CIS2" s="1096"/>
      <c r="CIT2" s="1096"/>
      <c r="CIU2" s="1096"/>
      <c r="CIV2" s="1096"/>
      <c r="CIW2" s="1096"/>
      <c r="CIX2" s="1096"/>
      <c r="CIY2" s="1096"/>
      <c r="CIZ2" s="1096"/>
      <c r="CJA2" s="1096"/>
      <c r="CJB2" s="1096"/>
      <c r="CJC2" s="1096"/>
      <c r="CJD2" s="1096"/>
      <c r="CJE2" s="1096"/>
      <c r="CJF2" s="1096"/>
      <c r="CJG2" s="1096"/>
      <c r="CJH2" s="1096"/>
      <c r="CJI2" s="1096"/>
      <c r="CJJ2" s="1096"/>
      <c r="CJK2" s="1096"/>
      <c r="CJL2" s="1096"/>
      <c r="CJM2" s="1096"/>
      <c r="CJN2" s="1096"/>
      <c r="CJO2" s="1096"/>
      <c r="CJP2" s="1096"/>
      <c r="CJQ2" s="1096"/>
      <c r="CJR2" s="1096"/>
      <c r="CJS2" s="1096"/>
      <c r="CJT2" s="1096"/>
      <c r="CJU2" s="1096"/>
      <c r="CJV2" s="1096"/>
      <c r="CJW2" s="1096"/>
      <c r="CJX2" s="1096"/>
      <c r="CJY2" s="1096"/>
      <c r="CJZ2" s="1096"/>
      <c r="CKA2" s="1096"/>
      <c r="CKB2" s="1096"/>
      <c r="CKC2" s="1096"/>
      <c r="CKD2" s="1096"/>
      <c r="CKE2" s="1096"/>
      <c r="CKF2" s="1096"/>
      <c r="CKG2" s="1096"/>
      <c r="CKH2" s="1096"/>
      <c r="CKI2" s="1096"/>
      <c r="CKJ2" s="1096"/>
      <c r="CKK2" s="1096"/>
      <c r="CKL2" s="1096"/>
      <c r="CKM2" s="1096"/>
      <c r="CKN2" s="1096"/>
      <c r="CKO2" s="1096"/>
      <c r="CKP2" s="1096"/>
      <c r="CKQ2" s="1096"/>
      <c r="CKR2" s="1096"/>
      <c r="CKS2" s="1096"/>
      <c r="CKT2" s="1096"/>
      <c r="CKU2" s="1096"/>
      <c r="CKV2" s="1096"/>
      <c r="CKW2" s="1096"/>
      <c r="CKX2" s="1096"/>
      <c r="CKY2" s="1096"/>
      <c r="CKZ2" s="1096"/>
      <c r="CLA2" s="1096"/>
      <c r="CLB2" s="1096"/>
      <c r="CLC2" s="1096"/>
      <c r="CLD2" s="1096"/>
      <c r="CLE2" s="1096"/>
      <c r="CLF2" s="1096"/>
      <c r="CLG2" s="1096"/>
      <c r="CLH2" s="1096"/>
      <c r="CLI2" s="1096"/>
      <c r="CLJ2" s="1096"/>
      <c r="CLK2" s="1096"/>
      <c r="CLL2" s="1096"/>
      <c r="CLM2" s="1096"/>
      <c r="CLN2" s="1096"/>
      <c r="CLO2" s="1096"/>
      <c r="CLP2" s="1096"/>
      <c r="CLQ2" s="1096"/>
      <c r="CLR2" s="1096"/>
      <c r="CLS2" s="1096"/>
      <c r="CLT2" s="1096"/>
      <c r="CLU2" s="1096"/>
      <c r="CLV2" s="1096"/>
      <c r="CLW2" s="1096"/>
      <c r="CLX2" s="1096"/>
      <c r="CLY2" s="1096"/>
      <c r="CLZ2" s="1096"/>
      <c r="CMA2" s="1096"/>
      <c r="CMB2" s="1096"/>
      <c r="CMC2" s="1096"/>
      <c r="CMD2" s="1096"/>
      <c r="CME2" s="1096"/>
      <c r="CMF2" s="1096"/>
      <c r="CMG2" s="1096"/>
      <c r="CMH2" s="1096"/>
      <c r="CMI2" s="1096"/>
      <c r="CMJ2" s="1096"/>
      <c r="CMK2" s="1096"/>
      <c r="CML2" s="1096"/>
      <c r="CMM2" s="1096"/>
      <c r="CMN2" s="1096"/>
      <c r="CMO2" s="1096"/>
      <c r="CMP2" s="1096"/>
      <c r="CMQ2" s="1096"/>
      <c r="CMR2" s="1096"/>
      <c r="CMS2" s="1096"/>
      <c r="CMT2" s="1096"/>
      <c r="CMU2" s="1096"/>
      <c r="CMV2" s="1096"/>
      <c r="CMW2" s="1096"/>
      <c r="CMX2" s="1096"/>
      <c r="CMY2" s="1096"/>
      <c r="CMZ2" s="1096"/>
      <c r="CNA2" s="1096"/>
      <c r="CNB2" s="1096"/>
      <c r="CNC2" s="1096"/>
      <c r="CND2" s="1096"/>
      <c r="CNE2" s="1096"/>
      <c r="CNF2" s="1096"/>
      <c r="CNG2" s="1096"/>
      <c r="CNH2" s="1096"/>
      <c r="CNI2" s="1096"/>
      <c r="CNJ2" s="1096"/>
      <c r="CNK2" s="1096"/>
      <c r="CNL2" s="1096"/>
      <c r="CNM2" s="1096"/>
      <c r="CNN2" s="1096"/>
      <c r="CNO2" s="1096"/>
      <c r="CNP2" s="1096"/>
      <c r="CNQ2" s="1096"/>
      <c r="CNR2" s="1096"/>
      <c r="CNS2" s="1096"/>
      <c r="CNT2" s="1096"/>
      <c r="CNU2" s="1096"/>
      <c r="CNV2" s="1096"/>
      <c r="CNW2" s="1096"/>
      <c r="CNX2" s="1096"/>
      <c r="CNY2" s="1096"/>
      <c r="CNZ2" s="1096"/>
      <c r="COA2" s="1096"/>
      <c r="COB2" s="1096"/>
      <c r="COC2" s="1096"/>
      <c r="COD2" s="1096"/>
      <c r="COE2" s="1096"/>
      <c r="COF2" s="1096"/>
      <c r="COG2" s="1096"/>
      <c r="COH2" s="1096"/>
      <c r="COI2" s="1096"/>
      <c r="COJ2" s="1096"/>
      <c r="COK2" s="1096"/>
      <c r="COL2" s="1096"/>
      <c r="COM2" s="1096"/>
      <c r="CON2" s="1096"/>
      <c r="COO2" s="1096"/>
      <c r="COP2" s="1096"/>
      <c r="COQ2" s="1096"/>
      <c r="COR2" s="1096"/>
      <c r="COS2" s="1096"/>
      <c r="COT2" s="1096"/>
      <c r="COU2" s="1096"/>
      <c r="COV2" s="1096"/>
      <c r="COW2" s="1096"/>
      <c r="COX2" s="1096"/>
      <c r="COY2" s="1096"/>
      <c r="COZ2" s="1096"/>
      <c r="CPA2" s="1096"/>
      <c r="CPB2" s="1096"/>
      <c r="CPC2" s="1096"/>
      <c r="CPD2" s="1096"/>
      <c r="CPE2" s="1096"/>
      <c r="CPF2" s="1096"/>
      <c r="CPG2" s="1096"/>
      <c r="CPH2" s="1096"/>
      <c r="CPI2" s="1096"/>
      <c r="CPJ2" s="1096"/>
      <c r="CPK2" s="1096"/>
      <c r="CPL2" s="1096"/>
      <c r="CPM2" s="1096"/>
      <c r="CPN2" s="1096"/>
      <c r="CPO2" s="1096"/>
      <c r="CPP2" s="1096"/>
      <c r="CPQ2" s="1096"/>
      <c r="CPR2" s="1096"/>
      <c r="CPS2" s="1096"/>
      <c r="CPT2" s="1096"/>
      <c r="CPU2" s="1096"/>
      <c r="CPV2" s="1096"/>
      <c r="CPW2" s="1096"/>
      <c r="CPX2" s="1096"/>
      <c r="CPY2" s="1096"/>
      <c r="CPZ2" s="1096"/>
      <c r="CQA2" s="1096"/>
      <c r="CQB2" s="1096"/>
      <c r="CQC2" s="1096"/>
      <c r="CQD2" s="1096"/>
      <c r="CQE2" s="1096"/>
      <c r="CQF2" s="1096"/>
      <c r="CQG2" s="1096"/>
      <c r="CQH2" s="1096"/>
      <c r="CQI2" s="1096"/>
      <c r="CQJ2" s="1096"/>
      <c r="CQK2" s="1096"/>
      <c r="CQL2" s="1096"/>
      <c r="CQM2" s="1096"/>
      <c r="CQN2" s="1096"/>
      <c r="CQO2" s="1096"/>
      <c r="CQP2" s="1096"/>
      <c r="CQQ2" s="1096"/>
      <c r="CQR2" s="1096"/>
      <c r="CQS2" s="1096"/>
      <c r="CQT2" s="1096"/>
      <c r="CQU2" s="1096"/>
      <c r="CQV2" s="1096"/>
      <c r="CQW2" s="1096"/>
      <c r="CQX2" s="1096"/>
      <c r="CQY2" s="1096"/>
      <c r="CQZ2" s="1096"/>
      <c r="CRA2" s="1096"/>
      <c r="CRB2" s="1096"/>
      <c r="CRC2" s="1096"/>
      <c r="CRD2" s="1096"/>
      <c r="CRE2" s="1096"/>
      <c r="CRF2" s="1096"/>
      <c r="CRG2" s="1096"/>
      <c r="CRH2" s="1096"/>
      <c r="CRI2" s="1096"/>
      <c r="CRJ2" s="1096"/>
      <c r="CRK2" s="1096"/>
      <c r="CRL2" s="1096"/>
      <c r="CRM2" s="1096"/>
      <c r="CRN2" s="1096"/>
      <c r="CRO2" s="1096"/>
      <c r="CRP2" s="1096"/>
      <c r="CRQ2" s="1096"/>
      <c r="CRR2" s="1096"/>
      <c r="CRS2" s="1096"/>
      <c r="CRT2" s="1096"/>
      <c r="CRU2" s="1096"/>
      <c r="CRV2" s="1096"/>
      <c r="CRW2" s="1096"/>
      <c r="CRX2" s="1096"/>
      <c r="CRY2" s="1096"/>
      <c r="CRZ2" s="1096"/>
      <c r="CSA2" s="1096"/>
      <c r="CSB2" s="1096"/>
      <c r="CSC2" s="1096"/>
      <c r="CSD2" s="1096"/>
      <c r="CSE2" s="1096"/>
      <c r="CSF2" s="1096"/>
      <c r="CSG2" s="1096"/>
      <c r="CSH2" s="1096"/>
      <c r="CSI2" s="1096"/>
      <c r="CSJ2" s="1096"/>
      <c r="CSK2" s="1096"/>
      <c r="CSL2" s="1096"/>
      <c r="CSM2" s="1096"/>
      <c r="CSN2" s="1096"/>
      <c r="CSO2" s="1096"/>
      <c r="CSP2" s="1096"/>
      <c r="CSQ2" s="1096"/>
      <c r="CSR2" s="1096"/>
      <c r="CSS2" s="1096"/>
      <c r="CST2" s="1096"/>
      <c r="CSU2" s="1096"/>
      <c r="CSV2" s="1096"/>
      <c r="CSW2" s="1096"/>
      <c r="CSX2" s="1096"/>
      <c r="CSY2" s="1096"/>
      <c r="CSZ2" s="1096"/>
      <c r="CTA2" s="1096"/>
      <c r="CTB2" s="1096"/>
      <c r="CTC2" s="1096"/>
      <c r="CTD2" s="1096"/>
      <c r="CTE2" s="1096"/>
      <c r="CTF2" s="1096"/>
      <c r="CTG2" s="1096"/>
      <c r="CTH2" s="1096"/>
      <c r="CTI2" s="1096"/>
      <c r="CTJ2" s="1096"/>
      <c r="CTK2" s="1096"/>
      <c r="CTL2" s="1096"/>
      <c r="CTM2" s="1096"/>
      <c r="CTN2" s="1096"/>
      <c r="CTO2" s="1096"/>
      <c r="CTP2" s="1096"/>
      <c r="CTQ2" s="1096"/>
      <c r="CTR2" s="1096"/>
      <c r="CTS2" s="1096"/>
      <c r="CTT2" s="1096"/>
      <c r="CTU2" s="1096"/>
      <c r="CTV2" s="1096"/>
      <c r="CTW2" s="1096"/>
      <c r="CTX2" s="1096"/>
      <c r="CTY2" s="1096"/>
      <c r="CTZ2" s="1096"/>
      <c r="CUA2" s="1096"/>
      <c r="CUB2" s="1096"/>
      <c r="CUC2" s="1096"/>
      <c r="CUD2" s="1096"/>
      <c r="CUE2" s="1096"/>
      <c r="CUF2" s="1096"/>
      <c r="CUG2" s="1096"/>
      <c r="CUH2" s="1096"/>
      <c r="CUI2" s="1096"/>
      <c r="CUJ2" s="1096"/>
      <c r="CUK2" s="1096"/>
      <c r="CUL2" s="1096"/>
      <c r="CUM2" s="1096"/>
      <c r="CUN2" s="1096"/>
      <c r="CUO2" s="1096"/>
      <c r="CUP2" s="1096"/>
      <c r="CUQ2" s="1096"/>
      <c r="CUR2" s="1096"/>
      <c r="CUS2" s="1096"/>
      <c r="CUT2" s="1096"/>
      <c r="CUU2" s="1096"/>
      <c r="CUV2" s="1096"/>
      <c r="CUW2" s="1096"/>
      <c r="CUX2" s="1096"/>
      <c r="CUY2" s="1096"/>
      <c r="CUZ2" s="1096"/>
      <c r="CVA2" s="1096"/>
      <c r="CVB2" s="1096"/>
      <c r="CVC2" s="1096"/>
      <c r="CVD2" s="1096"/>
      <c r="CVE2" s="1096"/>
      <c r="CVF2" s="1096"/>
      <c r="CVG2" s="1096"/>
      <c r="CVH2" s="1096"/>
      <c r="CVI2" s="1096"/>
      <c r="CVJ2" s="1096"/>
      <c r="CVK2" s="1096"/>
      <c r="CVL2" s="1096"/>
      <c r="CVM2" s="1096"/>
      <c r="CVN2" s="1096"/>
      <c r="CVO2" s="1096"/>
      <c r="CVP2" s="1096"/>
      <c r="CVQ2" s="1096"/>
      <c r="CVR2" s="1096"/>
      <c r="CVS2" s="1096"/>
      <c r="CVT2" s="1096"/>
      <c r="CVU2" s="1096"/>
      <c r="CVV2" s="1096"/>
      <c r="CVW2" s="1096"/>
      <c r="CVX2" s="1096"/>
      <c r="CVY2" s="1096"/>
      <c r="CVZ2" s="1096"/>
      <c r="CWA2" s="1096"/>
      <c r="CWB2" s="1096"/>
      <c r="CWC2" s="1096"/>
      <c r="CWD2" s="1096"/>
      <c r="CWE2" s="1096"/>
      <c r="CWF2" s="1096"/>
      <c r="CWG2" s="1096"/>
      <c r="CWH2" s="1096"/>
      <c r="CWI2" s="1096"/>
      <c r="CWJ2" s="1096"/>
      <c r="CWK2" s="1096"/>
      <c r="CWL2" s="1096"/>
      <c r="CWM2" s="1096"/>
      <c r="CWN2" s="1096"/>
      <c r="CWO2" s="1096"/>
      <c r="CWP2" s="1096"/>
      <c r="CWQ2" s="1096"/>
      <c r="CWR2" s="1096"/>
      <c r="CWS2" s="1096"/>
      <c r="CWT2" s="1096"/>
      <c r="CWU2" s="1096"/>
      <c r="CWV2" s="1096"/>
      <c r="CWW2" s="1096"/>
      <c r="CWX2" s="1096"/>
      <c r="CWY2" s="1096"/>
      <c r="CWZ2" s="1096"/>
      <c r="CXA2" s="1096"/>
      <c r="CXB2" s="1096"/>
      <c r="CXC2" s="1096"/>
      <c r="CXD2" s="1096"/>
      <c r="CXE2" s="1096"/>
      <c r="CXF2" s="1096"/>
      <c r="CXG2" s="1096"/>
      <c r="CXH2" s="1096"/>
      <c r="CXI2" s="1096"/>
      <c r="CXJ2" s="1096"/>
      <c r="CXK2" s="1096"/>
      <c r="CXL2" s="1096"/>
      <c r="CXM2" s="1096"/>
      <c r="CXN2" s="1096"/>
      <c r="CXO2" s="1096"/>
      <c r="CXP2" s="1096"/>
      <c r="CXQ2" s="1096"/>
      <c r="CXR2" s="1096"/>
      <c r="CXS2" s="1096"/>
      <c r="CXT2" s="1096"/>
      <c r="CXU2" s="1096"/>
      <c r="CXV2" s="1096"/>
      <c r="CXW2" s="1096"/>
      <c r="CXX2" s="1096"/>
      <c r="CXY2" s="1096"/>
      <c r="CXZ2" s="1096"/>
      <c r="CYA2" s="1096"/>
      <c r="CYB2" s="1096"/>
      <c r="CYC2" s="1096"/>
      <c r="CYD2" s="1096"/>
      <c r="CYE2" s="1096"/>
      <c r="CYF2" s="1096"/>
      <c r="CYG2" s="1096"/>
      <c r="CYH2" s="1096"/>
      <c r="CYI2" s="1096"/>
      <c r="CYJ2" s="1096"/>
      <c r="CYK2" s="1096"/>
      <c r="CYL2" s="1096"/>
      <c r="CYM2" s="1096"/>
      <c r="CYN2" s="1096"/>
      <c r="CYO2" s="1096"/>
      <c r="CYP2" s="1096"/>
      <c r="CYQ2" s="1096"/>
      <c r="CYR2" s="1096"/>
      <c r="CYS2" s="1096"/>
      <c r="CYT2" s="1096"/>
      <c r="CYU2" s="1096"/>
      <c r="CYV2" s="1096"/>
      <c r="CYW2" s="1096"/>
      <c r="CYX2" s="1096"/>
      <c r="CYY2" s="1096"/>
      <c r="CYZ2" s="1096"/>
      <c r="CZA2" s="1096"/>
      <c r="CZB2" s="1096"/>
      <c r="CZC2" s="1096"/>
      <c r="CZD2" s="1096"/>
      <c r="CZE2" s="1096"/>
      <c r="CZF2" s="1096"/>
      <c r="CZG2" s="1096"/>
      <c r="CZH2" s="1096"/>
      <c r="CZI2" s="1096"/>
      <c r="CZJ2" s="1096"/>
      <c r="CZK2" s="1096"/>
      <c r="CZL2" s="1096"/>
      <c r="CZM2" s="1096"/>
      <c r="CZN2" s="1096"/>
      <c r="CZO2" s="1096"/>
      <c r="CZP2" s="1096"/>
      <c r="CZQ2" s="1096"/>
      <c r="CZR2" s="1096"/>
      <c r="CZS2" s="1096"/>
      <c r="CZT2" s="1096"/>
      <c r="CZU2" s="1096"/>
      <c r="CZV2" s="1096"/>
      <c r="CZW2" s="1096"/>
      <c r="CZX2" s="1096"/>
      <c r="CZY2" s="1096"/>
      <c r="CZZ2" s="1096"/>
      <c r="DAA2" s="1096"/>
      <c r="DAB2" s="1096"/>
      <c r="DAC2" s="1096"/>
      <c r="DAD2" s="1096"/>
      <c r="DAE2" s="1096"/>
      <c r="DAF2" s="1096"/>
      <c r="DAG2" s="1096"/>
      <c r="DAH2" s="1096"/>
      <c r="DAI2" s="1096"/>
      <c r="DAJ2" s="1096"/>
      <c r="DAK2" s="1096"/>
      <c r="DAL2" s="1096"/>
      <c r="DAM2" s="1096"/>
      <c r="DAN2" s="1096"/>
      <c r="DAO2" s="1096"/>
      <c r="DAP2" s="1096"/>
      <c r="DAQ2" s="1096"/>
      <c r="DAR2" s="1096"/>
      <c r="DAS2" s="1096"/>
      <c r="DAT2" s="1096"/>
      <c r="DAU2" s="1096"/>
      <c r="DAV2" s="1096"/>
      <c r="DAW2" s="1096"/>
      <c r="DAX2" s="1096"/>
      <c r="DAY2" s="1096"/>
      <c r="DAZ2" s="1096"/>
      <c r="DBA2" s="1096"/>
      <c r="DBB2" s="1096"/>
      <c r="DBC2" s="1096"/>
      <c r="DBD2" s="1096"/>
      <c r="DBE2" s="1096"/>
      <c r="DBF2" s="1096"/>
      <c r="DBG2" s="1096"/>
      <c r="DBH2" s="1096"/>
      <c r="DBI2" s="1096"/>
      <c r="DBJ2" s="1096"/>
      <c r="DBK2" s="1096"/>
      <c r="DBL2" s="1096"/>
      <c r="DBM2" s="1096"/>
      <c r="DBN2" s="1096"/>
      <c r="DBO2" s="1096"/>
      <c r="DBP2" s="1096"/>
      <c r="DBQ2" s="1096"/>
      <c r="DBR2" s="1096"/>
      <c r="DBS2" s="1096"/>
      <c r="DBT2" s="1096"/>
      <c r="DBU2" s="1096"/>
      <c r="DBV2" s="1096"/>
      <c r="DBW2" s="1096"/>
      <c r="DBX2" s="1096"/>
      <c r="DBY2" s="1096"/>
      <c r="DBZ2" s="1096"/>
      <c r="DCA2" s="1096"/>
      <c r="DCB2" s="1096"/>
      <c r="DCC2" s="1096"/>
      <c r="DCD2" s="1096"/>
      <c r="DCE2" s="1096"/>
      <c r="DCF2" s="1096"/>
      <c r="DCG2" s="1096"/>
      <c r="DCH2" s="1096"/>
      <c r="DCI2" s="1096"/>
      <c r="DCJ2" s="1096"/>
      <c r="DCK2" s="1096"/>
      <c r="DCL2" s="1096"/>
      <c r="DCM2" s="1096"/>
      <c r="DCN2" s="1096"/>
      <c r="DCO2" s="1096"/>
      <c r="DCP2" s="1096"/>
      <c r="DCQ2" s="1096"/>
      <c r="DCR2" s="1096"/>
      <c r="DCS2" s="1096"/>
      <c r="DCT2" s="1096"/>
      <c r="DCU2" s="1096"/>
      <c r="DCV2" s="1096"/>
      <c r="DCW2" s="1096"/>
      <c r="DCX2" s="1096"/>
      <c r="DCY2" s="1096"/>
      <c r="DCZ2" s="1096"/>
      <c r="DDA2" s="1096"/>
      <c r="DDB2" s="1096"/>
      <c r="DDC2" s="1096"/>
      <c r="DDD2" s="1096"/>
      <c r="DDE2" s="1096"/>
      <c r="DDF2" s="1096"/>
      <c r="DDG2" s="1096"/>
      <c r="DDH2" s="1096"/>
      <c r="DDI2" s="1096"/>
      <c r="DDJ2" s="1096"/>
      <c r="DDK2" s="1096"/>
      <c r="DDL2" s="1096"/>
      <c r="DDM2" s="1096"/>
      <c r="DDN2" s="1096"/>
      <c r="DDO2" s="1096"/>
      <c r="DDP2" s="1096"/>
      <c r="DDQ2" s="1096"/>
      <c r="DDR2" s="1096"/>
      <c r="DDS2" s="1096"/>
      <c r="DDT2" s="1096"/>
      <c r="DDU2" s="1096"/>
      <c r="DDV2" s="1096"/>
      <c r="DDW2" s="1096"/>
      <c r="DDX2" s="1096"/>
      <c r="DDY2" s="1096"/>
      <c r="DDZ2" s="1096"/>
      <c r="DEA2" s="1096"/>
      <c r="DEB2" s="1096"/>
      <c r="DEC2" s="1096"/>
      <c r="DED2" s="1096"/>
      <c r="DEE2" s="1096"/>
      <c r="DEF2" s="1096"/>
      <c r="DEG2" s="1096"/>
      <c r="DEH2" s="1096"/>
      <c r="DEI2" s="1096"/>
      <c r="DEJ2" s="1096"/>
      <c r="DEK2" s="1096"/>
      <c r="DEL2" s="1096"/>
      <c r="DEM2" s="1096"/>
      <c r="DEN2" s="1096"/>
      <c r="DEO2" s="1096"/>
      <c r="DEP2" s="1096"/>
      <c r="DEQ2" s="1096"/>
      <c r="DER2" s="1096"/>
      <c r="DES2" s="1096"/>
      <c r="DET2" s="1096"/>
      <c r="DEU2" s="1096"/>
      <c r="DEV2" s="1096"/>
      <c r="DEW2" s="1096"/>
      <c r="DEX2" s="1096"/>
      <c r="DEY2" s="1096"/>
      <c r="DEZ2" s="1096"/>
      <c r="DFA2" s="1096"/>
      <c r="DFB2" s="1096"/>
      <c r="DFC2" s="1096"/>
      <c r="DFD2" s="1096"/>
      <c r="DFE2" s="1096"/>
      <c r="DFF2" s="1096"/>
      <c r="DFG2" s="1096"/>
      <c r="DFH2" s="1096"/>
      <c r="DFI2" s="1096"/>
      <c r="DFJ2" s="1096"/>
      <c r="DFK2" s="1096"/>
      <c r="DFL2" s="1096"/>
      <c r="DFM2" s="1096"/>
      <c r="DFN2" s="1096"/>
      <c r="DFO2" s="1096"/>
      <c r="DFP2" s="1096"/>
      <c r="DFQ2" s="1096"/>
      <c r="DFR2" s="1096"/>
      <c r="DFS2" s="1096"/>
      <c r="DFT2" s="1096"/>
      <c r="DFU2" s="1096"/>
      <c r="DFV2" s="1096"/>
      <c r="DFW2" s="1096"/>
      <c r="DFX2" s="1096"/>
      <c r="DFY2" s="1096"/>
      <c r="DFZ2" s="1096"/>
      <c r="DGA2" s="1096"/>
      <c r="DGB2" s="1096"/>
      <c r="DGC2" s="1096"/>
      <c r="DGD2" s="1096"/>
      <c r="DGE2" s="1096"/>
      <c r="DGF2" s="1096"/>
      <c r="DGG2" s="1096"/>
      <c r="DGH2" s="1096"/>
      <c r="DGI2" s="1096"/>
      <c r="DGJ2" s="1096"/>
      <c r="DGK2" s="1096"/>
      <c r="DGL2" s="1096"/>
      <c r="DGM2" s="1096"/>
      <c r="DGN2" s="1096"/>
      <c r="DGO2" s="1096"/>
      <c r="DGP2" s="1096"/>
      <c r="DGQ2" s="1096"/>
      <c r="DGR2" s="1096"/>
      <c r="DGS2" s="1096"/>
      <c r="DGT2" s="1096"/>
      <c r="DGU2" s="1096"/>
      <c r="DGV2" s="1096"/>
      <c r="DGW2" s="1096"/>
      <c r="DGX2" s="1096"/>
      <c r="DGY2" s="1096"/>
      <c r="DGZ2" s="1096"/>
      <c r="DHA2" s="1096"/>
      <c r="DHB2" s="1096"/>
      <c r="DHC2" s="1096"/>
      <c r="DHD2" s="1096"/>
      <c r="DHE2" s="1096"/>
      <c r="DHF2" s="1096"/>
      <c r="DHG2" s="1096"/>
      <c r="DHH2" s="1096"/>
      <c r="DHI2" s="1096"/>
      <c r="DHJ2" s="1096"/>
      <c r="DHK2" s="1096"/>
      <c r="DHL2" s="1096"/>
      <c r="DHM2" s="1096"/>
      <c r="DHN2" s="1096"/>
      <c r="DHO2" s="1096"/>
      <c r="DHP2" s="1096"/>
      <c r="DHQ2" s="1096"/>
      <c r="DHR2" s="1096"/>
      <c r="DHS2" s="1096"/>
      <c r="DHT2" s="1096"/>
      <c r="DHU2" s="1096"/>
      <c r="DHV2" s="1096"/>
      <c r="DHW2" s="1096"/>
      <c r="DHX2" s="1096"/>
      <c r="DHY2" s="1096"/>
      <c r="DHZ2" s="1096"/>
      <c r="DIA2" s="1096"/>
      <c r="DIB2" s="1096"/>
      <c r="DIC2" s="1096"/>
      <c r="DID2" s="1096"/>
      <c r="DIE2" s="1096"/>
      <c r="DIF2" s="1096"/>
      <c r="DIG2" s="1096"/>
      <c r="DIH2" s="1096"/>
      <c r="DII2" s="1096"/>
      <c r="DIJ2" s="1096"/>
      <c r="DIK2" s="1096"/>
      <c r="DIL2" s="1096"/>
      <c r="DIM2" s="1096"/>
      <c r="DIN2" s="1096"/>
      <c r="DIO2" s="1096"/>
      <c r="DIP2" s="1096"/>
      <c r="DIQ2" s="1096"/>
      <c r="DIR2" s="1096"/>
      <c r="DIS2" s="1096"/>
      <c r="DIT2" s="1096"/>
      <c r="DIU2" s="1096"/>
      <c r="DIV2" s="1096"/>
      <c r="DIW2" s="1096"/>
      <c r="DIX2" s="1096"/>
      <c r="DIY2" s="1096"/>
      <c r="DIZ2" s="1096"/>
      <c r="DJA2" s="1096"/>
      <c r="DJB2" s="1096"/>
      <c r="DJC2" s="1096"/>
      <c r="DJD2" s="1096"/>
      <c r="DJE2" s="1096"/>
      <c r="DJF2" s="1096"/>
      <c r="DJG2" s="1096"/>
      <c r="DJH2" s="1096"/>
      <c r="DJI2" s="1096"/>
      <c r="DJJ2" s="1096"/>
      <c r="DJK2" s="1096"/>
      <c r="DJL2" s="1096"/>
      <c r="DJM2" s="1096"/>
      <c r="DJN2" s="1096"/>
      <c r="DJO2" s="1096"/>
      <c r="DJP2" s="1096"/>
      <c r="DJQ2" s="1096"/>
      <c r="DJR2" s="1096"/>
      <c r="DJS2" s="1096"/>
      <c r="DJT2" s="1096"/>
      <c r="DJU2" s="1096"/>
      <c r="DJV2" s="1096"/>
      <c r="DJW2" s="1096"/>
      <c r="DJX2" s="1096"/>
      <c r="DJY2" s="1096"/>
      <c r="DJZ2" s="1096"/>
      <c r="DKA2" s="1096"/>
      <c r="DKB2" s="1096"/>
      <c r="DKC2" s="1096"/>
      <c r="DKD2" s="1096"/>
      <c r="DKE2" s="1096"/>
      <c r="DKF2" s="1096"/>
      <c r="DKG2" s="1096"/>
      <c r="DKH2" s="1096"/>
      <c r="DKI2" s="1096"/>
      <c r="DKJ2" s="1096"/>
      <c r="DKK2" s="1096"/>
      <c r="DKL2" s="1096"/>
      <c r="DKM2" s="1096"/>
      <c r="DKN2" s="1096"/>
      <c r="DKO2" s="1096"/>
      <c r="DKP2" s="1096"/>
      <c r="DKQ2" s="1096"/>
      <c r="DKR2" s="1096"/>
      <c r="DKS2" s="1096"/>
      <c r="DKT2" s="1096"/>
      <c r="DKU2" s="1096"/>
      <c r="DKV2" s="1096"/>
      <c r="DKW2" s="1096"/>
      <c r="DKX2" s="1096"/>
      <c r="DKY2" s="1096"/>
      <c r="DKZ2" s="1096"/>
      <c r="DLA2" s="1096"/>
      <c r="DLB2" s="1096"/>
      <c r="DLC2" s="1096"/>
      <c r="DLD2" s="1096"/>
      <c r="DLE2" s="1096"/>
      <c r="DLF2" s="1096"/>
      <c r="DLG2" s="1096"/>
      <c r="DLH2" s="1096"/>
      <c r="DLI2" s="1096"/>
      <c r="DLJ2" s="1096"/>
      <c r="DLK2" s="1096"/>
      <c r="DLL2" s="1096"/>
      <c r="DLM2" s="1096"/>
      <c r="DLN2" s="1096"/>
      <c r="DLO2" s="1096"/>
      <c r="DLP2" s="1096"/>
      <c r="DLQ2" s="1096"/>
      <c r="DLR2" s="1096"/>
      <c r="DLS2" s="1096"/>
      <c r="DLT2" s="1096"/>
      <c r="DLU2" s="1096"/>
      <c r="DLV2" s="1096"/>
      <c r="DLW2" s="1096"/>
      <c r="DLX2" s="1096"/>
      <c r="DLY2" s="1096"/>
      <c r="DLZ2" s="1096"/>
      <c r="DMA2" s="1096"/>
      <c r="DMB2" s="1096"/>
      <c r="DMC2" s="1096"/>
      <c r="DMD2" s="1096"/>
      <c r="DME2" s="1096"/>
      <c r="DMF2" s="1096"/>
      <c r="DMG2" s="1096"/>
      <c r="DMH2" s="1096"/>
      <c r="DMI2" s="1096"/>
      <c r="DMJ2" s="1096"/>
      <c r="DMK2" s="1096"/>
      <c r="DML2" s="1096"/>
      <c r="DMM2" s="1096"/>
      <c r="DMN2" s="1096"/>
      <c r="DMO2" s="1096"/>
      <c r="DMP2" s="1096"/>
      <c r="DMQ2" s="1096"/>
      <c r="DMR2" s="1096"/>
      <c r="DMS2" s="1096"/>
      <c r="DMT2" s="1096"/>
      <c r="DMU2" s="1096"/>
      <c r="DMV2" s="1096"/>
      <c r="DMW2" s="1096"/>
      <c r="DMX2" s="1096"/>
      <c r="DMY2" s="1096"/>
      <c r="DMZ2" s="1096"/>
      <c r="DNA2" s="1096"/>
      <c r="DNB2" s="1096"/>
      <c r="DNC2" s="1096"/>
      <c r="DND2" s="1096"/>
      <c r="DNE2" s="1096"/>
      <c r="DNF2" s="1096"/>
      <c r="DNG2" s="1096"/>
      <c r="DNH2" s="1096"/>
      <c r="DNI2" s="1096"/>
      <c r="DNJ2" s="1096"/>
      <c r="DNK2" s="1096"/>
      <c r="DNL2" s="1096"/>
      <c r="DNM2" s="1096"/>
      <c r="DNN2" s="1096"/>
      <c r="DNO2" s="1096"/>
      <c r="DNP2" s="1096"/>
      <c r="DNQ2" s="1096"/>
      <c r="DNR2" s="1096"/>
      <c r="DNS2" s="1096"/>
      <c r="DNT2" s="1096"/>
      <c r="DNU2" s="1096"/>
      <c r="DNV2" s="1096"/>
      <c r="DNW2" s="1096"/>
      <c r="DNX2" s="1096"/>
      <c r="DNY2" s="1096"/>
      <c r="DNZ2" s="1096"/>
      <c r="DOA2" s="1096"/>
      <c r="DOB2" s="1096"/>
      <c r="DOC2" s="1096"/>
      <c r="DOD2" s="1096"/>
      <c r="DOE2" s="1096"/>
      <c r="DOF2" s="1096"/>
      <c r="DOG2" s="1096"/>
      <c r="DOH2" s="1096"/>
      <c r="DOI2" s="1096"/>
      <c r="DOJ2" s="1096"/>
      <c r="DOK2" s="1096"/>
      <c r="DOL2" s="1096"/>
      <c r="DOM2" s="1096"/>
      <c r="DON2" s="1096"/>
      <c r="DOO2" s="1096"/>
      <c r="DOP2" s="1096"/>
      <c r="DOQ2" s="1096"/>
      <c r="DOR2" s="1096"/>
      <c r="DOS2" s="1096"/>
      <c r="DOT2" s="1096"/>
      <c r="DOU2" s="1096"/>
      <c r="DOV2" s="1096"/>
      <c r="DOW2" s="1096"/>
      <c r="DOX2" s="1096"/>
      <c r="DOY2" s="1096"/>
      <c r="DOZ2" s="1096"/>
      <c r="DPA2" s="1096"/>
      <c r="DPB2" s="1096"/>
      <c r="DPC2" s="1096"/>
      <c r="DPD2" s="1096"/>
      <c r="DPE2" s="1096"/>
      <c r="DPF2" s="1096"/>
      <c r="DPG2" s="1096"/>
      <c r="DPH2" s="1096"/>
      <c r="DPI2" s="1096"/>
      <c r="DPJ2" s="1096"/>
      <c r="DPK2" s="1096"/>
      <c r="DPL2" s="1096"/>
      <c r="DPM2" s="1096"/>
      <c r="DPN2" s="1096"/>
      <c r="DPO2" s="1096"/>
      <c r="DPP2" s="1096"/>
      <c r="DPQ2" s="1096"/>
      <c r="DPR2" s="1096"/>
      <c r="DPS2" s="1096"/>
      <c r="DPT2" s="1096"/>
      <c r="DPU2" s="1096"/>
      <c r="DPV2" s="1096"/>
      <c r="DPW2" s="1096"/>
      <c r="DPX2" s="1096"/>
      <c r="DPY2" s="1096"/>
      <c r="DPZ2" s="1096"/>
      <c r="DQA2" s="1096"/>
      <c r="DQB2" s="1096"/>
      <c r="DQC2" s="1096"/>
      <c r="DQD2" s="1096"/>
      <c r="DQE2" s="1096"/>
      <c r="DQF2" s="1096"/>
      <c r="DQG2" s="1096"/>
      <c r="DQH2" s="1096"/>
      <c r="DQI2" s="1096"/>
      <c r="DQJ2" s="1096"/>
      <c r="DQK2" s="1096"/>
      <c r="DQL2" s="1096"/>
      <c r="DQM2" s="1096"/>
      <c r="DQN2" s="1096"/>
      <c r="DQO2" s="1096"/>
      <c r="DQP2" s="1096"/>
      <c r="DQQ2" s="1096"/>
      <c r="DQR2" s="1096"/>
      <c r="DQS2" s="1096"/>
      <c r="DQT2" s="1096"/>
      <c r="DQU2" s="1096"/>
      <c r="DQV2" s="1096"/>
      <c r="DQW2" s="1096"/>
      <c r="DQX2" s="1096"/>
      <c r="DQY2" s="1096"/>
      <c r="DQZ2" s="1096"/>
      <c r="DRA2" s="1096"/>
      <c r="DRB2" s="1096"/>
      <c r="DRC2" s="1096"/>
      <c r="DRD2" s="1096"/>
      <c r="DRE2" s="1096"/>
      <c r="DRF2" s="1096"/>
      <c r="DRG2" s="1096"/>
      <c r="DRH2" s="1096"/>
      <c r="DRI2" s="1096"/>
      <c r="DRJ2" s="1096"/>
      <c r="DRK2" s="1096"/>
      <c r="DRL2" s="1096"/>
      <c r="DRM2" s="1096"/>
      <c r="DRN2" s="1096"/>
      <c r="DRO2" s="1096"/>
      <c r="DRP2" s="1096"/>
      <c r="DRQ2" s="1096"/>
      <c r="DRR2" s="1096"/>
      <c r="DRS2" s="1096"/>
      <c r="DRT2" s="1096"/>
      <c r="DRU2" s="1096"/>
      <c r="DRV2" s="1096"/>
      <c r="DRW2" s="1096"/>
      <c r="DRX2" s="1096"/>
      <c r="DRY2" s="1096"/>
      <c r="DRZ2" s="1096"/>
      <c r="DSA2" s="1096"/>
      <c r="DSB2" s="1096"/>
      <c r="DSC2" s="1096"/>
      <c r="DSD2" s="1096"/>
      <c r="DSE2" s="1096"/>
      <c r="DSF2" s="1096"/>
      <c r="DSG2" s="1096"/>
      <c r="DSH2" s="1096"/>
      <c r="DSI2" s="1096"/>
      <c r="DSJ2" s="1096"/>
      <c r="DSK2" s="1096"/>
      <c r="DSL2" s="1096"/>
      <c r="DSM2" s="1096"/>
      <c r="DSN2" s="1096"/>
      <c r="DSO2" s="1096"/>
      <c r="DSP2" s="1096"/>
      <c r="DSQ2" s="1096"/>
      <c r="DSR2" s="1096"/>
      <c r="DSS2" s="1096"/>
      <c r="DST2" s="1096"/>
      <c r="DSU2" s="1096"/>
      <c r="DSV2" s="1096"/>
      <c r="DSW2" s="1096"/>
      <c r="DSX2" s="1096"/>
      <c r="DSY2" s="1096"/>
      <c r="DSZ2" s="1096"/>
      <c r="DTA2" s="1096"/>
      <c r="DTB2" s="1096"/>
      <c r="DTC2" s="1096"/>
      <c r="DTD2" s="1096"/>
      <c r="DTE2" s="1096"/>
      <c r="DTF2" s="1096"/>
      <c r="DTG2" s="1096"/>
      <c r="DTH2" s="1096"/>
      <c r="DTI2" s="1096"/>
      <c r="DTJ2" s="1096"/>
      <c r="DTK2" s="1096"/>
      <c r="DTL2" s="1096"/>
      <c r="DTM2" s="1096"/>
      <c r="DTN2" s="1096"/>
      <c r="DTO2" s="1096"/>
      <c r="DTP2" s="1096"/>
      <c r="DTQ2" s="1096"/>
      <c r="DTR2" s="1096"/>
      <c r="DTS2" s="1096"/>
      <c r="DTT2" s="1096"/>
      <c r="DTU2" s="1096"/>
      <c r="DTV2" s="1096"/>
      <c r="DTW2" s="1096"/>
      <c r="DTX2" s="1096"/>
      <c r="DTY2" s="1096"/>
      <c r="DTZ2" s="1096"/>
      <c r="DUA2" s="1096"/>
      <c r="DUB2" s="1096"/>
      <c r="DUC2" s="1096"/>
      <c r="DUD2" s="1096"/>
      <c r="DUE2" s="1096"/>
      <c r="DUF2" s="1096"/>
      <c r="DUG2" s="1096"/>
      <c r="DUH2" s="1096"/>
      <c r="DUI2" s="1096"/>
      <c r="DUJ2" s="1096"/>
      <c r="DUK2" s="1096"/>
      <c r="DUL2" s="1096"/>
      <c r="DUM2" s="1096"/>
      <c r="DUN2" s="1096"/>
      <c r="DUO2" s="1096"/>
      <c r="DUP2" s="1096"/>
      <c r="DUQ2" s="1096"/>
      <c r="DUR2" s="1096"/>
      <c r="DUS2" s="1096"/>
      <c r="DUT2" s="1096"/>
      <c r="DUU2" s="1096"/>
      <c r="DUV2" s="1096"/>
      <c r="DUW2" s="1096"/>
      <c r="DUX2" s="1096"/>
      <c r="DUY2" s="1096"/>
      <c r="DUZ2" s="1096"/>
      <c r="DVA2" s="1096"/>
      <c r="DVB2" s="1096"/>
      <c r="DVC2" s="1096"/>
      <c r="DVD2" s="1096"/>
      <c r="DVE2" s="1096"/>
      <c r="DVF2" s="1096"/>
      <c r="DVG2" s="1096"/>
      <c r="DVH2" s="1096"/>
      <c r="DVI2" s="1096"/>
      <c r="DVJ2" s="1096"/>
      <c r="DVK2" s="1096"/>
      <c r="DVL2" s="1096"/>
      <c r="DVM2" s="1096"/>
      <c r="DVN2" s="1096"/>
      <c r="DVO2" s="1096"/>
      <c r="DVP2" s="1096"/>
      <c r="DVQ2" s="1096"/>
      <c r="DVR2" s="1096"/>
      <c r="DVS2" s="1096"/>
      <c r="DVT2" s="1096"/>
      <c r="DVU2" s="1096"/>
      <c r="DVV2" s="1096"/>
      <c r="DVW2" s="1096"/>
      <c r="DVX2" s="1096"/>
      <c r="DVY2" s="1096"/>
      <c r="DVZ2" s="1096"/>
      <c r="DWA2" s="1096"/>
      <c r="DWB2" s="1096"/>
      <c r="DWC2" s="1096"/>
      <c r="DWD2" s="1096"/>
      <c r="DWE2" s="1096"/>
      <c r="DWF2" s="1096"/>
      <c r="DWG2" s="1096"/>
      <c r="DWH2" s="1096"/>
      <c r="DWI2" s="1096"/>
      <c r="DWJ2" s="1096"/>
      <c r="DWK2" s="1096"/>
      <c r="DWL2" s="1096"/>
      <c r="DWM2" s="1096"/>
      <c r="DWN2" s="1096"/>
      <c r="DWO2" s="1096"/>
      <c r="DWP2" s="1096"/>
      <c r="DWQ2" s="1096"/>
      <c r="DWR2" s="1096"/>
      <c r="DWS2" s="1096"/>
      <c r="DWT2" s="1096"/>
      <c r="DWU2" s="1096"/>
      <c r="DWV2" s="1096"/>
      <c r="DWW2" s="1096"/>
      <c r="DWX2" s="1096"/>
      <c r="DWY2" s="1096"/>
      <c r="DWZ2" s="1096"/>
      <c r="DXA2" s="1096"/>
      <c r="DXB2" s="1096"/>
      <c r="DXC2" s="1096"/>
      <c r="DXD2" s="1096"/>
      <c r="DXE2" s="1096"/>
      <c r="DXF2" s="1096"/>
      <c r="DXG2" s="1096"/>
      <c r="DXH2" s="1096"/>
      <c r="DXI2" s="1096"/>
      <c r="DXJ2" s="1096"/>
      <c r="DXK2" s="1096"/>
      <c r="DXL2" s="1096"/>
      <c r="DXM2" s="1096"/>
      <c r="DXN2" s="1096"/>
      <c r="DXO2" s="1096"/>
      <c r="DXP2" s="1096"/>
      <c r="DXQ2" s="1096"/>
      <c r="DXR2" s="1096"/>
      <c r="DXS2" s="1096"/>
      <c r="DXT2" s="1096"/>
      <c r="DXU2" s="1096"/>
      <c r="DXV2" s="1096"/>
      <c r="DXW2" s="1096"/>
      <c r="DXX2" s="1096"/>
      <c r="DXY2" s="1096"/>
      <c r="DXZ2" s="1096"/>
      <c r="DYA2" s="1096"/>
      <c r="DYB2" s="1096"/>
      <c r="DYC2" s="1096"/>
      <c r="DYD2" s="1096"/>
      <c r="DYE2" s="1096"/>
      <c r="DYF2" s="1096"/>
      <c r="DYG2" s="1096"/>
      <c r="DYH2" s="1096"/>
      <c r="DYI2" s="1096"/>
      <c r="DYJ2" s="1096"/>
      <c r="DYK2" s="1096"/>
      <c r="DYL2" s="1096"/>
      <c r="DYM2" s="1096"/>
      <c r="DYN2" s="1096"/>
      <c r="DYO2" s="1096"/>
      <c r="DYP2" s="1096"/>
      <c r="DYQ2" s="1096"/>
      <c r="DYR2" s="1096"/>
      <c r="DYS2" s="1096"/>
      <c r="DYT2" s="1096"/>
      <c r="DYU2" s="1096"/>
      <c r="DYV2" s="1096"/>
      <c r="DYW2" s="1096"/>
      <c r="DYX2" s="1096"/>
      <c r="DYY2" s="1096"/>
      <c r="DYZ2" s="1096"/>
      <c r="DZA2" s="1096"/>
      <c r="DZB2" s="1096"/>
      <c r="DZC2" s="1096"/>
      <c r="DZD2" s="1096"/>
      <c r="DZE2" s="1096"/>
      <c r="DZF2" s="1096"/>
      <c r="DZG2" s="1096"/>
      <c r="DZH2" s="1096"/>
      <c r="DZI2" s="1096"/>
      <c r="DZJ2" s="1096"/>
      <c r="DZK2" s="1096"/>
      <c r="DZL2" s="1096"/>
      <c r="DZM2" s="1096"/>
      <c r="DZN2" s="1096"/>
      <c r="DZO2" s="1096"/>
      <c r="DZP2" s="1096"/>
      <c r="DZQ2" s="1096"/>
      <c r="DZR2" s="1096"/>
      <c r="DZS2" s="1096"/>
      <c r="DZT2" s="1096"/>
      <c r="DZU2" s="1096"/>
      <c r="DZV2" s="1096"/>
      <c r="DZW2" s="1096"/>
      <c r="DZX2" s="1096"/>
      <c r="DZY2" s="1096"/>
      <c r="DZZ2" s="1096"/>
      <c r="EAA2" s="1096"/>
      <c r="EAB2" s="1096"/>
      <c r="EAC2" s="1096"/>
      <c r="EAD2" s="1096"/>
      <c r="EAE2" s="1096"/>
      <c r="EAF2" s="1096"/>
      <c r="EAG2" s="1096"/>
      <c r="EAH2" s="1096"/>
      <c r="EAI2" s="1096"/>
      <c r="EAJ2" s="1096"/>
      <c r="EAK2" s="1096"/>
      <c r="EAL2" s="1096"/>
      <c r="EAM2" s="1096"/>
      <c r="EAN2" s="1096"/>
      <c r="EAO2" s="1096"/>
      <c r="EAP2" s="1096"/>
      <c r="EAQ2" s="1096"/>
      <c r="EAR2" s="1096"/>
      <c r="EAS2" s="1096"/>
      <c r="EAT2" s="1096"/>
      <c r="EAU2" s="1096"/>
      <c r="EAV2" s="1096"/>
      <c r="EAW2" s="1096"/>
      <c r="EAX2" s="1096"/>
      <c r="EAY2" s="1096"/>
      <c r="EAZ2" s="1096"/>
      <c r="EBA2" s="1096"/>
      <c r="EBB2" s="1096"/>
      <c r="EBC2" s="1096"/>
      <c r="EBD2" s="1096"/>
      <c r="EBE2" s="1096"/>
      <c r="EBF2" s="1096"/>
      <c r="EBG2" s="1096"/>
      <c r="EBH2" s="1096"/>
      <c r="EBI2" s="1096"/>
      <c r="EBJ2" s="1096"/>
      <c r="EBK2" s="1096"/>
      <c r="EBL2" s="1096"/>
      <c r="EBM2" s="1096"/>
      <c r="EBN2" s="1096"/>
      <c r="EBO2" s="1096"/>
      <c r="EBP2" s="1096"/>
      <c r="EBQ2" s="1096"/>
      <c r="EBR2" s="1096"/>
      <c r="EBS2" s="1096"/>
      <c r="EBT2" s="1096"/>
      <c r="EBU2" s="1096"/>
      <c r="EBV2" s="1096"/>
      <c r="EBW2" s="1096"/>
      <c r="EBX2" s="1096"/>
      <c r="EBY2" s="1096"/>
      <c r="EBZ2" s="1096"/>
      <c r="ECA2" s="1096"/>
      <c r="ECB2" s="1096"/>
      <c r="ECC2" s="1096"/>
      <c r="ECD2" s="1096"/>
      <c r="ECE2" s="1096"/>
      <c r="ECF2" s="1096"/>
      <c r="ECG2" s="1096"/>
      <c r="ECH2" s="1096"/>
      <c r="ECI2" s="1096"/>
      <c r="ECJ2" s="1096"/>
      <c r="ECK2" s="1096"/>
      <c r="ECL2" s="1096"/>
      <c r="ECM2" s="1096"/>
      <c r="ECN2" s="1096"/>
      <c r="ECO2" s="1096"/>
      <c r="ECP2" s="1096"/>
      <c r="ECQ2" s="1096"/>
      <c r="ECR2" s="1096"/>
      <c r="ECS2" s="1096"/>
      <c r="ECT2" s="1096"/>
      <c r="ECU2" s="1096"/>
      <c r="ECV2" s="1096"/>
      <c r="ECW2" s="1096"/>
      <c r="ECX2" s="1096"/>
      <c r="ECY2" s="1096"/>
      <c r="ECZ2" s="1096"/>
      <c r="EDA2" s="1096"/>
      <c r="EDB2" s="1096"/>
      <c r="EDC2" s="1096"/>
      <c r="EDD2" s="1096"/>
      <c r="EDE2" s="1096"/>
      <c r="EDF2" s="1096"/>
      <c r="EDG2" s="1096"/>
      <c r="EDH2" s="1096"/>
      <c r="EDI2" s="1096"/>
      <c r="EDJ2" s="1096"/>
      <c r="EDK2" s="1096"/>
      <c r="EDL2" s="1096"/>
      <c r="EDM2" s="1096"/>
      <c r="EDN2" s="1096"/>
      <c r="EDO2" s="1096"/>
      <c r="EDP2" s="1096"/>
      <c r="EDQ2" s="1096"/>
      <c r="EDR2" s="1096"/>
      <c r="EDS2" s="1096"/>
      <c r="EDT2" s="1096"/>
      <c r="EDU2" s="1096"/>
      <c r="EDV2" s="1096"/>
      <c r="EDW2" s="1096"/>
      <c r="EDX2" s="1096"/>
      <c r="EDY2" s="1096"/>
      <c r="EDZ2" s="1096"/>
      <c r="EEA2" s="1096"/>
      <c r="EEB2" s="1096"/>
      <c r="EEC2" s="1096"/>
      <c r="EED2" s="1096"/>
      <c r="EEE2" s="1096"/>
      <c r="EEF2" s="1096"/>
      <c r="EEG2" s="1096"/>
      <c r="EEH2" s="1096"/>
      <c r="EEI2" s="1096"/>
      <c r="EEJ2" s="1096"/>
      <c r="EEK2" s="1096"/>
      <c r="EEL2" s="1096"/>
      <c r="EEM2" s="1096"/>
      <c r="EEN2" s="1096"/>
      <c r="EEO2" s="1096"/>
      <c r="EEP2" s="1096"/>
      <c r="EEQ2" s="1096"/>
      <c r="EER2" s="1096"/>
      <c r="EES2" s="1096"/>
      <c r="EET2" s="1096"/>
      <c r="EEU2" s="1096"/>
      <c r="EEV2" s="1096"/>
      <c r="EEW2" s="1096"/>
      <c r="EEX2" s="1096"/>
      <c r="EEY2" s="1096"/>
      <c r="EEZ2" s="1096"/>
      <c r="EFA2" s="1096"/>
      <c r="EFB2" s="1096"/>
      <c r="EFC2" s="1096"/>
      <c r="EFD2" s="1096"/>
      <c r="EFE2" s="1096"/>
      <c r="EFF2" s="1096"/>
      <c r="EFG2" s="1096"/>
      <c r="EFH2" s="1096"/>
      <c r="EFI2" s="1096"/>
      <c r="EFJ2" s="1096"/>
      <c r="EFK2" s="1096"/>
      <c r="EFL2" s="1096"/>
      <c r="EFM2" s="1096"/>
      <c r="EFN2" s="1096"/>
      <c r="EFO2" s="1096"/>
      <c r="EFP2" s="1096"/>
      <c r="EFQ2" s="1096"/>
      <c r="EFR2" s="1096"/>
      <c r="EFS2" s="1096"/>
      <c r="EFT2" s="1096"/>
      <c r="EFU2" s="1096"/>
      <c r="EFV2" s="1096"/>
      <c r="EFW2" s="1096"/>
      <c r="EFX2" s="1096"/>
      <c r="EFY2" s="1096"/>
      <c r="EFZ2" s="1096"/>
      <c r="EGA2" s="1096"/>
      <c r="EGB2" s="1096"/>
      <c r="EGC2" s="1096"/>
      <c r="EGD2" s="1096"/>
      <c r="EGE2" s="1096"/>
      <c r="EGF2" s="1096"/>
      <c r="EGG2" s="1096"/>
      <c r="EGH2" s="1096"/>
      <c r="EGI2" s="1096"/>
      <c r="EGJ2" s="1096"/>
      <c r="EGK2" s="1096"/>
      <c r="EGL2" s="1096"/>
      <c r="EGM2" s="1096"/>
      <c r="EGN2" s="1096"/>
      <c r="EGO2" s="1096"/>
      <c r="EGP2" s="1096"/>
      <c r="EGQ2" s="1096"/>
      <c r="EGR2" s="1096"/>
      <c r="EGS2" s="1096"/>
      <c r="EGT2" s="1096"/>
      <c r="EGU2" s="1096"/>
      <c r="EGV2" s="1096"/>
      <c r="EGW2" s="1096"/>
      <c r="EGX2" s="1096"/>
      <c r="EGY2" s="1096"/>
      <c r="EGZ2" s="1096"/>
      <c r="EHA2" s="1096"/>
      <c r="EHB2" s="1096"/>
      <c r="EHC2" s="1096"/>
      <c r="EHD2" s="1096"/>
      <c r="EHE2" s="1096"/>
      <c r="EHF2" s="1096"/>
      <c r="EHG2" s="1096"/>
      <c r="EHH2" s="1096"/>
      <c r="EHI2" s="1096"/>
      <c r="EHJ2" s="1096"/>
      <c r="EHK2" s="1096"/>
      <c r="EHL2" s="1096"/>
      <c r="EHM2" s="1096"/>
      <c r="EHN2" s="1096"/>
      <c r="EHO2" s="1096"/>
      <c r="EHP2" s="1096"/>
      <c r="EHQ2" s="1096"/>
      <c r="EHR2" s="1096"/>
      <c r="EHS2" s="1096"/>
      <c r="EHT2" s="1096"/>
      <c r="EHU2" s="1096"/>
      <c r="EHV2" s="1096"/>
      <c r="EHW2" s="1096"/>
      <c r="EHX2" s="1096"/>
      <c r="EHY2" s="1096"/>
      <c r="EHZ2" s="1096"/>
      <c r="EIA2" s="1096"/>
      <c r="EIB2" s="1096"/>
      <c r="EIC2" s="1096"/>
      <c r="EID2" s="1096"/>
      <c r="EIE2" s="1096"/>
      <c r="EIF2" s="1096"/>
      <c r="EIG2" s="1096"/>
      <c r="EIH2" s="1096"/>
      <c r="EII2" s="1096"/>
      <c r="EIJ2" s="1096"/>
      <c r="EIK2" s="1096"/>
      <c r="EIL2" s="1096"/>
      <c r="EIM2" s="1096"/>
      <c r="EIN2" s="1096"/>
      <c r="EIO2" s="1096"/>
      <c r="EIP2" s="1096"/>
      <c r="EIQ2" s="1096"/>
      <c r="EIR2" s="1096"/>
      <c r="EIS2" s="1096"/>
      <c r="EIT2" s="1096"/>
      <c r="EIU2" s="1096"/>
      <c r="EIV2" s="1096"/>
      <c r="EIW2" s="1096"/>
      <c r="EIX2" s="1096"/>
      <c r="EIY2" s="1096"/>
      <c r="EIZ2" s="1096"/>
      <c r="EJA2" s="1096"/>
      <c r="EJB2" s="1096"/>
      <c r="EJC2" s="1096"/>
      <c r="EJD2" s="1096"/>
      <c r="EJE2" s="1096"/>
      <c r="EJF2" s="1096"/>
      <c r="EJG2" s="1096"/>
      <c r="EJH2" s="1096"/>
      <c r="EJI2" s="1096"/>
      <c r="EJJ2" s="1096"/>
      <c r="EJK2" s="1096"/>
      <c r="EJL2" s="1096"/>
      <c r="EJM2" s="1096"/>
      <c r="EJN2" s="1096"/>
      <c r="EJO2" s="1096"/>
      <c r="EJP2" s="1096"/>
      <c r="EJQ2" s="1096"/>
      <c r="EJR2" s="1096"/>
      <c r="EJS2" s="1096"/>
      <c r="EJT2" s="1096"/>
      <c r="EJU2" s="1096"/>
      <c r="EJV2" s="1096"/>
      <c r="EJW2" s="1096"/>
      <c r="EJX2" s="1096"/>
      <c r="EJY2" s="1096"/>
      <c r="EJZ2" s="1096"/>
      <c r="EKA2" s="1096"/>
      <c r="EKB2" s="1096"/>
      <c r="EKC2" s="1096"/>
      <c r="EKD2" s="1096"/>
      <c r="EKE2" s="1096"/>
      <c r="EKF2" s="1096"/>
      <c r="EKG2" s="1096"/>
      <c r="EKH2" s="1096"/>
      <c r="EKI2" s="1096"/>
      <c r="EKJ2" s="1096"/>
      <c r="EKK2" s="1096"/>
      <c r="EKL2" s="1096"/>
      <c r="EKM2" s="1096"/>
      <c r="EKN2" s="1096"/>
      <c r="EKO2" s="1096"/>
      <c r="EKP2" s="1096"/>
      <c r="EKQ2" s="1096"/>
      <c r="EKR2" s="1096"/>
      <c r="EKS2" s="1096"/>
      <c r="EKT2" s="1096"/>
      <c r="EKU2" s="1096"/>
      <c r="EKV2" s="1096"/>
      <c r="EKW2" s="1096"/>
      <c r="EKX2" s="1096"/>
      <c r="EKY2" s="1096"/>
      <c r="EKZ2" s="1096"/>
      <c r="ELA2" s="1096"/>
      <c r="ELB2" s="1096"/>
      <c r="ELC2" s="1096"/>
      <c r="ELD2" s="1096"/>
      <c r="ELE2" s="1096"/>
      <c r="ELF2" s="1096"/>
      <c r="ELG2" s="1096"/>
      <c r="ELH2" s="1096"/>
      <c r="ELI2" s="1096"/>
      <c r="ELJ2" s="1096"/>
      <c r="ELK2" s="1096"/>
      <c r="ELL2" s="1096"/>
      <c r="ELM2" s="1096"/>
      <c r="ELN2" s="1096"/>
      <c r="ELO2" s="1096"/>
      <c r="ELP2" s="1096"/>
      <c r="ELQ2" s="1096"/>
      <c r="ELR2" s="1096"/>
      <c r="ELS2" s="1096"/>
      <c r="ELT2" s="1096"/>
      <c r="ELU2" s="1096"/>
      <c r="ELV2" s="1096"/>
      <c r="ELW2" s="1096"/>
      <c r="ELX2" s="1096"/>
      <c r="ELY2" s="1096"/>
      <c r="ELZ2" s="1096"/>
      <c r="EMA2" s="1096"/>
      <c r="EMB2" s="1096"/>
      <c r="EMC2" s="1096"/>
      <c r="EMD2" s="1096"/>
      <c r="EME2" s="1096"/>
      <c r="EMF2" s="1096"/>
      <c r="EMG2" s="1096"/>
      <c r="EMH2" s="1096"/>
      <c r="EMI2" s="1096"/>
      <c r="EMJ2" s="1096"/>
      <c r="EMK2" s="1096"/>
      <c r="EML2" s="1096"/>
      <c r="EMM2" s="1096"/>
      <c r="EMN2" s="1096"/>
      <c r="EMO2" s="1096"/>
      <c r="EMP2" s="1096"/>
      <c r="EMQ2" s="1096"/>
      <c r="EMR2" s="1096"/>
      <c r="EMS2" s="1096"/>
      <c r="EMT2" s="1096"/>
      <c r="EMU2" s="1096"/>
      <c r="EMV2" s="1096"/>
      <c r="EMW2" s="1096"/>
      <c r="EMX2" s="1096"/>
      <c r="EMY2" s="1096"/>
      <c r="EMZ2" s="1096"/>
      <c r="ENA2" s="1096"/>
      <c r="ENB2" s="1096"/>
      <c r="ENC2" s="1096"/>
      <c r="END2" s="1096"/>
      <c r="ENE2" s="1096"/>
      <c r="ENF2" s="1096"/>
      <c r="ENG2" s="1096"/>
      <c r="ENH2" s="1096"/>
      <c r="ENI2" s="1096"/>
      <c r="ENJ2" s="1096"/>
      <c r="ENK2" s="1096"/>
      <c r="ENL2" s="1096"/>
      <c r="ENM2" s="1096"/>
      <c r="ENN2" s="1096"/>
      <c r="ENO2" s="1096"/>
      <c r="ENP2" s="1096"/>
      <c r="ENQ2" s="1096"/>
      <c r="ENR2" s="1096"/>
      <c r="ENS2" s="1096"/>
      <c r="ENT2" s="1096"/>
      <c r="ENU2" s="1096"/>
      <c r="ENV2" s="1096"/>
      <c r="ENW2" s="1096"/>
      <c r="ENX2" s="1096"/>
      <c r="ENY2" s="1096"/>
      <c r="ENZ2" s="1096"/>
      <c r="EOA2" s="1096"/>
      <c r="EOB2" s="1096"/>
      <c r="EOC2" s="1096"/>
      <c r="EOD2" s="1096"/>
      <c r="EOE2" s="1096"/>
      <c r="EOF2" s="1096"/>
      <c r="EOG2" s="1096"/>
      <c r="EOH2" s="1096"/>
      <c r="EOI2" s="1096"/>
      <c r="EOJ2" s="1096"/>
      <c r="EOK2" s="1096"/>
      <c r="EOL2" s="1096"/>
      <c r="EOM2" s="1096"/>
      <c r="EON2" s="1096"/>
      <c r="EOO2" s="1096"/>
      <c r="EOP2" s="1096"/>
      <c r="EOQ2" s="1096"/>
      <c r="EOR2" s="1096"/>
      <c r="EOS2" s="1096"/>
      <c r="EOT2" s="1096"/>
      <c r="EOU2" s="1096"/>
      <c r="EOV2" s="1096"/>
      <c r="EOW2" s="1096"/>
      <c r="EOX2" s="1096"/>
      <c r="EOY2" s="1096"/>
      <c r="EOZ2" s="1096"/>
      <c r="EPA2" s="1096"/>
      <c r="EPB2" s="1096"/>
      <c r="EPC2" s="1096"/>
      <c r="EPD2" s="1096"/>
      <c r="EPE2" s="1096"/>
      <c r="EPF2" s="1096"/>
      <c r="EPG2" s="1096"/>
      <c r="EPH2" s="1096"/>
      <c r="EPI2" s="1096"/>
      <c r="EPJ2" s="1096"/>
      <c r="EPK2" s="1096"/>
      <c r="EPL2" s="1096"/>
      <c r="EPM2" s="1096"/>
      <c r="EPN2" s="1096"/>
      <c r="EPO2" s="1096"/>
      <c r="EPP2" s="1096"/>
      <c r="EPQ2" s="1096"/>
      <c r="EPR2" s="1096"/>
      <c r="EPS2" s="1096"/>
      <c r="EPT2" s="1096"/>
      <c r="EPU2" s="1096"/>
      <c r="EPV2" s="1096"/>
      <c r="EPW2" s="1096"/>
      <c r="EPX2" s="1096"/>
      <c r="EPY2" s="1096"/>
      <c r="EPZ2" s="1096"/>
      <c r="EQA2" s="1096"/>
      <c r="EQB2" s="1096"/>
      <c r="EQC2" s="1096"/>
      <c r="EQD2" s="1096"/>
      <c r="EQE2" s="1096"/>
      <c r="EQF2" s="1096"/>
      <c r="EQG2" s="1096"/>
      <c r="EQH2" s="1096"/>
      <c r="EQI2" s="1096"/>
      <c r="EQJ2" s="1096"/>
      <c r="EQK2" s="1096"/>
      <c r="EQL2" s="1096"/>
      <c r="EQM2" s="1096"/>
      <c r="EQN2" s="1096"/>
      <c r="EQO2" s="1096"/>
      <c r="EQP2" s="1096"/>
      <c r="EQQ2" s="1096"/>
      <c r="EQR2" s="1096"/>
      <c r="EQS2" s="1096"/>
      <c r="EQT2" s="1096"/>
      <c r="EQU2" s="1096"/>
      <c r="EQV2" s="1096"/>
      <c r="EQW2" s="1096"/>
      <c r="EQX2" s="1096"/>
      <c r="EQY2" s="1096"/>
      <c r="EQZ2" s="1096"/>
      <c r="ERA2" s="1096"/>
      <c r="ERB2" s="1096"/>
      <c r="ERC2" s="1096"/>
      <c r="ERD2" s="1096"/>
      <c r="ERE2" s="1096"/>
      <c r="ERF2" s="1096"/>
      <c r="ERG2" s="1096"/>
      <c r="ERH2" s="1096"/>
      <c r="ERI2" s="1096"/>
      <c r="ERJ2" s="1096"/>
      <c r="ERK2" s="1096"/>
      <c r="ERL2" s="1096"/>
      <c r="ERM2" s="1096"/>
      <c r="ERN2" s="1096"/>
      <c r="ERO2" s="1096"/>
      <c r="ERP2" s="1096"/>
      <c r="ERQ2" s="1096"/>
      <c r="ERR2" s="1096"/>
      <c r="ERS2" s="1096"/>
      <c r="ERT2" s="1096"/>
      <c r="ERU2" s="1096"/>
      <c r="ERV2" s="1096"/>
      <c r="ERW2" s="1096"/>
      <c r="ERX2" s="1096"/>
      <c r="ERY2" s="1096"/>
      <c r="ERZ2" s="1096"/>
      <c r="ESA2" s="1096"/>
      <c r="ESB2" s="1096"/>
      <c r="ESC2" s="1096"/>
      <c r="ESD2" s="1096"/>
      <c r="ESE2" s="1096"/>
      <c r="ESF2" s="1096"/>
      <c r="ESG2" s="1096"/>
      <c r="ESH2" s="1096"/>
      <c r="ESI2" s="1096"/>
      <c r="ESJ2" s="1096"/>
      <c r="ESK2" s="1096"/>
      <c r="ESL2" s="1096"/>
      <c r="ESM2" s="1096"/>
      <c r="ESN2" s="1096"/>
      <c r="ESO2" s="1096"/>
      <c r="ESP2" s="1096"/>
      <c r="ESQ2" s="1096"/>
      <c r="ESR2" s="1096"/>
      <c r="ESS2" s="1096"/>
      <c r="EST2" s="1096"/>
      <c r="ESU2" s="1096"/>
      <c r="ESV2" s="1096"/>
      <c r="ESW2" s="1096"/>
      <c r="ESX2" s="1096"/>
      <c r="ESY2" s="1096"/>
      <c r="ESZ2" s="1096"/>
      <c r="ETA2" s="1096"/>
      <c r="ETB2" s="1096"/>
      <c r="ETC2" s="1096"/>
      <c r="ETD2" s="1096"/>
      <c r="ETE2" s="1096"/>
      <c r="ETF2" s="1096"/>
      <c r="ETG2" s="1096"/>
      <c r="ETH2" s="1096"/>
      <c r="ETI2" s="1096"/>
      <c r="ETJ2" s="1096"/>
      <c r="ETK2" s="1096"/>
      <c r="ETL2" s="1096"/>
      <c r="ETM2" s="1096"/>
      <c r="ETN2" s="1096"/>
      <c r="ETO2" s="1096"/>
      <c r="ETP2" s="1096"/>
      <c r="ETQ2" s="1096"/>
      <c r="ETR2" s="1096"/>
      <c r="ETS2" s="1096"/>
      <c r="ETT2" s="1096"/>
      <c r="ETU2" s="1096"/>
      <c r="ETV2" s="1096"/>
      <c r="ETW2" s="1096"/>
      <c r="ETX2" s="1096"/>
      <c r="ETY2" s="1096"/>
      <c r="ETZ2" s="1096"/>
      <c r="EUA2" s="1096"/>
      <c r="EUB2" s="1096"/>
      <c r="EUC2" s="1096"/>
      <c r="EUD2" s="1096"/>
      <c r="EUE2" s="1096"/>
      <c r="EUF2" s="1096"/>
      <c r="EUG2" s="1096"/>
      <c r="EUH2" s="1096"/>
      <c r="EUI2" s="1096"/>
      <c r="EUJ2" s="1096"/>
      <c r="EUK2" s="1096"/>
      <c r="EUL2" s="1096"/>
      <c r="EUM2" s="1096"/>
      <c r="EUN2" s="1096"/>
      <c r="EUO2" s="1096"/>
      <c r="EUP2" s="1096"/>
      <c r="EUQ2" s="1096"/>
      <c r="EUR2" s="1096"/>
      <c r="EUS2" s="1096"/>
      <c r="EUT2" s="1096"/>
      <c r="EUU2" s="1096"/>
      <c r="EUV2" s="1096"/>
      <c r="EUW2" s="1096"/>
      <c r="EUX2" s="1096"/>
      <c r="EUY2" s="1096"/>
      <c r="EUZ2" s="1096"/>
      <c r="EVA2" s="1096"/>
      <c r="EVB2" s="1096"/>
      <c r="EVC2" s="1096"/>
      <c r="EVD2" s="1096"/>
      <c r="EVE2" s="1096"/>
      <c r="EVF2" s="1096"/>
      <c r="EVG2" s="1096"/>
      <c r="EVH2" s="1096"/>
      <c r="EVI2" s="1096"/>
      <c r="EVJ2" s="1096"/>
      <c r="EVK2" s="1096"/>
      <c r="EVL2" s="1096"/>
      <c r="EVM2" s="1096"/>
      <c r="EVN2" s="1096"/>
      <c r="EVO2" s="1096"/>
      <c r="EVP2" s="1096"/>
      <c r="EVQ2" s="1096"/>
      <c r="EVR2" s="1096"/>
      <c r="EVS2" s="1096"/>
      <c r="EVT2" s="1096"/>
      <c r="EVU2" s="1096"/>
      <c r="EVV2" s="1096"/>
      <c r="EVW2" s="1096"/>
      <c r="EVX2" s="1096"/>
      <c r="EVY2" s="1096"/>
      <c r="EVZ2" s="1096"/>
      <c r="EWA2" s="1096"/>
      <c r="EWB2" s="1096"/>
      <c r="EWC2" s="1096"/>
      <c r="EWD2" s="1096"/>
      <c r="EWE2" s="1096"/>
      <c r="EWF2" s="1096"/>
      <c r="EWG2" s="1096"/>
      <c r="EWH2" s="1096"/>
      <c r="EWI2" s="1096"/>
      <c r="EWJ2" s="1096"/>
      <c r="EWK2" s="1096"/>
      <c r="EWL2" s="1096"/>
      <c r="EWM2" s="1096"/>
      <c r="EWN2" s="1096"/>
      <c r="EWO2" s="1096"/>
      <c r="EWP2" s="1096"/>
      <c r="EWQ2" s="1096"/>
      <c r="EWR2" s="1096"/>
      <c r="EWS2" s="1096"/>
      <c r="EWT2" s="1096"/>
      <c r="EWU2" s="1096"/>
      <c r="EWV2" s="1096"/>
      <c r="EWW2" s="1096"/>
      <c r="EWX2" s="1096"/>
      <c r="EWY2" s="1096"/>
      <c r="EWZ2" s="1096"/>
      <c r="EXA2" s="1096"/>
      <c r="EXB2" s="1096"/>
      <c r="EXC2" s="1096"/>
      <c r="EXD2" s="1096"/>
      <c r="EXE2" s="1096"/>
      <c r="EXF2" s="1096"/>
      <c r="EXG2" s="1096"/>
      <c r="EXH2" s="1096"/>
      <c r="EXI2" s="1096"/>
      <c r="EXJ2" s="1096"/>
      <c r="EXK2" s="1096"/>
      <c r="EXL2" s="1096"/>
      <c r="EXM2" s="1096"/>
      <c r="EXN2" s="1096"/>
      <c r="EXO2" s="1096"/>
      <c r="EXP2" s="1096"/>
      <c r="EXQ2" s="1096"/>
      <c r="EXR2" s="1096"/>
      <c r="EXS2" s="1096"/>
      <c r="EXT2" s="1096"/>
      <c r="EXU2" s="1096"/>
      <c r="EXV2" s="1096"/>
      <c r="EXW2" s="1096"/>
      <c r="EXX2" s="1096"/>
      <c r="EXY2" s="1096"/>
      <c r="EXZ2" s="1096"/>
      <c r="EYA2" s="1096"/>
      <c r="EYB2" s="1096"/>
      <c r="EYC2" s="1096"/>
      <c r="EYD2" s="1096"/>
      <c r="EYE2" s="1096"/>
      <c r="EYF2" s="1096"/>
      <c r="EYG2" s="1096"/>
      <c r="EYH2" s="1096"/>
      <c r="EYI2" s="1096"/>
      <c r="EYJ2" s="1096"/>
      <c r="EYK2" s="1096"/>
      <c r="EYL2" s="1096"/>
      <c r="EYM2" s="1096"/>
      <c r="EYN2" s="1096"/>
      <c r="EYO2" s="1096"/>
      <c r="EYP2" s="1096"/>
      <c r="EYQ2" s="1096"/>
      <c r="EYR2" s="1096"/>
      <c r="EYS2" s="1096"/>
      <c r="EYT2" s="1096"/>
      <c r="EYU2" s="1096"/>
      <c r="EYV2" s="1096"/>
      <c r="EYW2" s="1096"/>
      <c r="EYX2" s="1096"/>
      <c r="EYY2" s="1096"/>
      <c r="EYZ2" s="1096"/>
      <c r="EZA2" s="1096"/>
      <c r="EZB2" s="1096"/>
      <c r="EZC2" s="1096"/>
      <c r="EZD2" s="1096"/>
      <c r="EZE2" s="1096"/>
      <c r="EZF2" s="1096"/>
      <c r="EZG2" s="1096"/>
      <c r="EZH2" s="1096"/>
      <c r="EZI2" s="1096"/>
      <c r="EZJ2" s="1096"/>
      <c r="EZK2" s="1096"/>
      <c r="EZL2" s="1096"/>
      <c r="EZM2" s="1096"/>
      <c r="EZN2" s="1096"/>
      <c r="EZO2" s="1096"/>
      <c r="EZP2" s="1096"/>
      <c r="EZQ2" s="1096"/>
      <c r="EZR2" s="1096"/>
      <c r="EZS2" s="1096"/>
      <c r="EZT2" s="1096"/>
      <c r="EZU2" s="1096"/>
      <c r="EZV2" s="1096"/>
      <c r="EZW2" s="1096"/>
      <c r="EZX2" s="1096"/>
      <c r="EZY2" s="1096"/>
      <c r="EZZ2" s="1096"/>
      <c r="FAA2" s="1096"/>
      <c r="FAB2" s="1096"/>
      <c r="FAC2" s="1096"/>
      <c r="FAD2" s="1096"/>
      <c r="FAE2" s="1096"/>
      <c r="FAF2" s="1096"/>
      <c r="FAG2" s="1096"/>
      <c r="FAH2" s="1096"/>
      <c r="FAI2" s="1096"/>
      <c r="FAJ2" s="1096"/>
      <c r="FAK2" s="1096"/>
      <c r="FAL2" s="1096"/>
      <c r="FAM2" s="1096"/>
      <c r="FAN2" s="1096"/>
      <c r="FAO2" s="1096"/>
      <c r="FAP2" s="1096"/>
      <c r="FAQ2" s="1096"/>
      <c r="FAR2" s="1096"/>
      <c r="FAS2" s="1096"/>
      <c r="FAT2" s="1096"/>
      <c r="FAU2" s="1096"/>
      <c r="FAV2" s="1096"/>
      <c r="FAW2" s="1096"/>
      <c r="FAX2" s="1096"/>
      <c r="FAY2" s="1096"/>
      <c r="FAZ2" s="1096"/>
      <c r="FBA2" s="1096"/>
      <c r="FBB2" s="1096"/>
      <c r="FBC2" s="1096"/>
      <c r="FBD2" s="1096"/>
      <c r="FBE2" s="1096"/>
      <c r="FBF2" s="1096"/>
      <c r="FBG2" s="1096"/>
      <c r="FBH2" s="1096"/>
      <c r="FBI2" s="1096"/>
      <c r="FBJ2" s="1096"/>
      <c r="FBK2" s="1096"/>
      <c r="FBL2" s="1096"/>
      <c r="FBM2" s="1096"/>
      <c r="FBN2" s="1096"/>
      <c r="FBO2" s="1096"/>
      <c r="FBP2" s="1096"/>
      <c r="FBQ2" s="1096"/>
      <c r="FBR2" s="1096"/>
      <c r="FBS2" s="1096"/>
      <c r="FBT2" s="1096"/>
      <c r="FBU2" s="1096"/>
      <c r="FBV2" s="1096"/>
      <c r="FBW2" s="1096"/>
      <c r="FBX2" s="1096"/>
      <c r="FBY2" s="1096"/>
      <c r="FBZ2" s="1096"/>
      <c r="FCA2" s="1096"/>
      <c r="FCB2" s="1096"/>
      <c r="FCC2" s="1096"/>
      <c r="FCD2" s="1096"/>
      <c r="FCE2" s="1096"/>
      <c r="FCF2" s="1096"/>
      <c r="FCG2" s="1096"/>
      <c r="FCH2" s="1096"/>
      <c r="FCI2" s="1096"/>
      <c r="FCJ2" s="1096"/>
      <c r="FCK2" s="1096"/>
      <c r="FCL2" s="1096"/>
      <c r="FCM2" s="1096"/>
      <c r="FCN2" s="1096"/>
      <c r="FCO2" s="1096"/>
      <c r="FCP2" s="1096"/>
      <c r="FCQ2" s="1096"/>
      <c r="FCR2" s="1096"/>
      <c r="FCS2" s="1096"/>
      <c r="FCT2" s="1096"/>
      <c r="FCU2" s="1096"/>
      <c r="FCV2" s="1096"/>
      <c r="FCW2" s="1096"/>
      <c r="FCX2" s="1096"/>
      <c r="FCY2" s="1096"/>
      <c r="FCZ2" s="1096"/>
      <c r="FDA2" s="1096"/>
      <c r="FDB2" s="1096"/>
      <c r="FDC2" s="1096"/>
      <c r="FDD2" s="1096"/>
      <c r="FDE2" s="1096"/>
      <c r="FDF2" s="1096"/>
      <c r="FDG2" s="1096"/>
      <c r="FDH2" s="1096"/>
      <c r="FDI2" s="1096"/>
      <c r="FDJ2" s="1096"/>
      <c r="FDK2" s="1096"/>
      <c r="FDL2" s="1096"/>
      <c r="FDM2" s="1096"/>
      <c r="FDN2" s="1096"/>
      <c r="FDO2" s="1096"/>
      <c r="FDP2" s="1096"/>
      <c r="FDQ2" s="1096"/>
      <c r="FDR2" s="1096"/>
      <c r="FDS2" s="1096"/>
      <c r="FDT2" s="1096"/>
      <c r="FDU2" s="1096"/>
      <c r="FDV2" s="1096"/>
      <c r="FDW2" s="1096"/>
      <c r="FDX2" s="1096"/>
      <c r="FDY2" s="1096"/>
      <c r="FDZ2" s="1096"/>
      <c r="FEA2" s="1096"/>
      <c r="FEB2" s="1096"/>
      <c r="FEC2" s="1096"/>
      <c r="FED2" s="1096"/>
      <c r="FEE2" s="1096"/>
      <c r="FEF2" s="1096"/>
      <c r="FEG2" s="1096"/>
      <c r="FEH2" s="1096"/>
      <c r="FEI2" s="1096"/>
      <c r="FEJ2" s="1096"/>
      <c r="FEK2" s="1096"/>
      <c r="FEL2" s="1096"/>
      <c r="FEM2" s="1096"/>
      <c r="FEN2" s="1096"/>
      <c r="FEO2" s="1096"/>
      <c r="FEP2" s="1096"/>
      <c r="FEQ2" s="1096"/>
      <c r="FER2" s="1096"/>
      <c r="FES2" s="1096"/>
      <c r="FET2" s="1096"/>
      <c r="FEU2" s="1096"/>
      <c r="FEV2" s="1096"/>
      <c r="FEW2" s="1096"/>
      <c r="FEX2" s="1096"/>
      <c r="FEY2" s="1096"/>
      <c r="FEZ2" s="1096"/>
      <c r="FFA2" s="1096"/>
      <c r="FFB2" s="1096"/>
      <c r="FFC2" s="1096"/>
      <c r="FFD2" s="1096"/>
      <c r="FFE2" s="1096"/>
      <c r="FFF2" s="1096"/>
      <c r="FFG2" s="1096"/>
      <c r="FFH2" s="1096"/>
      <c r="FFI2" s="1096"/>
      <c r="FFJ2" s="1096"/>
      <c r="FFK2" s="1096"/>
      <c r="FFL2" s="1096"/>
      <c r="FFM2" s="1096"/>
      <c r="FFN2" s="1096"/>
      <c r="FFO2" s="1096"/>
      <c r="FFP2" s="1096"/>
      <c r="FFQ2" s="1096"/>
      <c r="FFR2" s="1096"/>
      <c r="FFS2" s="1096"/>
      <c r="FFT2" s="1096"/>
      <c r="FFU2" s="1096"/>
      <c r="FFV2" s="1096"/>
      <c r="FFW2" s="1096"/>
      <c r="FFX2" s="1096"/>
      <c r="FFY2" s="1096"/>
      <c r="FFZ2" s="1096"/>
      <c r="FGA2" s="1096"/>
      <c r="FGB2" s="1096"/>
      <c r="FGC2" s="1096"/>
      <c r="FGD2" s="1096"/>
      <c r="FGE2" s="1096"/>
      <c r="FGF2" s="1096"/>
      <c r="FGG2" s="1096"/>
      <c r="FGH2" s="1096"/>
      <c r="FGI2" s="1096"/>
      <c r="FGJ2" s="1096"/>
      <c r="FGK2" s="1096"/>
      <c r="FGL2" s="1096"/>
      <c r="FGM2" s="1096"/>
      <c r="FGN2" s="1096"/>
      <c r="FGO2" s="1096"/>
      <c r="FGP2" s="1096"/>
      <c r="FGQ2" s="1096"/>
      <c r="FGR2" s="1096"/>
      <c r="FGS2" s="1096"/>
      <c r="FGT2" s="1096"/>
      <c r="FGU2" s="1096"/>
      <c r="FGV2" s="1096"/>
      <c r="FGW2" s="1096"/>
      <c r="FGX2" s="1096"/>
      <c r="FGY2" s="1096"/>
      <c r="FGZ2" s="1096"/>
      <c r="FHA2" s="1096"/>
      <c r="FHB2" s="1096"/>
      <c r="FHC2" s="1096"/>
      <c r="FHD2" s="1096"/>
      <c r="FHE2" s="1096"/>
      <c r="FHF2" s="1096"/>
      <c r="FHG2" s="1096"/>
      <c r="FHH2" s="1096"/>
      <c r="FHI2" s="1096"/>
      <c r="FHJ2" s="1096"/>
      <c r="FHK2" s="1096"/>
      <c r="FHL2" s="1096"/>
      <c r="FHM2" s="1096"/>
      <c r="FHN2" s="1096"/>
      <c r="FHO2" s="1096"/>
      <c r="FHP2" s="1096"/>
      <c r="FHQ2" s="1096"/>
      <c r="FHR2" s="1096"/>
      <c r="FHS2" s="1096"/>
      <c r="FHT2" s="1096"/>
      <c r="FHU2" s="1096"/>
      <c r="FHV2" s="1096"/>
      <c r="FHW2" s="1096"/>
      <c r="FHX2" s="1096"/>
      <c r="FHY2" s="1096"/>
      <c r="FHZ2" s="1096"/>
      <c r="FIA2" s="1096"/>
      <c r="FIB2" s="1096"/>
      <c r="FIC2" s="1096"/>
      <c r="FID2" s="1096"/>
      <c r="FIE2" s="1096"/>
      <c r="FIF2" s="1096"/>
      <c r="FIG2" s="1096"/>
      <c r="FIH2" s="1096"/>
      <c r="FII2" s="1096"/>
      <c r="FIJ2" s="1096"/>
      <c r="FIK2" s="1096"/>
      <c r="FIL2" s="1096"/>
      <c r="FIM2" s="1096"/>
      <c r="FIN2" s="1096"/>
      <c r="FIO2" s="1096"/>
      <c r="FIP2" s="1096"/>
      <c r="FIQ2" s="1096"/>
      <c r="FIR2" s="1096"/>
      <c r="FIS2" s="1096"/>
      <c r="FIT2" s="1096"/>
      <c r="FIU2" s="1096"/>
      <c r="FIV2" s="1096"/>
      <c r="FIW2" s="1096"/>
      <c r="FIX2" s="1096"/>
      <c r="FIY2" s="1096"/>
      <c r="FIZ2" s="1096"/>
      <c r="FJA2" s="1096"/>
      <c r="FJB2" s="1096"/>
      <c r="FJC2" s="1096"/>
      <c r="FJD2" s="1096"/>
      <c r="FJE2" s="1096"/>
      <c r="FJF2" s="1096"/>
      <c r="FJG2" s="1096"/>
      <c r="FJH2" s="1096"/>
      <c r="FJI2" s="1096"/>
      <c r="FJJ2" s="1096"/>
      <c r="FJK2" s="1096"/>
      <c r="FJL2" s="1096"/>
      <c r="FJM2" s="1096"/>
      <c r="FJN2" s="1096"/>
      <c r="FJO2" s="1096"/>
      <c r="FJP2" s="1096"/>
      <c r="FJQ2" s="1096"/>
      <c r="FJR2" s="1096"/>
      <c r="FJS2" s="1096"/>
      <c r="FJT2" s="1096"/>
      <c r="FJU2" s="1096"/>
      <c r="FJV2" s="1096"/>
      <c r="FJW2" s="1096"/>
      <c r="FJX2" s="1096"/>
      <c r="FJY2" s="1096"/>
      <c r="FJZ2" s="1096"/>
      <c r="FKA2" s="1096"/>
      <c r="FKB2" s="1096"/>
      <c r="FKC2" s="1096"/>
      <c r="FKD2" s="1096"/>
      <c r="FKE2" s="1096"/>
      <c r="FKF2" s="1096"/>
      <c r="FKG2" s="1096"/>
      <c r="FKH2" s="1096"/>
      <c r="FKI2" s="1096"/>
      <c r="FKJ2" s="1096"/>
      <c r="FKK2" s="1096"/>
      <c r="FKL2" s="1096"/>
      <c r="FKM2" s="1096"/>
      <c r="FKN2" s="1096"/>
      <c r="FKO2" s="1096"/>
      <c r="FKP2" s="1096"/>
      <c r="FKQ2" s="1096"/>
      <c r="FKR2" s="1096"/>
      <c r="FKS2" s="1096"/>
      <c r="FKT2" s="1096"/>
      <c r="FKU2" s="1096"/>
      <c r="FKV2" s="1096"/>
      <c r="FKW2" s="1096"/>
      <c r="FKX2" s="1096"/>
      <c r="FKY2" s="1096"/>
      <c r="FKZ2" s="1096"/>
      <c r="FLA2" s="1096"/>
      <c r="FLB2" s="1096"/>
      <c r="FLC2" s="1096"/>
      <c r="FLD2" s="1096"/>
      <c r="FLE2" s="1096"/>
      <c r="FLF2" s="1096"/>
      <c r="FLG2" s="1096"/>
      <c r="FLH2" s="1096"/>
      <c r="FLI2" s="1096"/>
      <c r="FLJ2" s="1096"/>
      <c r="FLK2" s="1096"/>
      <c r="FLL2" s="1096"/>
      <c r="FLM2" s="1096"/>
      <c r="FLN2" s="1096"/>
      <c r="FLO2" s="1096"/>
      <c r="FLP2" s="1096"/>
      <c r="FLQ2" s="1096"/>
      <c r="FLR2" s="1096"/>
      <c r="FLS2" s="1096"/>
      <c r="FLT2" s="1096"/>
      <c r="FLU2" s="1096"/>
      <c r="FLV2" s="1096"/>
      <c r="FLW2" s="1096"/>
      <c r="FLX2" s="1096"/>
      <c r="FLY2" s="1096"/>
      <c r="FLZ2" s="1096"/>
      <c r="FMA2" s="1096"/>
      <c r="FMB2" s="1096"/>
      <c r="FMC2" s="1096"/>
      <c r="FMD2" s="1096"/>
      <c r="FME2" s="1096"/>
      <c r="FMF2" s="1096"/>
      <c r="FMG2" s="1096"/>
      <c r="FMH2" s="1096"/>
      <c r="FMI2" s="1096"/>
      <c r="FMJ2" s="1096"/>
      <c r="FMK2" s="1096"/>
      <c r="FML2" s="1096"/>
      <c r="FMM2" s="1096"/>
      <c r="FMN2" s="1096"/>
      <c r="FMO2" s="1096"/>
      <c r="FMP2" s="1096"/>
      <c r="FMQ2" s="1096"/>
      <c r="FMR2" s="1096"/>
      <c r="FMS2" s="1096"/>
      <c r="FMT2" s="1096"/>
      <c r="FMU2" s="1096"/>
      <c r="FMV2" s="1096"/>
      <c r="FMW2" s="1096"/>
      <c r="FMX2" s="1096"/>
      <c r="FMY2" s="1096"/>
      <c r="FMZ2" s="1096"/>
      <c r="FNA2" s="1096"/>
      <c r="FNB2" s="1096"/>
      <c r="FNC2" s="1096"/>
      <c r="FND2" s="1096"/>
      <c r="FNE2" s="1096"/>
      <c r="FNF2" s="1096"/>
      <c r="FNG2" s="1096"/>
      <c r="FNH2" s="1096"/>
      <c r="FNI2" s="1096"/>
      <c r="FNJ2" s="1096"/>
      <c r="FNK2" s="1096"/>
      <c r="FNL2" s="1096"/>
      <c r="FNM2" s="1096"/>
      <c r="FNN2" s="1096"/>
      <c r="FNO2" s="1096"/>
      <c r="FNP2" s="1096"/>
      <c r="FNQ2" s="1096"/>
      <c r="FNR2" s="1096"/>
      <c r="FNS2" s="1096"/>
      <c r="FNT2" s="1096"/>
      <c r="FNU2" s="1096"/>
      <c r="FNV2" s="1096"/>
      <c r="FNW2" s="1096"/>
      <c r="FNX2" s="1096"/>
      <c r="FNY2" s="1096"/>
      <c r="FNZ2" s="1096"/>
      <c r="FOA2" s="1096"/>
      <c r="FOB2" s="1096"/>
      <c r="FOC2" s="1096"/>
      <c r="FOD2" s="1096"/>
      <c r="FOE2" s="1096"/>
      <c r="FOF2" s="1096"/>
      <c r="FOG2" s="1096"/>
      <c r="FOH2" s="1096"/>
      <c r="FOI2" s="1096"/>
      <c r="FOJ2" s="1096"/>
      <c r="FOK2" s="1096"/>
      <c r="FOL2" s="1096"/>
      <c r="FOM2" s="1096"/>
      <c r="FON2" s="1096"/>
      <c r="FOO2" s="1096"/>
      <c r="FOP2" s="1096"/>
      <c r="FOQ2" s="1096"/>
      <c r="FOR2" s="1096"/>
      <c r="FOS2" s="1096"/>
      <c r="FOT2" s="1096"/>
      <c r="FOU2" s="1096"/>
      <c r="FOV2" s="1096"/>
      <c r="FOW2" s="1096"/>
      <c r="FOX2" s="1096"/>
      <c r="FOY2" s="1096"/>
      <c r="FOZ2" s="1096"/>
      <c r="FPA2" s="1096"/>
      <c r="FPB2" s="1096"/>
      <c r="FPC2" s="1096"/>
      <c r="FPD2" s="1096"/>
      <c r="FPE2" s="1096"/>
      <c r="FPF2" s="1096"/>
      <c r="FPG2" s="1096"/>
      <c r="FPH2" s="1096"/>
      <c r="FPI2" s="1096"/>
      <c r="FPJ2" s="1096"/>
      <c r="FPK2" s="1096"/>
      <c r="FPL2" s="1096"/>
      <c r="FPM2" s="1096"/>
      <c r="FPN2" s="1096"/>
      <c r="FPO2" s="1096"/>
      <c r="FPP2" s="1096"/>
      <c r="FPQ2" s="1096"/>
      <c r="FPR2" s="1096"/>
      <c r="FPS2" s="1096"/>
      <c r="FPT2" s="1096"/>
      <c r="FPU2" s="1096"/>
      <c r="FPV2" s="1096"/>
      <c r="FPW2" s="1096"/>
      <c r="FPX2" s="1096"/>
      <c r="FPY2" s="1096"/>
      <c r="FPZ2" s="1096"/>
      <c r="FQA2" s="1096"/>
      <c r="FQB2" s="1096"/>
      <c r="FQC2" s="1096"/>
      <c r="FQD2" s="1096"/>
      <c r="FQE2" s="1096"/>
      <c r="FQF2" s="1096"/>
      <c r="FQG2" s="1096"/>
      <c r="FQH2" s="1096"/>
      <c r="FQI2" s="1096"/>
      <c r="FQJ2" s="1096"/>
      <c r="FQK2" s="1096"/>
      <c r="FQL2" s="1096"/>
      <c r="FQM2" s="1096"/>
      <c r="FQN2" s="1096"/>
      <c r="FQO2" s="1096"/>
      <c r="FQP2" s="1096"/>
      <c r="FQQ2" s="1096"/>
      <c r="FQR2" s="1096"/>
      <c r="FQS2" s="1096"/>
      <c r="FQT2" s="1096"/>
      <c r="FQU2" s="1096"/>
      <c r="FQV2" s="1096"/>
      <c r="FQW2" s="1096"/>
      <c r="FQX2" s="1096"/>
      <c r="FQY2" s="1096"/>
      <c r="FQZ2" s="1096"/>
      <c r="FRA2" s="1096"/>
      <c r="FRB2" s="1096"/>
      <c r="FRC2" s="1096"/>
      <c r="FRD2" s="1096"/>
      <c r="FRE2" s="1096"/>
      <c r="FRF2" s="1096"/>
      <c r="FRG2" s="1096"/>
      <c r="FRH2" s="1096"/>
      <c r="FRI2" s="1096"/>
      <c r="FRJ2" s="1096"/>
      <c r="FRK2" s="1096"/>
      <c r="FRL2" s="1096"/>
      <c r="FRM2" s="1096"/>
      <c r="FRN2" s="1096"/>
      <c r="FRO2" s="1096"/>
      <c r="FRP2" s="1096"/>
      <c r="FRQ2" s="1096"/>
      <c r="FRR2" s="1096"/>
      <c r="FRS2" s="1096"/>
      <c r="FRT2" s="1096"/>
      <c r="FRU2" s="1096"/>
      <c r="FRV2" s="1096"/>
      <c r="FRW2" s="1096"/>
      <c r="FRX2" s="1096"/>
      <c r="FRY2" s="1096"/>
      <c r="FRZ2" s="1096"/>
      <c r="FSA2" s="1096"/>
      <c r="FSB2" s="1096"/>
      <c r="FSC2" s="1096"/>
      <c r="FSD2" s="1096"/>
      <c r="FSE2" s="1096"/>
      <c r="FSF2" s="1096"/>
      <c r="FSG2" s="1096"/>
      <c r="FSH2" s="1096"/>
      <c r="FSI2" s="1096"/>
      <c r="FSJ2" s="1096"/>
      <c r="FSK2" s="1096"/>
      <c r="FSL2" s="1096"/>
      <c r="FSM2" s="1096"/>
      <c r="FSN2" s="1096"/>
      <c r="FSO2" s="1096"/>
      <c r="FSP2" s="1096"/>
      <c r="FSQ2" s="1096"/>
      <c r="FSR2" s="1096"/>
      <c r="FSS2" s="1096"/>
      <c r="FST2" s="1096"/>
      <c r="FSU2" s="1096"/>
      <c r="FSV2" s="1096"/>
      <c r="FSW2" s="1096"/>
      <c r="FSX2" s="1096"/>
      <c r="FSY2" s="1096"/>
      <c r="FSZ2" s="1096"/>
      <c r="FTA2" s="1096"/>
      <c r="FTB2" s="1096"/>
      <c r="FTC2" s="1096"/>
      <c r="FTD2" s="1096"/>
      <c r="FTE2" s="1096"/>
      <c r="FTF2" s="1096"/>
      <c r="FTG2" s="1096"/>
      <c r="FTH2" s="1096"/>
      <c r="FTI2" s="1096"/>
      <c r="FTJ2" s="1096"/>
      <c r="FTK2" s="1096"/>
      <c r="FTL2" s="1096"/>
      <c r="FTM2" s="1096"/>
      <c r="FTN2" s="1096"/>
      <c r="FTO2" s="1096"/>
      <c r="FTP2" s="1096"/>
      <c r="FTQ2" s="1096"/>
      <c r="FTR2" s="1096"/>
      <c r="FTS2" s="1096"/>
      <c r="FTT2" s="1096"/>
      <c r="FTU2" s="1096"/>
      <c r="FTV2" s="1096"/>
      <c r="FTW2" s="1096"/>
      <c r="FTX2" s="1096"/>
      <c r="FTY2" s="1096"/>
      <c r="FTZ2" s="1096"/>
      <c r="FUA2" s="1096"/>
      <c r="FUB2" s="1096"/>
      <c r="FUC2" s="1096"/>
      <c r="FUD2" s="1096"/>
      <c r="FUE2" s="1096"/>
      <c r="FUF2" s="1096"/>
      <c r="FUG2" s="1096"/>
      <c r="FUH2" s="1096"/>
      <c r="FUI2" s="1096"/>
      <c r="FUJ2" s="1096"/>
      <c r="FUK2" s="1096"/>
      <c r="FUL2" s="1096"/>
      <c r="FUM2" s="1096"/>
      <c r="FUN2" s="1096"/>
      <c r="FUO2" s="1096"/>
      <c r="FUP2" s="1096"/>
      <c r="FUQ2" s="1096"/>
      <c r="FUR2" s="1096"/>
      <c r="FUS2" s="1096"/>
      <c r="FUT2" s="1096"/>
      <c r="FUU2" s="1096"/>
      <c r="FUV2" s="1096"/>
      <c r="FUW2" s="1096"/>
      <c r="FUX2" s="1096"/>
      <c r="FUY2" s="1096"/>
      <c r="FUZ2" s="1096"/>
      <c r="FVA2" s="1096"/>
      <c r="FVB2" s="1096"/>
      <c r="FVC2" s="1096"/>
      <c r="FVD2" s="1096"/>
      <c r="FVE2" s="1096"/>
      <c r="FVF2" s="1096"/>
      <c r="FVG2" s="1096"/>
      <c r="FVH2" s="1096"/>
      <c r="FVI2" s="1096"/>
      <c r="FVJ2" s="1096"/>
      <c r="FVK2" s="1096"/>
      <c r="FVL2" s="1096"/>
      <c r="FVM2" s="1096"/>
      <c r="FVN2" s="1096"/>
      <c r="FVO2" s="1096"/>
      <c r="FVP2" s="1096"/>
      <c r="FVQ2" s="1096"/>
      <c r="FVR2" s="1096"/>
      <c r="FVS2" s="1096"/>
      <c r="FVT2" s="1096"/>
      <c r="FVU2" s="1096"/>
      <c r="FVV2" s="1096"/>
      <c r="FVW2" s="1096"/>
      <c r="FVX2" s="1096"/>
      <c r="FVY2" s="1096"/>
      <c r="FVZ2" s="1096"/>
      <c r="FWA2" s="1096"/>
      <c r="FWB2" s="1096"/>
      <c r="FWC2" s="1096"/>
      <c r="FWD2" s="1096"/>
      <c r="FWE2" s="1096"/>
      <c r="FWF2" s="1096"/>
      <c r="FWG2" s="1096"/>
      <c r="FWH2" s="1096"/>
      <c r="FWI2" s="1096"/>
      <c r="FWJ2" s="1096"/>
      <c r="FWK2" s="1096"/>
      <c r="FWL2" s="1096"/>
      <c r="FWM2" s="1096"/>
      <c r="FWN2" s="1096"/>
      <c r="FWO2" s="1096"/>
      <c r="FWP2" s="1096"/>
      <c r="FWQ2" s="1096"/>
      <c r="FWR2" s="1096"/>
      <c r="FWS2" s="1096"/>
      <c r="FWT2" s="1096"/>
      <c r="FWU2" s="1096"/>
      <c r="FWV2" s="1096"/>
      <c r="FWW2" s="1096"/>
      <c r="FWX2" s="1096"/>
      <c r="FWY2" s="1096"/>
      <c r="FWZ2" s="1096"/>
      <c r="FXA2" s="1096"/>
      <c r="FXB2" s="1096"/>
      <c r="FXC2" s="1096"/>
      <c r="FXD2" s="1096"/>
      <c r="FXE2" s="1096"/>
      <c r="FXF2" s="1096"/>
      <c r="FXG2" s="1096"/>
      <c r="FXH2" s="1096"/>
      <c r="FXI2" s="1096"/>
      <c r="FXJ2" s="1096"/>
      <c r="FXK2" s="1096"/>
      <c r="FXL2" s="1096"/>
      <c r="FXM2" s="1096"/>
      <c r="FXN2" s="1096"/>
      <c r="FXO2" s="1096"/>
      <c r="FXP2" s="1096"/>
      <c r="FXQ2" s="1096"/>
      <c r="FXR2" s="1096"/>
      <c r="FXS2" s="1096"/>
      <c r="FXT2" s="1096"/>
      <c r="FXU2" s="1096"/>
      <c r="FXV2" s="1096"/>
      <c r="FXW2" s="1096"/>
      <c r="FXX2" s="1096"/>
      <c r="FXY2" s="1096"/>
      <c r="FXZ2" s="1096"/>
      <c r="FYA2" s="1096"/>
      <c r="FYB2" s="1096"/>
      <c r="FYC2" s="1096"/>
      <c r="FYD2" s="1096"/>
      <c r="FYE2" s="1096"/>
      <c r="FYF2" s="1096"/>
      <c r="FYG2" s="1096"/>
      <c r="FYH2" s="1096"/>
      <c r="FYI2" s="1096"/>
      <c r="FYJ2" s="1096"/>
      <c r="FYK2" s="1096"/>
      <c r="FYL2" s="1096"/>
      <c r="FYM2" s="1096"/>
      <c r="FYN2" s="1096"/>
      <c r="FYO2" s="1096"/>
      <c r="FYP2" s="1096"/>
      <c r="FYQ2" s="1096"/>
      <c r="FYR2" s="1096"/>
      <c r="FYS2" s="1096"/>
      <c r="FYT2" s="1096"/>
      <c r="FYU2" s="1096"/>
      <c r="FYV2" s="1096"/>
      <c r="FYW2" s="1096"/>
      <c r="FYX2" s="1096"/>
      <c r="FYY2" s="1096"/>
      <c r="FYZ2" s="1096"/>
      <c r="FZA2" s="1096"/>
      <c r="FZB2" s="1096"/>
      <c r="FZC2" s="1096"/>
      <c r="FZD2" s="1096"/>
      <c r="FZE2" s="1096"/>
      <c r="FZF2" s="1096"/>
      <c r="FZG2" s="1096"/>
      <c r="FZH2" s="1096"/>
      <c r="FZI2" s="1096"/>
      <c r="FZJ2" s="1096"/>
      <c r="FZK2" s="1096"/>
      <c r="FZL2" s="1096"/>
      <c r="FZM2" s="1096"/>
      <c r="FZN2" s="1096"/>
      <c r="FZO2" s="1096"/>
      <c r="FZP2" s="1096"/>
      <c r="FZQ2" s="1096"/>
      <c r="FZR2" s="1096"/>
      <c r="FZS2" s="1096"/>
      <c r="FZT2" s="1096"/>
      <c r="FZU2" s="1096"/>
      <c r="FZV2" s="1096"/>
      <c r="FZW2" s="1096"/>
      <c r="FZX2" s="1096"/>
      <c r="FZY2" s="1096"/>
      <c r="FZZ2" s="1096"/>
      <c r="GAA2" s="1096"/>
      <c r="GAB2" s="1096"/>
      <c r="GAC2" s="1096"/>
      <c r="GAD2" s="1096"/>
      <c r="GAE2" s="1096"/>
      <c r="GAF2" s="1096"/>
      <c r="GAG2" s="1096"/>
      <c r="GAH2" s="1096"/>
      <c r="GAI2" s="1096"/>
      <c r="GAJ2" s="1096"/>
      <c r="GAK2" s="1096"/>
      <c r="GAL2" s="1096"/>
      <c r="GAM2" s="1096"/>
      <c r="GAN2" s="1096"/>
      <c r="GAO2" s="1096"/>
      <c r="GAP2" s="1096"/>
      <c r="GAQ2" s="1096"/>
      <c r="GAR2" s="1096"/>
      <c r="GAS2" s="1096"/>
      <c r="GAT2" s="1096"/>
      <c r="GAU2" s="1096"/>
      <c r="GAV2" s="1096"/>
      <c r="GAW2" s="1096"/>
      <c r="GAX2" s="1096"/>
      <c r="GAY2" s="1096"/>
      <c r="GAZ2" s="1096"/>
      <c r="GBA2" s="1096"/>
      <c r="GBB2" s="1096"/>
      <c r="GBC2" s="1096"/>
      <c r="GBD2" s="1096"/>
      <c r="GBE2" s="1096"/>
      <c r="GBF2" s="1096"/>
      <c r="GBG2" s="1096"/>
      <c r="GBH2" s="1096"/>
      <c r="GBI2" s="1096"/>
      <c r="GBJ2" s="1096"/>
      <c r="GBK2" s="1096"/>
      <c r="GBL2" s="1096"/>
      <c r="GBM2" s="1096"/>
      <c r="GBN2" s="1096"/>
      <c r="GBO2" s="1096"/>
      <c r="GBP2" s="1096"/>
      <c r="GBQ2" s="1096"/>
      <c r="GBR2" s="1096"/>
      <c r="GBS2" s="1096"/>
      <c r="GBT2" s="1096"/>
      <c r="GBU2" s="1096"/>
      <c r="GBV2" s="1096"/>
      <c r="GBW2" s="1096"/>
      <c r="GBX2" s="1096"/>
      <c r="GBY2" s="1096"/>
      <c r="GBZ2" s="1096"/>
      <c r="GCA2" s="1096"/>
      <c r="GCB2" s="1096"/>
      <c r="GCC2" s="1096"/>
      <c r="GCD2" s="1096"/>
      <c r="GCE2" s="1096"/>
      <c r="GCF2" s="1096"/>
      <c r="GCG2" s="1096"/>
      <c r="GCH2" s="1096"/>
      <c r="GCI2" s="1096"/>
      <c r="GCJ2" s="1096"/>
      <c r="GCK2" s="1096"/>
      <c r="GCL2" s="1096"/>
      <c r="GCM2" s="1096"/>
      <c r="GCN2" s="1096"/>
      <c r="GCO2" s="1096"/>
      <c r="GCP2" s="1096"/>
      <c r="GCQ2" s="1096"/>
      <c r="GCR2" s="1096"/>
      <c r="GCS2" s="1096"/>
      <c r="GCT2" s="1096"/>
      <c r="GCU2" s="1096"/>
      <c r="GCV2" s="1096"/>
      <c r="GCW2" s="1096"/>
      <c r="GCX2" s="1096"/>
      <c r="GCY2" s="1096"/>
      <c r="GCZ2" s="1096"/>
      <c r="GDA2" s="1096"/>
      <c r="GDB2" s="1096"/>
      <c r="GDC2" s="1096"/>
      <c r="GDD2" s="1096"/>
      <c r="GDE2" s="1096"/>
      <c r="GDF2" s="1096"/>
      <c r="GDG2" s="1096"/>
      <c r="GDH2" s="1096"/>
      <c r="GDI2" s="1096"/>
      <c r="GDJ2" s="1096"/>
      <c r="GDK2" s="1096"/>
      <c r="GDL2" s="1096"/>
      <c r="GDM2" s="1096"/>
      <c r="GDN2" s="1096"/>
      <c r="GDO2" s="1096"/>
      <c r="GDP2" s="1096"/>
      <c r="GDQ2" s="1096"/>
      <c r="GDR2" s="1096"/>
      <c r="GDS2" s="1096"/>
      <c r="GDT2" s="1096"/>
      <c r="GDU2" s="1096"/>
      <c r="GDV2" s="1096"/>
      <c r="GDW2" s="1096"/>
      <c r="GDX2" s="1096"/>
      <c r="GDY2" s="1096"/>
      <c r="GDZ2" s="1096"/>
      <c r="GEA2" s="1096"/>
      <c r="GEB2" s="1096"/>
      <c r="GEC2" s="1096"/>
      <c r="GED2" s="1096"/>
      <c r="GEE2" s="1096"/>
      <c r="GEF2" s="1096"/>
      <c r="GEG2" s="1096"/>
      <c r="GEH2" s="1096"/>
      <c r="GEI2" s="1096"/>
      <c r="GEJ2" s="1096"/>
      <c r="GEK2" s="1096"/>
      <c r="GEL2" s="1096"/>
      <c r="GEM2" s="1096"/>
      <c r="GEN2" s="1096"/>
      <c r="GEO2" s="1096"/>
      <c r="GEP2" s="1096"/>
      <c r="GEQ2" s="1096"/>
      <c r="GER2" s="1096"/>
      <c r="GES2" s="1096"/>
      <c r="GET2" s="1096"/>
      <c r="GEU2" s="1096"/>
      <c r="GEV2" s="1096"/>
      <c r="GEW2" s="1096"/>
      <c r="GEX2" s="1096"/>
      <c r="GEY2" s="1096"/>
      <c r="GEZ2" s="1096"/>
      <c r="GFA2" s="1096"/>
      <c r="GFB2" s="1096"/>
      <c r="GFC2" s="1096"/>
      <c r="GFD2" s="1096"/>
      <c r="GFE2" s="1096"/>
      <c r="GFF2" s="1096"/>
      <c r="GFG2" s="1096"/>
      <c r="GFH2" s="1096"/>
      <c r="GFI2" s="1096"/>
      <c r="GFJ2" s="1096"/>
      <c r="GFK2" s="1096"/>
      <c r="GFL2" s="1096"/>
      <c r="GFM2" s="1096"/>
      <c r="GFN2" s="1096"/>
      <c r="GFO2" s="1096"/>
      <c r="GFP2" s="1096"/>
      <c r="GFQ2" s="1096"/>
      <c r="GFR2" s="1096"/>
      <c r="GFS2" s="1096"/>
      <c r="GFT2" s="1096"/>
      <c r="GFU2" s="1096"/>
      <c r="GFV2" s="1096"/>
      <c r="GFW2" s="1096"/>
      <c r="GFX2" s="1096"/>
      <c r="GFY2" s="1096"/>
      <c r="GFZ2" s="1096"/>
      <c r="GGA2" s="1096"/>
      <c r="GGB2" s="1096"/>
      <c r="GGC2" s="1096"/>
      <c r="GGD2" s="1096"/>
      <c r="GGE2" s="1096"/>
      <c r="GGF2" s="1096"/>
      <c r="GGG2" s="1096"/>
      <c r="GGH2" s="1096"/>
      <c r="GGI2" s="1096"/>
      <c r="GGJ2" s="1096"/>
      <c r="GGK2" s="1096"/>
      <c r="GGL2" s="1096"/>
      <c r="GGM2" s="1096"/>
      <c r="GGN2" s="1096"/>
      <c r="GGO2" s="1096"/>
      <c r="GGP2" s="1096"/>
      <c r="GGQ2" s="1096"/>
      <c r="GGR2" s="1096"/>
      <c r="GGS2" s="1096"/>
      <c r="GGT2" s="1096"/>
      <c r="GGU2" s="1096"/>
      <c r="GGV2" s="1096"/>
      <c r="GGW2" s="1096"/>
      <c r="GGX2" s="1096"/>
      <c r="GGY2" s="1096"/>
      <c r="GGZ2" s="1096"/>
      <c r="GHA2" s="1096"/>
      <c r="GHB2" s="1096"/>
      <c r="GHC2" s="1096"/>
      <c r="GHD2" s="1096"/>
      <c r="GHE2" s="1096"/>
      <c r="GHF2" s="1096"/>
      <c r="GHG2" s="1096"/>
      <c r="GHH2" s="1096"/>
      <c r="GHI2" s="1096"/>
      <c r="GHJ2" s="1096"/>
      <c r="GHK2" s="1096"/>
      <c r="GHL2" s="1096"/>
      <c r="GHM2" s="1096"/>
      <c r="GHN2" s="1096"/>
      <c r="GHO2" s="1096"/>
      <c r="GHP2" s="1096"/>
      <c r="GHQ2" s="1096"/>
      <c r="GHR2" s="1096"/>
      <c r="GHS2" s="1096"/>
      <c r="GHT2" s="1096"/>
      <c r="GHU2" s="1096"/>
      <c r="GHV2" s="1096"/>
      <c r="GHW2" s="1096"/>
      <c r="GHX2" s="1096"/>
      <c r="GHY2" s="1096"/>
      <c r="GHZ2" s="1096"/>
      <c r="GIA2" s="1096"/>
      <c r="GIB2" s="1096"/>
      <c r="GIC2" s="1096"/>
      <c r="GID2" s="1096"/>
      <c r="GIE2" s="1096"/>
      <c r="GIF2" s="1096"/>
      <c r="GIG2" s="1096"/>
      <c r="GIH2" s="1096"/>
      <c r="GII2" s="1096"/>
      <c r="GIJ2" s="1096"/>
      <c r="GIK2" s="1096"/>
      <c r="GIL2" s="1096"/>
      <c r="GIM2" s="1096"/>
      <c r="GIN2" s="1096"/>
      <c r="GIO2" s="1096"/>
      <c r="GIP2" s="1096"/>
      <c r="GIQ2" s="1096"/>
      <c r="GIR2" s="1096"/>
      <c r="GIS2" s="1096"/>
      <c r="GIT2" s="1096"/>
      <c r="GIU2" s="1096"/>
      <c r="GIV2" s="1096"/>
      <c r="GIW2" s="1096"/>
      <c r="GIX2" s="1096"/>
      <c r="GIY2" s="1096"/>
      <c r="GIZ2" s="1096"/>
      <c r="GJA2" s="1096"/>
      <c r="GJB2" s="1096"/>
      <c r="GJC2" s="1096"/>
      <c r="GJD2" s="1096"/>
      <c r="GJE2" s="1096"/>
      <c r="GJF2" s="1096"/>
      <c r="GJG2" s="1096"/>
      <c r="GJH2" s="1096"/>
      <c r="GJI2" s="1096"/>
      <c r="GJJ2" s="1096"/>
      <c r="GJK2" s="1096"/>
      <c r="GJL2" s="1096"/>
      <c r="GJM2" s="1096"/>
      <c r="GJN2" s="1096"/>
      <c r="GJO2" s="1096"/>
      <c r="GJP2" s="1096"/>
      <c r="GJQ2" s="1096"/>
      <c r="GJR2" s="1096"/>
      <c r="GJS2" s="1096"/>
      <c r="GJT2" s="1096"/>
      <c r="GJU2" s="1096"/>
      <c r="GJV2" s="1096"/>
      <c r="GJW2" s="1096"/>
      <c r="GJX2" s="1096"/>
      <c r="GJY2" s="1096"/>
      <c r="GJZ2" s="1096"/>
      <c r="GKA2" s="1096"/>
      <c r="GKB2" s="1096"/>
      <c r="GKC2" s="1096"/>
      <c r="GKD2" s="1096"/>
      <c r="GKE2" s="1096"/>
      <c r="GKF2" s="1096"/>
      <c r="GKG2" s="1096"/>
      <c r="GKH2" s="1096"/>
      <c r="GKI2" s="1096"/>
      <c r="GKJ2" s="1096"/>
      <c r="GKK2" s="1096"/>
      <c r="GKL2" s="1096"/>
      <c r="GKM2" s="1096"/>
      <c r="GKN2" s="1096"/>
      <c r="GKO2" s="1096"/>
      <c r="GKP2" s="1096"/>
      <c r="GKQ2" s="1096"/>
      <c r="GKR2" s="1096"/>
      <c r="GKS2" s="1096"/>
      <c r="GKT2" s="1096"/>
      <c r="GKU2" s="1096"/>
      <c r="GKV2" s="1096"/>
      <c r="GKW2" s="1096"/>
      <c r="GKX2" s="1096"/>
      <c r="GKY2" s="1096"/>
      <c r="GKZ2" s="1096"/>
      <c r="GLA2" s="1096"/>
      <c r="GLB2" s="1096"/>
      <c r="GLC2" s="1096"/>
      <c r="GLD2" s="1096"/>
      <c r="GLE2" s="1096"/>
      <c r="GLF2" s="1096"/>
      <c r="GLG2" s="1096"/>
      <c r="GLH2" s="1096"/>
      <c r="GLI2" s="1096"/>
      <c r="GLJ2" s="1096"/>
      <c r="GLK2" s="1096"/>
      <c r="GLL2" s="1096"/>
      <c r="GLM2" s="1096"/>
      <c r="GLN2" s="1096"/>
      <c r="GLO2" s="1096"/>
      <c r="GLP2" s="1096"/>
      <c r="GLQ2" s="1096"/>
      <c r="GLR2" s="1096"/>
      <c r="GLS2" s="1096"/>
      <c r="GLT2" s="1096"/>
      <c r="GLU2" s="1096"/>
      <c r="GLV2" s="1096"/>
      <c r="GLW2" s="1096"/>
      <c r="GLX2" s="1096"/>
      <c r="GLY2" s="1096"/>
      <c r="GLZ2" s="1096"/>
      <c r="GMA2" s="1096"/>
      <c r="GMB2" s="1096"/>
      <c r="GMC2" s="1096"/>
      <c r="GMD2" s="1096"/>
      <c r="GME2" s="1096"/>
      <c r="GMF2" s="1096"/>
      <c r="GMG2" s="1096"/>
      <c r="GMH2" s="1096"/>
      <c r="GMI2" s="1096"/>
      <c r="GMJ2" s="1096"/>
      <c r="GMK2" s="1096"/>
      <c r="GML2" s="1096"/>
      <c r="GMM2" s="1096"/>
      <c r="GMN2" s="1096"/>
      <c r="GMO2" s="1096"/>
      <c r="GMP2" s="1096"/>
      <c r="GMQ2" s="1096"/>
      <c r="GMR2" s="1096"/>
      <c r="GMS2" s="1096"/>
      <c r="GMT2" s="1096"/>
      <c r="GMU2" s="1096"/>
      <c r="GMV2" s="1096"/>
      <c r="GMW2" s="1096"/>
      <c r="GMX2" s="1096"/>
      <c r="GMY2" s="1096"/>
      <c r="GMZ2" s="1096"/>
      <c r="GNA2" s="1096"/>
      <c r="GNB2" s="1096"/>
      <c r="GNC2" s="1096"/>
      <c r="GND2" s="1096"/>
      <c r="GNE2" s="1096"/>
      <c r="GNF2" s="1096"/>
      <c r="GNG2" s="1096"/>
      <c r="GNH2" s="1096"/>
      <c r="GNI2" s="1096"/>
      <c r="GNJ2" s="1096"/>
      <c r="GNK2" s="1096"/>
      <c r="GNL2" s="1096"/>
      <c r="GNM2" s="1096"/>
      <c r="GNN2" s="1096"/>
      <c r="GNO2" s="1096"/>
      <c r="GNP2" s="1096"/>
      <c r="GNQ2" s="1096"/>
      <c r="GNR2" s="1096"/>
      <c r="GNS2" s="1096"/>
      <c r="GNT2" s="1096"/>
      <c r="GNU2" s="1096"/>
      <c r="GNV2" s="1096"/>
      <c r="GNW2" s="1096"/>
      <c r="GNX2" s="1096"/>
      <c r="GNY2" s="1096"/>
      <c r="GNZ2" s="1096"/>
      <c r="GOA2" s="1096"/>
      <c r="GOB2" s="1096"/>
      <c r="GOC2" s="1096"/>
      <c r="GOD2" s="1096"/>
      <c r="GOE2" s="1096"/>
      <c r="GOF2" s="1096"/>
      <c r="GOG2" s="1096"/>
      <c r="GOH2" s="1096"/>
      <c r="GOI2" s="1096"/>
      <c r="GOJ2" s="1096"/>
      <c r="GOK2" s="1096"/>
      <c r="GOL2" s="1096"/>
      <c r="GOM2" s="1096"/>
      <c r="GON2" s="1096"/>
      <c r="GOO2" s="1096"/>
      <c r="GOP2" s="1096"/>
      <c r="GOQ2" s="1096"/>
      <c r="GOR2" s="1096"/>
      <c r="GOS2" s="1096"/>
      <c r="GOT2" s="1096"/>
      <c r="GOU2" s="1096"/>
      <c r="GOV2" s="1096"/>
      <c r="GOW2" s="1096"/>
      <c r="GOX2" s="1096"/>
      <c r="GOY2" s="1096"/>
      <c r="GOZ2" s="1096"/>
      <c r="GPA2" s="1096"/>
      <c r="GPB2" s="1096"/>
      <c r="GPC2" s="1096"/>
      <c r="GPD2" s="1096"/>
      <c r="GPE2" s="1096"/>
      <c r="GPF2" s="1096"/>
      <c r="GPG2" s="1096"/>
      <c r="GPH2" s="1096"/>
      <c r="GPI2" s="1096"/>
      <c r="GPJ2" s="1096"/>
      <c r="GPK2" s="1096"/>
      <c r="GPL2" s="1096"/>
      <c r="GPM2" s="1096"/>
      <c r="GPN2" s="1096"/>
      <c r="GPO2" s="1096"/>
      <c r="GPP2" s="1096"/>
      <c r="GPQ2" s="1096"/>
      <c r="GPR2" s="1096"/>
      <c r="GPS2" s="1096"/>
      <c r="GPT2" s="1096"/>
      <c r="GPU2" s="1096"/>
      <c r="GPV2" s="1096"/>
      <c r="GPW2" s="1096"/>
      <c r="GPX2" s="1096"/>
      <c r="GPY2" s="1096"/>
      <c r="GPZ2" s="1096"/>
      <c r="GQA2" s="1096"/>
      <c r="GQB2" s="1096"/>
      <c r="GQC2" s="1096"/>
      <c r="GQD2" s="1096"/>
      <c r="GQE2" s="1096"/>
      <c r="GQF2" s="1096"/>
      <c r="GQG2" s="1096"/>
      <c r="GQH2" s="1096"/>
      <c r="GQI2" s="1096"/>
      <c r="GQJ2" s="1096"/>
      <c r="GQK2" s="1096"/>
      <c r="GQL2" s="1096"/>
      <c r="GQM2" s="1096"/>
      <c r="GQN2" s="1096"/>
      <c r="GQO2" s="1096"/>
      <c r="GQP2" s="1096"/>
      <c r="GQQ2" s="1096"/>
      <c r="GQR2" s="1096"/>
      <c r="GQS2" s="1096"/>
      <c r="GQT2" s="1096"/>
      <c r="GQU2" s="1096"/>
      <c r="GQV2" s="1096"/>
      <c r="GQW2" s="1096"/>
      <c r="GQX2" s="1096"/>
      <c r="GQY2" s="1096"/>
      <c r="GQZ2" s="1096"/>
      <c r="GRA2" s="1096"/>
      <c r="GRB2" s="1096"/>
      <c r="GRC2" s="1096"/>
      <c r="GRD2" s="1096"/>
      <c r="GRE2" s="1096"/>
      <c r="GRF2" s="1096"/>
      <c r="GRG2" s="1096"/>
      <c r="GRH2" s="1096"/>
      <c r="GRI2" s="1096"/>
      <c r="GRJ2" s="1096"/>
      <c r="GRK2" s="1096"/>
      <c r="GRL2" s="1096"/>
      <c r="GRM2" s="1096"/>
      <c r="GRN2" s="1096"/>
      <c r="GRO2" s="1096"/>
      <c r="GRP2" s="1096"/>
      <c r="GRQ2" s="1096"/>
      <c r="GRR2" s="1096"/>
      <c r="GRS2" s="1096"/>
      <c r="GRT2" s="1096"/>
      <c r="GRU2" s="1096"/>
      <c r="GRV2" s="1096"/>
      <c r="GRW2" s="1096"/>
      <c r="GRX2" s="1096"/>
      <c r="GRY2" s="1096"/>
      <c r="GRZ2" s="1096"/>
      <c r="GSA2" s="1096"/>
      <c r="GSB2" s="1096"/>
      <c r="GSC2" s="1096"/>
      <c r="GSD2" s="1096"/>
      <c r="GSE2" s="1096"/>
      <c r="GSF2" s="1096"/>
      <c r="GSG2" s="1096"/>
      <c r="GSH2" s="1096"/>
      <c r="GSI2" s="1096"/>
      <c r="GSJ2" s="1096"/>
      <c r="GSK2" s="1096"/>
      <c r="GSL2" s="1096"/>
      <c r="GSM2" s="1096"/>
      <c r="GSN2" s="1096"/>
      <c r="GSO2" s="1096"/>
      <c r="GSP2" s="1096"/>
      <c r="GSQ2" s="1096"/>
      <c r="GSR2" s="1096"/>
      <c r="GSS2" s="1096"/>
      <c r="GST2" s="1096"/>
      <c r="GSU2" s="1096"/>
      <c r="GSV2" s="1096"/>
      <c r="GSW2" s="1096"/>
      <c r="GSX2" s="1096"/>
      <c r="GSY2" s="1096"/>
      <c r="GSZ2" s="1096"/>
      <c r="GTA2" s="1096"/>
      <c r="GTB2" s="1096"/>
      <c r="GTC2" s="1096"/>
      <c r="GTD2" s="1096"/>
      <c r="GTE2" s="1096"/>
      <c r="GTF2" s="1096"/>
      <c r="GTG2" s="1096"/>
      <c r="GTH2" s="1096"/>
      <c r="GTI2" s="1096"/>
      <c r="GTJ2" s="1096"/>
      <c r="GTK2" s="1096"/>
      <c r="GTL2" s="1096"/>
      <c r="GTM2" s="1096"/>
      <c r="GTN2" s="1096"/>
      <c r="GTO2" s="1096"/>
      <c r="GTP2" s="1096"/>
      <c r="GTQ2" s="1096"/>
      <c r="GTR2" s="1096"/>
      <c r="GTS2" s="1096"/>
      <c r="GTT2" s="1096"/>
      <c r="GTU2" s="1096"/>
      <c r="GTV2" s="1096"/>
      <c r="GTW2" s="1096"/>
      <c r="GTX2" s="1096"/>
      <c r="GTY2" s="1096"/>
      <c r="GTZ2" s="1096"/>
      <c r="GUA2" s="1096"/>
      <c r="GUB2" s="1096"/>
      <c r="GUC2" s="1096"/>
      <c r="GUD2" s="1096"/>
      <c r="GUE2" s="1096"/>
      <c r="GUF2" s="1096"/>
      <c r="GUG2" s="1096"/>
      <c r="GUH2" s="1096"/>
      <c r="GUI2" s="1096"/>
      <c r="GUJ2" s="1096"/>
      <c r="GUK2" s="1096"/>
      <c r="GUL2" s="1096"/>
      <c r="GUM2" s="1096"/>
      <c r="GUN2" s="1096"/>
      <c r="GUO2" s="1096"/>
      <c r="GUP2" s="1096"/>
      <c r="GUQ2" s="1096"/>
      <c r="GUR2" s="1096"/>
      <c r="GUS2" s="1096"/>
      <c r="GUT2" s="1096"/>
      <c r="GUU2" s="1096"/>
      <c r="GUV2" s="1096"/>
      <c r="GUW2" s="1096"/>
      <c r="GUX2" s="1096"/>
      <c r="GUY2" s="1096"/>
      <c r="GUZ2" s="1096"/>
      <c r="GVA2" s="1096"/>
      <c r="GVB2" s="1096"/>
      <c r="GVC2" s="1096"/>
      <c r="GVD2" s="1096"/>
      <c r="GVE2" s="1096"/>
      <c r="GVF2" s="1096"/>
      <c r="GVG2" s="1096"/>
      <c r="GVH2" s="1096"/>
      <c r="GVI2" s="1096"/>
      <c r="GVJ2" s="1096"/>
      <c r="GVK2" s="1096"/>
      <c r="GVL2" s="1096"/>
      <c r="GVM2" s="1096"/>
      <c r="GVN2" s="1096"/>
      <c r="GVO2" s="1096"/>
      <c r="GVP2" s="1096"/>
      <c r="GVQ2" s="1096"/>
      <c r="GVR2" s="1096"/>
      <c r="GVS2" s="1096"/>
      <c r="GVT2" s="1096"/>
      <c r="GVU2" s="1096"/>
      <c r="GVV2" s="1096"/>
      <c r="GVW2" s="1096"/>
      <c r="GVX2" s="1096"/>
      <c r="GVY2" s="1096"/>
      <c r="GVZ2" s="1096"/>
      <c r="GWA2" s="1096"/>
      <c r="GWB2" s="1096"/>
      <c r="GWC2" s="1096"/>
      <c r="GWD2" s="1096"/>
      <c r="GWE2" s="1096"/>
      <c r="GWF2" s="1096"/>
      <c r="GWG2" s="1096"/>
      <c r="GWH2" s="1096"/>
      <c r="GWI2" s="1096"/>
      <c r="GWJ2" s="1096"/>
      <c r="GWK2" s="1096"/>
      <c r="GWL2" s="1096"/>
      <c r="GWM2" s="1096"/>
      <c r="GWN2" s="1096"/>
      <c r="GWO2" s="1096"/>
      <c r="GWP2" s="1096"/>
      <c r="GWQ2" s="1096"/>
      <c r="GWR2" s="1096"/>
      <c r="GWS2" s="1096"/>
      <c r="GWT2" s="1096"/>
      <c r="GWU2" s="1096"/>
      <c r="GWV2" s="1096"/>
      <c r="GWW2" s="1096"/>
      <c r="GWX2" s="1096"/>
      <c r="GWY2" s="1096"/>
      <c r="GWZ2" s="1096"/>
      <c r="GXA2" s="1096"/>
      <c r="GXB2" s="1096"/>
      <c r="GXC2" s="1096"/>
      <c r="GXD2" s="1096"/>
      <c r="GXE2" s="1096"/>
      <c r="GXF2" s="1096"/>
      <c r="GXG2" s="1096"/>
      <c r="GXH2" s="1096"/>
      <c r="GXI2" s="1096"/>
      <c r="GXJ2" s="1096"/>
      <c r="GXK2" s="1096"/>
      <c r="GXL2" s="1096"/>
      <c r="GXM2" s="1096"/>
      <c r="GXN2" s="1096"/>
      <c r="GXO2" s="1096"/>
      <c r="GXP2" s="1096"/>
      <c r="GXQ2" s="1096"/>
      <c r="GXR2" s="1096"/>
      <c r="GXS2" s="1096"/>
      <c r="GXT2" s="1096"/>
      <c r="GXU2" s="1096"/>
      <c r="GXV2" s="1096"/>
      <c r="GXW2" s="1096"/>
      <c r="GXX2" s="1096"/>
      <c r="GXY2" s="1096"/>
      <c r="GXZ2" s="1096"/>
      <c r="GYA2" s="1096"/>
      <c r="GYB2" s="1096"/>
      <c r="GYC2" s="1096"/>
      <c r="GYD2" s="1096"/>
      <c r="GYE2" s="1096"/>
      <c r="GYF2" s="1096"/>
      <c r="GYG2" s="1096"/>
      <c r="GYH2" s="1096"/>
      <c r="GYI2" s="1096"/>
      <c r="GYJ2" s="1096"/>
      <c r="GYK2" s="1096"/>
      <c r="GYL2" s="1096"/>
      <c r="GYM2" s="1096"/>
      <c r="GYN2" s="1096"/>
      <c r="GYO2" s="1096"/>
      <c r="GYP2" s="1096"/>
      <c r="GYQ2" s="1096"/>
      <c r="GYR2" s="1096"/>
      <c r="GYS2" s="1096"/>
      <c r="GYT2" s="1096"/>
      <c r="GYU2" s="1096"/>
      <c r="GYV2" s="1096"/>
      <c r="GYW2" s="1096"/>
      <c r="GYX2" s="1096"/>
      <c r="GYY2" s="1096"/>
      <c r="GYZ2" s="1096"/>
      <c r="GZA2" s="1096"/>
      <c r="GZB2" s="1096"/>
      <c r="GZC2" s="1096"/>
      <c r="GZD2" s="1096"/>
      <c r="GZE2" s="1096"/>
      <c r="GZF2" s="1096"/>
      <c r="GZG2" s="1096"/>
      <c r="GZH2" s="1096"/>
      <c r="GZI2" s="1096"/>
      <c r="GZJ2" s="1096"/>
      <c r="GZK2" s="1096"/>
      <c r="GZL2" s="1096"/>
      <c r="GZM2" s="1096"/>
      <c r="GZN2" s="1096"/>
      <c r="GZO2" s="1096"/>
      <c r="GZP2" s="1096"/>
      <c r="GZQ2" s="1096"/>
      <c r="GZR2" s="1096"/>
      <c r="GZS2" s="1096"/>
      <c r="GZT2" s="1096"/>
      <c r="GZU2" s="1096"/>
      <c r="GZV2" s="1096"/>
      <c r="GZW2" s="1096"/>
      <c r="GZX2" s="1096"/>
      <c r="GZY2" s="1096"/>
      <c r="GZZ2" s="1096"/>
      <c r="HAA2" s="1096"/>
      <c r="HAB2" s="1096"/>
      <c r="HAC2" s="1096"/>
      <c r="HAD2" s="1096"/>
      <c r="HAE2" s="1096"/>
      <c r="HAF2" s="1096"/>
      <c r="HAG2" s="1096"/>
      <c r="HAH2" s="1096"/>
      <c r="HAI2" s="1096"/>
      <c r="HAJ2" s="1096"/>
      <c r="HAK2" s="1096"/>
      <c r="HAL2" s="1096"/>
      <c r="HAM2" s="1096"/>
      <c r="HAN2" s="1096"/>
      <c r="HAO2" s="1096"/>
      <c r="HAP2" s="1096"/>
      <c r="HAQ2" s="1096"/>
      <c r="HAR2" s="1096"/>
      <c r="HAS2" s="1096"/>
      <c r="HAT2" s="1096"/>
      <c r="HAU2" s="1096"/>
      <c r="HAV2" s="1096"/>
      <c r="HAW2" s="1096"/>
      <c r="HAX2" s="1096"/>
      <c r="HAY2" s="1096"/>
      <c r="HAZ2" s="1096"/>
      <c r="HBA2" s="1096"/>
      <c r="HBB2" s="1096"/>
      <c r="HBC2" s="1096"/>
      <c r="HBD2" s="1096"/>
      <c r="HBE2" s="1096"/>
      <c r="HBF2" s="1096"/>
      <c r="HBG2" s="1096"/>
      <c r="HBH2" s="1096"/>
      <c r="HBI2" s="1096"/>
      <c r="HBJ2" s="1096"/>
      <c r="HBK2" s="1096"/>
      <c r="HBL2" s="1096"/>
      <c r="HBM2" s="1096"/>
      <c r="HBN2" s="1096"/>
      <c r="HBO2" s="1096"/>
      <c r="HBP2" s="1096"/>
      <c r="HBQ2" s="1096"/>
      <c r="HBR2" s="1096"/>
      <c r="HBS2" s="1096"/>
      <c r="HBT2" s="1096"/>
      <c r="HBU2" s="1096"/>
      <c r="HBV2" s="1096"/>
      <c r="HBW2" s="1096"/>
      <c r="HBX2" s="1096"/>
      <c r="HBY2" s="1096"/>
      <c r="HBZ2" s="1096"/>
      <c r="HCA2" s="1096"/>
      <c r="HCB2" s="1096"/>
      <c r="HCC2" s="1096"/>
      <c r="HCD2" s="1096"/>
      <c r="HCE2" s="1096"/>
      <c r="HCF2" s="1096"/>
      <c r="HCG2" s="1096"/>
      <c r="HCH2" s="1096"/>
      <c r="HCI2" s="1096"/>
      <c r="HCJ2" s="1096"/>
      <c r="HCK2" s="1096"/>
      <c r="HCL2" s="1096"/>
      <c r="HCM2" s="1096"/>
      <c r="HCN2" s="1096"/>
      <c r="HCO2" s="1096"/>
      <c r="HCP2" s="1096"/>
      <c r="HCQ2" s="1096"/>
      <c r="HCR2" s="1096"/>
      <c r="HCS2" s="1096"/>
      <c r="HCT2" s="1096"/>
      <c r="HCU2" s="1096"/>
      <c r="HCV2" s="1096"/>
      <c r="HCW2" s="1096"/>
      <c r="HCX2" s="1096"/>
      <c r="HCY2" s="1096"/>
      <c r="HCZ2" s="1096"/>
      <c r="HDA2" s="1096"/>
      <c r="HDB2" s="1096"/>
      <c r="HDC2" s="1096"/>
      <c r="HDD2" s="1096"/>
      <c r="HDE2" s="1096"/>
      <c r="HDF2" s="1096"/>
      <c r="HDG2" s="1096"/>
      <c r="HDH2" s="1096"/>
      <c r="HDI2" s="1096"/>
      <c r="HDJ2" s="1096"/>
      <c r="HDK2" s="1096"/>
      <c r="HDL2" s="1096"/>
      <c r="HDM2" s="1096"/>
      <c r="HDN2" s="1096"/>
      <c r="HDO2" s="1096"/>
      <c r="HDP2" s="1096"/>
      <c r="HDQ2" s="1096"/>
      <c r="HDR2" s="1096"/>
      <c r="HDS2" s="1096"/>
      <c r="HDT2" s="1096"/>
      <c r="HDU2" s="1096"/>
      <c r="HDV2" s="1096"/>
      <c r="HDW2" s="1096"/>
      <c r="HDX2" s="1096"/>
      <c r="HDY2" s="1096"/>
      <c r="HDZ2" s="1096"/>
      <c r="HEA2" s="1096"/>
      <c r="HEB2" s="1096"/>
      <c r="HEC2" s="1096"/>
      <c r="HED2" s="1096"/>
      <c r="HEE2" s="1096"/>
      <c r="HEF2" s="1096"/>
      <c r="HEG2" s="1096"/>
      <c r="HEH2" s="1096"/>
      <c r="HEI2" s="1096"/>
      <c r="HEJ2" s="1096"/>
      <c r="HEK2" s="1096"/>
      <c r="HEL2" s="1096"/>
      <c r="HEM2" s="1096"/>
      <c r="HEN2" s="1096"/>
      <c r="HEO2" s="1096"/>
      <c r="HEP2" s="1096"/>
      <c r="HEQ2" s="1096"/>
      <c r="HER2" s="1096"/>
      <c r="HES2" s="1096"/>
      <c r="HET2" s="1096"/>
      <c r="HEU2" s="1096"/>
      <c r="HEV2" s="1096"/>
      <c r="HEW2" s="1096"/>
      <c r="HEX2" s="1096"/>
      <c r="HEY2" s="1096"/>
      <c r="HEZ2" s="1096"/>
      <c r="HFA2" s="1096"/>
      <c r="HFB2" s="1096"/>
      <c r="HFC2" s="1096"/>
      <c r="HFD2" s="1096"/>
      <c r="HFE2" s="1096"/>
      <c r="HFF2" s="1096"/>
      <c r="HFG2" s="1096"/>
      <c r="HFH2" s="1096"/>
      <c r="HFI2" s="1096"/>
      <c r="HFJ2" s="1096"/>
      <c r="HFK2" s="1096"/>
      <c r="HFL2" s="1096"/>
      <c r="HFM2" s="1096"/>
      <c r="HFN2" s="1096"/>
      <c r="HFO2" s="1096"/>
      <c r="HFP2" s="1096"/>
      <c r="HFQ2" s="1096"/>
      <c r="HFR2" s="1096"/>
      <c r="HFS2" s="1096"/>
      <c r="HFT2" s="1096"/>
      <c r="HFU2" s="1096"/>
      <c r="HFV2" s="1096"/>
      <c r="HFW2" s="1096"/>
      <c r="HFX2" s="1096"/>
      <c r="HFY2" s="1096"/>
      <c r="HFZ2" s="1096"/>
      <c r="HGA2" s="1096"/>
      <c r="HGB2" s="1096"/>
      <c r="HGC2" s="1096"/>
      <c r="HGD2" s="1096"/>
      <c r="HGE2" s="1096"/>
      <c r="HGF2" s="1096"/>
      <c r="HGG2" s="1096"/>
      <c r="HGH2" s="1096"/>
      <c r="HGI2" s="1096"/>
      <c r="HGJ2" s="1096"/>
      <c r="HGK2" s="1096"/>
      <c r="HGL2" s="1096"/>
      <c r="HGM2" s="1096"/>
      <c r="HGN2" s="1096"/>
      <c r="HGO2" s="1096"/>
      <c r="HGP2" s="1096"/>
      <c r="HGQ2" s="1096"/>
      <c r="HGR2" s="1096"/>
      <c r="HGS2" s="1096"/>
      <c r="HGT2" s="1096"/>
      <c r="HGU2" s="1096"/>
      <c r="HGV2" s="1096"/>
      <c r="HGW2" s="1096"/>
      <c r="HGX2" s="1096"/>
      <c r="HGY2" s="1096"/>
      <c r="HGZ2" s="1096"/>
      <c r="HHA2" s="1096"/>
      <c r="HHB2" s="1096"/>
      <c r="HHC2" s="1096"/>
      <c r="HHD2" s="1096"/>
      <c r="HHE2" s="1096"/>
      <c r="HHF2" s="1096"/>
      <c r="HHG2" s="1096"/>
      <c r="HHH2" s="1096"/>
      <c r="HHI2" s="1096"/>
      <c r="HHJ2" s="1096"/>
      <c r="HHK2" s="1096"/>
      <c r="HHL2" s="1096"/>
      <c r="HHM2" s="1096"/>
      <c r="HHN2" s="1096"/>
      <c r="HHO2" s="1096"/>
      <c r="HHP2" s="1096"/>
      <c r="HHQ2" s="1096"/>
      <c r="HHR2" s="1096"/>
      <c r="HHS2" s="1096"/>
      <c r="HHT2" s="1096"/>
      <c r="HHU2" s="1096"/>
      <c r="HHV2" s="1096"/>
      <c r="HHW2" s="1096"/>
      <c r="HHX2" s="1096"/>
      <c r="HHY2" s="1096"/>
      <c r="HHZ2" s="1096"/>
      <c r="HIA2" s="1096"/>
      <c r="HIB2" s="1096"/>
      <c r="HIC2" s="1096"/>
      <c r="HID2" s="1096"/>
      <c r="HIE2" s="1096"/>
      <c r="HIF2" s="1096"/>
      <c r="HIG2" s="1096"/>
      <c r="HIH2" s="1096"/>
      <c r="HII2" s="1096"/>
      <c r="HIJ2" s="1096"/>
      <c r="HIK2" s="1096"/>
      <c r="HIL2" s="1096"/>
      <c r="HIM2" s="1096"/>
      <c r="HIN2" s="1096"/>
      <c r="HIO2" s="1096"/>
      <c r="HIP2" s="1096"/>
      <c r="HIQ2" s="1096"/>
      <c r="HIR2" s="1096"/>
      <c r="HIS2" s="1096"/>
      <c r="HIT2" s="1096"/>
      <c r="HIU2" s="1096"/>
      <c r="HIV2" s="1096"/>
      <c r="HIW2" s="1096"/>
      <c r="HIX2" s="1096"/>
      <c r="HIY2" s="1096"/>
      <c r="HIZ2" s="1096"/>
      <c r="HJA2" s="1096"/>
      <c r="HJB2" s="1096"/>
      <c r="HJC2" s="1096"/>
      <c r="HJD2" s="1096"/>
      <c r="HJE2" s="1096"/>
      <c r="HJF2" s="1096"/>
      <c r="HJG2" s="1096"/>
      <c r="HJH2" s="1096"/>
      <c r="HJI2" s="1096"/>
      <c r="HJJ2" s="1096"/>
      <c r="HJK2" s="1096"/>
      <c r="HJL2" s="1096"/>
      <c r="HJM2" s="1096"/>
      <c r="HJN2" s="1096"/>
      <c r="HJO2" s="1096"/>
      <c r="HJP2" s="1096"/>
      <c r="HJQ2" s="1096"/>
      <c r="HJR2" s="1096"/>
      <c r="HJS2" s="1096"/>
      <c r="HJT2" s="1096"/>
      <c r="HJU2" s="1096"/>
      <c r="HJV2" s="1096"/>
      <c r="HJW2" s="1096"/>
      <c r="HJX2" s="1096"/>
      <c r="HJY2" s="1096"/>
      <c r="HJZ2" s="1096"/>
      <c r="HKA2" s="1096"/>
      <c r="HKB2" s="1096"/>
      <c r="HKC2" s="1096"/>
      <c r="HKD2" s="1096"/>
      <c r="HKE2" s="1096"/>
      <c r="HKF2" s="1096"/>
      <c r="HKG2" s="1096"/>
      <c r="HKH2" s="1096"/>
      <c r="HKI2" s="1096"/>
      <c r="HKJ2" s="1096"/>
      <c r="HKK2" s="1096"/>
      <c r="HKL2" s="1096"/>
      <c r="HKM2" s="1096"/>
      <c r="HKN2" s="1096"/>
      <c r="HKO2" s="1096"/>
      <c r="HKP2" s="1096"/>
      <c r="HKQ2" s="1096"/>
      <c r="HKR2" s="1096"/>
      <c r="HKS2" s="1096"/>
      <c r="HKT2" s="1096"/>
      <c r="HKU2" s="1096"/>
      <c r="HKV2" s="1096"/>
      <c r="HKW2" s="1096"/>
      <c r="HKX2" s="1096"/>
      <c r="HKY2" s="1096"/>
      <c r="HKZ2" s="1096"/>
      <c r="HLA2" s="1096"/>
      <c r="HLB2" s="1096"/>
      <c r="HLC2" s="1096"/>
      <c r="HLD2" s="1096"/>
      <c r="HLE2" s="1096"/>
      <c r="HLF2" s="1096"/>
      <c r="HLG2" s="1096"/>
      <c r="HLH2" s="1096"/>
      <c r="HLI2" s="1096"/>
      <c r="HLJ2" s="1096"/>
      <c r="HLK2" s="1096"/>
      <c r="HLL2" s="1096"/>
      <c r="HLM2" s="1096"/>
      <c r="HLN2" s="1096"/>
      <c r="HLO2" s="1096"/>
      <c r="HLP2" s="1096"/>
      <c r="HLQ2" s="1096"/>
      <c r="HLR2" s="1096"/>
      <c r="HLS2" s="1096"/>
      <c r="HLT2" s="1096"/>
      <c r="HLU2" s="1096"/>
      <c r="HLV2" s="1096"/>
      <c r="HLW2" s="1096"/>
      <c r="HLX2" s="1096"/>
      <c r="HLY2" s="1096"/>
      <c r="HLZ2" s="1096"/>
      <c r="HMA2" s="1096"/>
      <c r="HMB2" s="1096"/>
      <c r="HMC2" s="1096"/>
      <c r="HMD2" s="1096"/>
      <c r="HME2" s="1096"/>
      <c r="HMF2" s="1096"/>
      <c r="HMG2" s="1096"/>
      <c r="HMH2" s="1096"/>
      <c r="HMI2" s="1096"/>
      <c r="HMJ2" s="1096"/>
      <c r="HMK2" s="1096"/>
      <c r="HML2" s="1096"/>
      <c r="HMM2" s="1096"/>
      <c r="HMN2" s="1096"/>
      <c r="HMO2" s="1096"/>
      <c r="HMP2" s="1096"/>
      <c r="HMQ2" s="1096"/>
      <c r="HMR2" s="1096"/>
      <c r="HMS2" s="1096"/>
      <c r="HMT2" s="1096"/>
      <c r="HMU2" s="1096"/>
      <c r="HMV2" s="1096"/>
      <c r="HMW2" s="1096"/>
      <c r="HMX2" s="1096"/>
      <c r="HMY2" s="1096"/>
      <c r="HMZ2" s="1096"/>
      <c r="HNA2" s="1096"/>
      <c r="HNB2" s="1096"/>
      <c r="HNC2" s="1096"/>
      <c r="HND2" s="1096"/>
      <c r="HNE2" s="1096"/>
      <c r="HNF2" s="1096"/>
      <c r="HNG2" s="1096"/>
      <c r="HNH2" s="1096"/>
      <c r="HNI2" s="1096"/>
      <c r="HNJ2" s="1096"/>
      <c r="HNK2" s="1096"/>
      <c r="HNL2" s="1096"/>
      <c r="HNM2" s="1096"/>
      <c r="HNN2" s="1096"/>
      <c r="HNO2" s="1096"/>
      <c r="HNP2" s="1096"/>
      <c r="HNQ2" s="1096"/>
      <c r="HNR2" s="1096"/>
      <c r="HNS2" s="1096"/>
      <c r="HNT2" s="1096"/>
      <c r="HNU2" s="1096"/>
      <c r="HNV2" s="1096"/>
      <c r="HNW2" s="1096"/>
      <c r="HNX2" s="1096"/>
      <c r="HNY2" s="1096"/>
      <c r="HNZ2" s="1096"/>
      <c r="HOA2" s="1096"/>
      <c r="HOB2" s="1096"/>
      <c r="HOC2" s="1096"/>
      <c r="HOD2" s="1096"/>
      <c r="HOE2" s="1096"/>
      <c r="HOF2" s="1096"/>
      <c r="HOG2" s="1096"/>
      <c r="HOH2" s="1096"/>
      <c r="HOI2" s="1096"/>
      <c r="HOJ2" s="1096"/>
      <c r="HOK2" s="1096"/>
      <c r="HOL2" s="1096"/>
      <c r="HOM2" s="1096"/>
      <c r="HON2" s="1096"/>
      <c r="HOO2" s="1096"/>
      <c r="HOP2" s="1096"/>
      <c r="HOQ2" s="1096"/>
      <c r="HOR2" s="1096"/>
      <c r="HOS2" s="1096"/>
      <c r="HOT2" s="1096"/>
      <c r="HOU2" s="1096"/>
      <c r="HOV2" s="1096"/>
      <c r="HOW2" s="1096"/>
      <c r="HOX2" s="1096"/>
      <c r="HOY2" s="1096"/>
      <c r="HOZ2" s="1096"/>
      <c r="HPA2" s="1096"/>
      <c r="HPB2" s="1096"/>
      <c r="HPC2" s="1096"/>
      <c r="HPD2" s="1096"/>
      <c r="HPE2" s="1096"/>
      <c r="HPF2" s="1096"/>
      <c r="HPG2" s="1096"/>
      <c r="HPH2" s="1096"/>
      <c r="HPI2" s="1096"/>
      <c r="HPJ2" s="1096"/>
      <c r="HPK2" s="1096"/>
      <c r="HPL2" s="1096"/>
      <c r="HPM2" s="1096"/>
      <c r="HPN2" s="1096"/>
      <c r="HPO2" s="1096"/>
      <c r="HPP2" s="1096"/>
      <c r="HPQ2" s="1096"/>
      <c r="HPR2" s="1096"/>
      <c r="HPS2" s="1096"/>
      <c r="HPT2" s="1096"/>
      <c r="HPU2" s="1096"/>
      <c r="HPV2" s="1096"/>
      <c r="HPW2" s="1096"/>
      <c r="HPX2" s="1096"/>
      <c r="HPY2" s="1096"/>
      <c r="HPZ2" s="1096"/>
      <c r="HQA2" s="1096"/>
      <c r="HQB2" s="1096"/>
      <c r="HQC2" s="1096"/>
      <c r="HQD2" s="1096"/>
      <c r="HQE2" s="1096"/>
      <c r="HQF2" s="1096"/>
      <c r="HQG2" s="1096"/>
      <c r="HQH2" s="1096"/>
      <c r="HQI2" s="1096"/>
      <c r="HQJ2" s="1096"/>
      <c r="HQK2" s="1096"/>
      <c r="HQL2" s="1096"/>
      <c r="HQM2" s="1096"/>
      <c r="HQN2" s="1096"/>
      <c r="HQO2" s="1096"/>
      <c r="HQP2" s="1096"/>
      <c r="HQQ2" s="1096"/>
      <c r="HQR2" s="1096"/>
      <c r="HQS2" s="1096"/>
      <c r="HQT2" s="1096"/>
      <c r="HQU2" s="1096"/>
      <c r="HQV2" s="1096"/>
      <c r="HQW2" s="1096"/>
      <c r="HQX2" s="1096"/>
      <c r="HQY2" s="1096"/>
      <c r="HQZ2" s="1096"/>
      <c r="HRA2" s="1096"/>
      <c r="HRB2" s="1096"/>
      <c r="HRC2" s="1096"/>
      <c r="HRD2" s="1096"/>
      <c r="HRE2" s="1096"/>
      <c r="HRF2" s="1096"/>
      <c r="HRG2" s="1096"/>
      <c r="HRH2" s="1096"/>
      <c r="HRI2" s="1096"/>
      <c r="HRJ2" s="1096"/>
      <c r="HRK2" s="1096"/>
      <c r="HRL2" s="1096"/>
      <c r="HRM2" s="1096"/>
      <c r="HRN2" s="1096"/>
      <c r="HRO2" s="1096"/>
      <c r="HRP2" s="1096"/>
      <c r="HRQ2" s="1096"/>
      <c r="HRR2" s="1096"/>
      <c r="HRS2" s="1096"/>
      <c r="HRT2" s="1096"/>
      <c r="HRU2" s="1096"/>
      <c r="HRV2" s="1096"/>
      <c r="HRW2" s="1096"/>
      <c r="HRX2" s="1096"/>
      <c r="HRY2" s="1096"/>
      <c r="HRZ2" s="1096"/>
      <c r="HSA2" s="1096"/>
      <c r="HSB2" s="1096"/>
      <c r="HSC2" s="1096"/>
      <c r="HSD2" s="1096"/>
      <c r="HSE2" s="1096"/>
      <c r="HSF2" s="1096"/>
      <c r="HSG2" s="1096"/>
      <c r="HSH2" s="1096"/>
      <c r="HSI2" s="1096"/>
      <c r="HSJ2" s="1096"/>
      <c r="HSK2" s="1096"/>
      <c r="HSL2" s="1096"/>
      <c r="HSM2" s="1096"/>
      <c r="HSN2" s="1096"/>
      <c r="HSO2" s="1096"/>
      <c r="HSP2" s="1096"/>
      <c r="HSQ2" s="1096"/>
      <c r="HSR2" s="1096"/>
      <c r="HSS2" s="1096"/>
      <c r="HST2" s="1096"/>
      <c r="HSU2" s="1096"/>
      <c r="HSV2" s="1096"/>
      <c r="HSW2" s="1096"/>
      <c r="HSX2" s="1096"/>
      <c r="HSY2" s="1096"/>
      <c r="HSZ2" s="1096"/>
      <c r="HTA2" s="1096"/>
      <c r="HTB2" s="1096"/>
      <c r="HTC2" s="1096"/>
      <c r="HTD2" s="1096"/>
      <c r="HTE2" s="1096"/>
      <c r="HTF2" s="1096"/>
      <c r="HTG2" s="1096"/>
      <c r="HTH2" s="1096"/>
      <c r="HTI2" s="1096"/>
      <c r="HTJ2" s="1096"/>
      <c r="HTK2" s="1096"/>
      <c r="HTL2" s="1096"/>
      <c r="HTM2" s="1096"/>
      <c r="HTN2" s="1096"/>
      <c r="HTO2" s="1096"/>
      <c r="HTP2" s="1096"/>
      <c r="HTQ2" s="1096"/>
      <c r="HTR2" s="1096"/>
      <c r="HTS2" s="1096"/>
      <c r="HTT2" s="1096"/>
      <c r="HTU2" s="1096"/>
      <c r="HTV2" s="1096"/>
      <c r="HTW2" s="1096"/>
      <c r="HTX2" s="1096"/>
      <c r="HTY2" s="1096"/>
      <c r="HTZ2" s="1096"/>
      <c r="HUA2" s="1096"/>
      <c r="HUB2" s="1096"/>
      <c r="HUC2" s="1096"/>
      <c r="HUD2" s="1096"/>
      <c r="HUE2" s="1096"/>
      <c r="HUF2" s="1096"/>
      <c r="HUG2" s="1096"/>
      <c r="HUH2" s="1096"/>
      <c r="HUI2" s="1096"/>
      <c r="HUJ2" s="1096"/>
      <c r="HUK2" s="1096"/>
      <c r="HUL2" s="1096"/>
      <c r="HUM2" s="1096"/>
      <c r="HUN2" s="1096"/>
      <c r="HUO2" s="1096"/>
      <c r="HUP2" s="1096"/>
      <c r="HUQ2" s="1096"/>
      <c r="HUR2" s="1096"/>
      <c r="HUS2" s="1096"/>
      <c r="HUT2" s="1096"/>
      <c r="HUU2" s="1096"/>
      <c r="HUV2" s="1096"/>
      <c r="HUW2" s="1096"/>
      <c r="HUX2" s="1096"/>
      <c r="HUY2" s="1096"/>
      <c r="HUZ2" s="1096"/>
      <c r="HVA2" s="1096"/>
      <c r="HVB2" s="1096"/>
      <c r="HVC2" s="1096"/>
      <c r="HVD2" s="1096"/>
      <c r="HVE2" s="1096"/>
      <c r="HVF2" s="1096"/>
      <c r="HVG2" s="1096"/>
      <c r="HVH2" s="1096"/>
      <c r="HVI2" s="1096"/>
      <c r="HVJ2" s="1096"/>
      <c r="HVK2" s="1096"/>
      <c r="HVL2" s="1096"/>
      <c r="HVM2" s="1096"/>
      <c r="HVN2" s="1096"/>
      <c r="HVO2" s="1096"/>
      <c r="HVP2" s="1096"/>
      <c r="HVQ2" s="1096"/>
      <c r="HVR2" s="1096"/>
      <c r="HVS2" s="1096"/>
      <c r="HVT2" s="1096"/>
      <c r="HVU2" s="1096"/>
      <c r="HVV2" s="1096"/>
      <c r="HVW2" s="1096"/>
      <c r="HVX2" s="1096"/>
      <c r="HVY2" s="1096"/>
      <c r="HVZ2" s="1096"/>
      <c r="HWA2" s="1096"/>
      <c r="HWB2" s="1096"/>
      <c r="HWC2" s="1096"/>
      <c r="HWD2" s="1096"/>
      <c r="HWE2" s="1096"/>
      <c r="HWF2" s="1096"/>
      <c r="HWG2" s="1096"/>
      <c r="HWH2" s="1096"/>
      <c r="HWI2" s="1096"/>
      <c r="HWJ2" s="1096"/>
      <c r="HWK2" s="1096"/>
      <c r="HWL2" s="1096"/>
      <c r="HWM2" s="1096"/>
      <c r="HWN2" s="1096"/>
      <c r="HWO2" s="1096"/>
      <c r="HWP2" s="1096"/>
      <c r="HWQ2" s="1096"/>
      <c r="HWR2" s="1096"/>
      <c r="HWS2" s="1096"/>
      <c r="HWT2" s="1096"/>
      <c r="HWU2" s="1096"/>
      <c r="HWV2" s="1096"/>
      <c r="HWW2" s="1096"/>
      <c r="HWX2" s="1096"/>
      <c r="HWY2" s="1096"/>
      <c r="HWZ2" s="1096"/>
      <c r="HXA2" s="1096"/>
      <c r="HXB2" s="1096"/>
      <c r="HXC2" s="1096"/>
      <c r="HXD2" s="1096"/>
      <c r="HXE2" s="1096"/>
      <c r="HXF2" s="1096"/>
      <c r="HXG2" s="1096"/>
      <c r="HXH2" s="1096"/>
      <c r="HXI2" s="1096"/>
      <c r="HXJ2" s="1096"/>
      <c r="HXK2" s="1096"/>
      <c r="HXL2" s="1096"/>
      <c r="HXM2" s="1096"/>
      <c r="HXN2" s="1096"/>
      <c r="HXO2" s="1096"/>
      <c r="HXP2" s="1096"/>
      <c r="HXQ2" s="1096"/>
      <c r="HXR2" s="1096"/>
      <c r="HXS2" s="1096"/>
      <c r="HXT2" s="1096"/>
      <c r="HXU2" s="1096"/>
      <c r="HXV2" s="1096"/>
      <c r="HXW2" s="1096"/>
      <c r="HXX2" s="1096"/>
      <c r="HXY2" s="1096"/>
      <c r="HXZ2" s="1096"/>
      <c r="HYA2" s="1096"/>
      <c r="HYB2" s="1096"/>
      <c r="HYC2" s="1096"/>
      <c r="HYD2" s="1096"/>
      <c r="HYE2" s="1096"/>
      <c r="HYF2" s="1096"/>
      <c r="HYG2" s="1096"/>
      <c r="HYH2" s="1096"/>
      <c r="HYI2" s="1096"/>
      <c r="HYJ2" s="1096"/>
      <c r="HYK2" s="1096"/>
      <c r="HYL2" s="1096"/>
      <c r="HYM2" s="1096"/>
      <c r="HYN2" s="1096"/>
      <c r="HYO2" s="1096"/>
      <c r="HYP2" s="1096"/>
      <c r="HYQ2" s="1096"/>
      <c r="HYR2" s="1096"/>
      <c r="HYS2" s="1096"/>
      <c r="HYT2" s="1096"/>
      <c r="HYU2" s="1096"/>
      <c r="HYV2" s="1096"/>
      <c r="HYW2" s="1096"/>
      <c r="HYX2" s="1096"/>
      <c r="HYY2" s="1096"/>
      <c r="HYZ2" s="1096"/>
      <c r="HZA2" s="1096"/>
      <c r="HZB2" s="1096"/>
      <c r="HZC2" s="1096"/>
      <c r="HZD2" s="1096"/>
      <c r="HZE2" s="1096"/>
      <c r="HZF2" s="1096"/>
      <c r="HZG2" s="1096"/>
      <c r="HZH2" s="1096"/>
      <c r="HZI2" s="1096"/>
      <c r="HZJ2" s="1096"/>
      <c r="HZK2" s="1096"/>
      <c r="HZL2" s="1096"/>
      <c r="HZM2" s="1096"/>
      <c r="HZN2" s="1096"/>
      <c r="HZO2" s="1096"/>
      <c r="HZP2" s="1096"/>
      <c r="HZQ2" s="1096"/>
      <c r="HZR2" s="1096"/>
      <c r="HZS2" s="1096"/>
      <c r="HZT2" s="1096"/>
      <c r="HZU2" s="1096"/>
      <c r="HZV2" s="1096"/>
      <c r="HZW2" s="1096"/>
      <c r="HZX2" s="1096"/>
      <c r="HZY2" s="1096"/>
      <c r="HZZ2" s="1096"/>
      <c r="IAA2" s="1096"/>
      <c r="IAB2" s="1096"/>
      <c r="IAC2" s="1096"/>
      <c r="IAD2" s="1096"/>
      <c r="IAE2" s="1096"/>
      <c r="IAF2" s="1096"/>
      <c r="IAG2" s="1096"/>
      <c r="IAH2" s="1096"/>
      <c r="IAI2" s="1096"/>
      <c r="IAJ2" s="1096"/>
      <c r="IAK2" s="1096"/>
      <c r="IAL2" s="1096"/>
      <c r="IAM2" s="1096"/>
      <c r="IAN2" s="1096"/>
      <c r="IAO2" s="1096"/>
      <c r="IAP2" s="1096"/>
      <c r="IAQ2" s="1096"/>
      <c r="IAR2" s="1096"/>
      <c r="IAS2" s="1096"/>
      <c r="IAT2" s="1096"/>
      <c r="IAU2" s="1096"/>
      <c r="IAV2" s="1096"/>
      <c r="IAW2" s="1096"/>
      <c r="IAX2" s="1096"/>
      <c r="IAY2" s="1096"/>
      <c r="IAZ2" s="1096"/>
      <c r="IBA2" s="1096"/>
      <c r="IBB2" s="1096"/>
      <c r="IBC2" s="1096"/>
      <c r="IBD2" s="1096"/>
      <c r="IBE2" s="1096"/>
      <c r="IBF2" s="1096"/>
      <c r="IBG2" s="1096"/>
      <c r="IBH2" s="1096"/>
      <c r="IBI2" s="1096"/>
      <c r="IBJ2" s="1096"/>
      <c r="IBK2" s="1096"/>
      <c r="IBL2" s="1096"/>
      <c r="IBM2" s="1096"/>
      <c r="IBN2" s="1096"/>
      <c r="IBO2" s="1096"/>
      <c r="IBP2" s="1096"/>
      <c r="IBQ2" s="1096"/>
      <c r="IBR2" s="1096"/>
      <c r="IBS2" s="1096"/>
      <c r="IBT2" s="1096"/>
      <c r="IBU2" s="1096"/>
      <c r="IBV2" s="1096"/>
      <c r="IBW2" s="1096"/>
      <c r="IBX2" s="1096"/>
      <c r="IBY2" s="1096"/>
      <c r="IBZ2" s="1096"/>
      <c r="ICA2" s="1096"/>
      <c r="ICB2" s="1096"/>
      <c r="ICC2" s="1096"/>
      <c r="ICD2" s="1096"/>
      <c r="ICE2" s="1096"/>
      <c r="ICF2" s="1096"/>
      <c r="ICG2" s="1096"/>
      <c r="ICH2" s="1096"/>
      <c r="ICI2" s="1096"/>
      <c r="ICJ2" s="1096"/>
      <c r="ICK2" s="1096"/>
      <c r="ICL2" s="1096"/>
      <c r="ICM2" s="1096"/>
      <c r="ICN2" s="1096"/>
      <c r="ICO2" s="1096"/>
      <c r="ICP2" s="1096"/>
      <c r="ICQ2" s="1096"/>
      <c r="ICR2" s="1096"/>
      <c r="ICS2" s="1096"/>
      <c r="ICT2" s="1096"/>
      <c r="ICU2" s="1096"/>
      <c r="ICV2" s="1096"/>
      <c r="ICW2" s="1096"/>
      <c r="ICX2" s="1096"/>
      <c r="ICY2" s="1096"/>
      <c r="ICZ2" s="1096"/>
      <c r="IDA2" s="1096"/>
      <c r="IDB2" s="1096"/>
      <c r="IDC2" s="1096"/>
      <c r="IDD2" s="1096"/>
      <c r="IDE2" s="1096"/>
      <c r="IDF2" s="1096"/>
      <c r="IDG2" s="1096"/>
      <c r="IDH2" s="1096"/>
      <c r="IDI2" s="1096"/>
      <c r="IDJ2" s="1096"/>
      <c r="IDK2" s="1096"/>
      <c r="IDL2" s="1096"/>
      <c r="IDM2" s="1096"/>
      <c r="IDN2" s="1096"/>
      <c r="IDO2" s="1096"/>
      <c r="IDP2" s="1096"/>
      <c r="IDQ2" s="1096"/>
      <c r="IDR2" s="1096"/>
      <c r="IDS2" s="1096"/>
      <c r="IDT2" s="1096"/>
      <c r="IDU2" s="1096"/>
      <c r="IDV2" s="1096"/>
      <c r="IDW2" s="1096"/>
      <c r="IDX2" s="1096"/>
      <c r="IDY2" s="1096"/>
      <c r="IDZ2" s="1096"/>
      <c r="IEA2" s="1096"/>
      <c r="IEB2" s="1096"/>
      <c r="IEC2" s="1096"/>
      <c r="IED2" s="1096"/>
      <c r="IEE2" s="1096"/>
      <c r="IEF2" s="1096"/>
      <c r="IEG2" s="1096"/>
      <c r="IEH2" s="1096"/>
      <c r="IEI2" s="1096"/>
      <c r="IEJ2" s="1096"/>
      <c r="IEK2" s="1096"/>
      <c r="IEL2" s="1096"/>
      <c r="IEM2" s="1096"/>
      <c r="IEN2" s="1096"/>
      <c r="IEO2" s="1096"/>
      <c r="IEP2" s="1096"/>
      <c r="IEQ2" s="1096"/>
      <c r="IER2" s="1096"/>
      <c r="IES2" s="1096"/>
      <c r="IET2" s="1096"/>
      <c r="IEU2" s="1096"/>
      <c r="IEV2" s="1096"/>
      <c r="IEW2" s="1096"/>
      <c r="IEX2" s="1096"/>
      <c r="IEY2" s="1096"/>
      <c r="IEZ2" s="1096"/>
      <c r="IFA2" s="1096"/>
      <c r="IFB2" s="1096"/>
      <c r="IFC2" s="1096"/>
      <c r="IFD2" s="1096"/>
      <c r="IFE2" s="1096"/>
      <c r="IFF2" s="1096"/>
      <c r="IFG2" s="1096"/>
      <c r="IFH2" s="1096"/>
      <c r="IFI2" s="1096"/>
      <c r="IFJ2" s="1096"/>
      <c r="IFK2" s="1096"/>
      <c r="IFL2" s="1096"/>
      <c r="IFM2" s="1096"/>
      <c r="IFN2" s="1096"/>
      <c r="IFO2" s="1096"/>
      <c r="IFP2" s="1096"/>
      <c r="IFQ2" s="1096"/>
      <c r="IFR2" s="1096"/>
      <c r="IFS2" s="1096"/>
      <c r="IFT2" s="1096"/>
      <c r="IFU2" s="1096"/>
      <c r="IFV2" s="1096"/>
      <c r="IFW2" s="1096"/>
      <c r="IFX2" s="1096"/>
      <c r="IFY2" s="1096"/>
      <c r="IFZ2" s="1096"/>
      <c r="IGA2" s="1096"/>
      <c r="IGB2" s="1096"/>
      <c r="IGC2" s="1096"/>
      <c r="IGD2" s="1096"/>
      <c r="IGE2" s="1096"/>
      <c r="IGF2" s="1096"/>
      <c r="IGG2" s="1096"/>
      <c r="IGH2" s="1096"/>
      <c r="IGI2" s="1096"/>
      <c r="IGJ2" s="1096"/>
      <c r="IGK2" s="1096"/>
      <c r="IGL2" s="1096"/>
      <c r="IGM2" s="1096"/>
      <c r="IGN2" s="1096"/>
      <c r="IGO2" s="1096"/>
      <c r="IGP2" s="1096"/>
      <c r="IGQ2" s="1096"/>
      <c r="IGR2" s="1096"/>
      <c r="IGS2" s="1096"/>
      <c r="IGT2" s="1096"/>
      <c r="IGU2" s="1096"/>
      <c r="IGV2" s="1096"/>
      <c r="IGW2" s="1096"/>
      <c r="IGX2" s="1096"/>
      <c r="IGY2" s="1096"/>
      <c r="IGZ2" s="1096"/>
      <c r="IHA2" s="1096"/>
      <c r="IHB2" s="1096"/>
      <c r="IHC2" s="1096"/>
      <c r="IHD2" s="1096"/>
      <c r="IHE2" s="1096"/>
      <c r="IHF2" s="1096"/>
      <c r="IHG2" s="1096"/>
      <c r="IHH2" s="1096"/>
      <c r="IHI2" s="1096"/>
      <c r="IHJ2" s="1096"/>
      <c r="IHK2" s="1096"/>
      <c r="IHL2" s="1096"/>
      <c r="IHM2" s="1096"/>
      <c r="IHN2" s="1096"/>
      <c r="IHO2" s="1096"/>
      <c r="IHP2" s="1096"/>
      <c r="IHQ2" s="1096"/>
      <c r="IHR2" s="1096"/>
      <c r="IHS2" s="1096"/>
      <c r="IHT2" s="1096"/>
      <c r="IHU2" s="1096"/>
      <c r="IHV2" s="1096"/>
      <c r="IHW2" s="1096"/>
      <c r="IHX2" s="1096"/>
      <c r="IHY2" s="1096"/>
      <c r="IHZ2" s="1096"/>
      <c r="IIA2" s="1096"/>
      <c r="IIB2" s="1096"/>
      <c r="IIC2" s="1096"/>
      <c r="IID2" s="1096"/>
      <c r="IIE2" s="1096"/>
      <c r="IIF2" s="1096"/>
      <c r="IIG2" s="1096"/>
      <c r="IIH2" s="1096"/>
      <c r="III2" s="1096"/>
      <c r="IIJ2" s="1096"/>
      <c r="IIK2" s="1096"/>
      <c r="IIL2" s="1096"/>
      <c r="IIM2" s="1096"/>
      <c r="IIN2" s="1096"/>
      <c r="IIO2" s="1096"/>
      <c r="IIP2" s="1096"/>
      <c r="IIQ2" s="1096"/>
      <c r="IIR2" s="1096"/>
      <c r="IIS2" s="1096"/>
      <c r="IIT2" s="1096"/>
      <c r="IIU2" s="1096"/>
      <c r="IIV2" s="1096"/>
      <c r="IIW2" s="1096"/>
      <c r="IIX2" s="1096"/>
      <c r="IIY2" s="1096"/>
      <c r="IIZ2" s="1096"/>
      <c r="IJA2" s="1096"/>
      <c r="IJB2" s="1096"/>
      <c r="IJC2" s="1096"/>
      <c r="IJD2" s="1096"/>
      <c r="IJE2" s="1096"/>
      <c r="IJF2" s="1096"/>
      <c r="IJG2" s="1096"/>
      <c r="IJH2" s="1096"/>
      <c r="IJI2" s="1096"/>
      <c r="IJJ2" s="1096"/>
      <c r="IJK2" s="1096"/>
      <c r="IJL2" s="1096"/>
      <c r="IJM2" s="1096"/>
      <c r="IJN2" s="1096"/>
      <c r="IJO2" s="1096"/>
      <c r="IJP2" s="1096"/>
      <c r="IJQ2" s="1096"/>
      <c r="IJR2" s="1096"/>
      <c r="IJS2" s="1096"/>
      <c r="IJT2" s="1096"/>
      <c r="IJU2" s="1096"/>
      <c r="IJV2" s="1096"/>
      <c r="IJW2" s="1096"/>
      <c r="IJX2" s="1096"/>
      <c r="IJY2" s="1096"/>
      <c r="IJZ2" s="1096"/>
      <c r="IKA2" s="1096"/>
      <c r="IKB2" s="1096"/>
      <c r="IKC2" s="1096"/>
      <c r="IKD2" s="1096"/>
      <c r="IKE2" s="1096"/>
      <c r="IKF2" s="1096"/>
      <c r="IKG2" s="1096"/>
      <c r="IKH2" s="1096"/>
      <c r="IKI2" s="1096"/>
      <c r="IKJ2" s="1096"/>
      <c r="IKK2" s="1096"/>
      <c r="IKL2" s="1096"/>
      <c r="IKM2" s="1096"/>
      <c r="IKN2" s="1096"/>
      <c r="IKO2" s="1096"/>
      <c r="IKP2" s="1096"/>
      <c r="IKQ2" s="1096"/>
      <c r="IKR2" s="1096"/>
      <c r="IKS2" s="1096"/>
      <c r="IKT2" s="1096"/>
      <c r="IKU2" s="1096"/>
      <c r="IKV2" s="1096"/>
      <c r="IKW2" s="1096"/>
      <c r="IKX2" s="1096"/>
      <c r="IKY2" s="1096"/>
      <c r="IKZ2" s="1096"/>
      <c r="ILA2" s="1096"/>
      <c r="ILB2" s="1096"/>
      <c r="ILC2" s="1096"/>
      <c r="ILD2" s="1096"/>
      <c r="ILE2" s="1096"/>
      <c r="ILF2" s="1096"/>
      <c r="ILG2" s="1096"/>
      <c r="ILH2" s="1096"/>
      <c r="ILI2" s="1096"/>
      <c r="ILJ2" s="1096"/>
      <c r="ILK2" s="1096"/>
      <c r="ILL2" s="1096"/>
      <c r="ILM2" s="1096"/>
      <c r="ILN2" s="1096"/>
      <c r="ILO2" s="1096"/>
      <c r="ILP2" s="1096"/>
      <c r="ILQ2" s="1096"/>
      <c r="ILR2" s="1096"/>
      <c r="ILS2" s="1096"/>
      <c r="ILT2" s="1096"/>
      <c r="ILU2" s="1096"/>
      <c r="ILV2" s="1096"/>
      <c r="ILW2" s="1096"/>
      <c r="ILX2" s="1096"/>
      <c r="ILY2" s="1096"/>
      <c r="ILZ2" s="1096"/>
      <c r="IMA2" s="1096"/>
      <c r="IMB2" s="1096"/>
      <c r="IMC2" s="1096"/>
      <c r="IMD2" s="1096"/>
      <c r="IME2" s="1096"/>
      <c r="IMF2" s="1096"/>
      <c r="IMG2" s="1096"/>
      <c r="IMH2" s="1096"/>
      <c r="IMI2" s="1096"/>
      <c r="IMJ2" s="1096"/>
      <c r="IMK2" s="1096"/>
      <c r="IML2" s="1096"/>
      <c r="IMM2" s="1096"/>
      <c r="IMN2" s="1096"/>
      <c r="IMO2" s="1096"/>
      <c r="IMP2" s="1096"/>
      <c r="IMQ2" s="1096"/>
      <c r="IMR2" s="1096"/>
      <c r="IMS2" s="1096"/>
      <c r="IMT2" s="1096"/>
      <c r="IMU2" s="1096"/>
      <c r="IMV2" s="1096"/>
      <c r="IMW2" s="1096"/>
      <c r="IMX2" s="1096"/>
      <c r="IMY2" s="1096"/>
      <c r="IMZ2" s="1096"/>
      <c r="INA2" s="1096"/>
      <c r="INB2" s="1096"/>
      <c r="INC2" s="1096"/>
      <c r="IND2" s="1096"/>
      <c r="INE2" s="1096"/>
      <c r="INF2" s="1096"/>
      <c r="ING2" s="1096"/>
      <c r="INH2" s="1096"/>
      <c r="INI2" s="1096"/>
      <c r="INJ2" s="1096"/>
      <c r="INK2" s="1096"/>
      <c r="INL2" s="1096"/>
      <c r="INM2" s="1096"/>
      <c r="INN2" s="1096"/>
      <c r="INO2" s="1096"/>
      <c r="INP2" s="1096"/>
      <c r="INQ2" s="1096"/>
      <c r="INR2" s="1096"/>
      <c r="INS2" s="1096"/>
      <c r="INT2" s="1096"/>
      <c r="INU2" s="1096"/>
      <c r="INV2" s="1096"/>
      <c r="INW2" s="1096"/>
      <c r="INX2" s="1096"/>
      <c r="INY2" s="1096"/>
      <c r="INZ2" s="1096"/>
      <c r="IOA2" s="1096"/>
      <c r="IOB2" s="1096"/>
      <c r="IOC2" s="1096"/>
      <c r="IOD2" s="1096"/>
      <c r="IOE2" s="1096"/>
      <c r="IOF2" s="1096"/>
      <c r="IOG2" s="1096"/>
      <c r="IOH2" s="1096"/>
      <c r="IOI2" s="1096"/>
      <c r="IOJ2" s="1096"/>
      <c r="IOK2" s="1096"/>
      <c r="IOL2" s="1096"/>
      <c r="IOM2" s="1096"/>
      <c r="ION2" s="1096"/>
      <c r="IOO2" s="1096"/>
      <c r="IOP2" s="1096"/>
      <c r="IOQ2" s="1096"/>
      <c r="IOR2" s="1096"/>
      <c r="IOS2" s="1096"/>
      <c r="IOT2" s="1096"/>
      <c r="IOU2" s="1096"/>
      <c r="IOV2" s="1096"/>
      <c r="IOW2" s="1096"/>
      <c r="IOX2" s="1096"/>
      <c r="IOY2" s="1096"/>
      <c r="IOZ2" s="1096"/>
      <c r="IPA2" s="1096"/>
      <c r="IPB2" s="1096"/>
      <c r="IPC2" s="1096"/>
      <c r="IPD2" s="1096"/>
      <c r="IPE2" s="1096"/>
      <c r="IPF2" s="1096"/>
      <c r="IPG2" s="1096"/>
      <c r="IPH2" s="1096"/>
      <c r="IPI2" s="1096"/>
      <c r="IPJ2" s="1096"/>
      <c r="IPK2" s="1096"/>
      <c r="IPL2" s="1096"/>
      <c r="IPM2" s="1096"/>
      <c r="IPN2" s="1096"/>
      <c r="IPO2" s="1096"/>
      <c r="IPP2" s="1096"/>
      <c r="IPQ2" s="1096"/>
      <c r="IPR2" s="1096"/>
      <c r="IPS2" s="1096"/>
      <c r="IPT2" s="1096"/>
      <c r="IPU2" s="1096"/>
      <c r="IPV2" s="1096"/>
      <c r="IPW2" s="1096"/>
      <c r="IPX2" s="1096"/>
      <c r="IPY2" s="1096"/>
      <c r="IPZ2" s="1096"/>
      <c r="IQA2" s="1096"/>
      <c r="IQB2" s="1096"/>
      <c r="IQC2" s="1096"/>
      <c r="IQD2" s="1096"/>
      <c r="IQE2" s="1096"/>
      <c r="IQF2" s="1096"/>
      <c r="IQG2" s="1096"/>
      <c r="IQH2" s="1096"/>
      <c r="IQI2" s="1096"/>
      <c r="IQJ2" s="1096"/>
      <c r="IQK2" s="1096"/>
      <c r="IQL2" s="1096"/>
      <c r="IQM2" s="1096"/>
      <c r="IQN2" s="1096"/>
      <c r="IQO2" s="1096"/>
      <c r="IQP2" s="1096"/>
      <c r="IQQ2" s="1096"/>
      <c r="IQR2" s="1096"/>
      <c r="IQS2" s="1096"/>
      <c r="IQT2" s="1096"/>
      <c r="IQU2" s="1096"/>
      <c r="IQV2" s="1096"/>
      <c r="IQW2" s="1096"/>
      <c r="IQX2" s="1096"/>
      <c r="IQY2" s="1096"/>
      <c r="IQZ2" s="1096"/>
      <c r="IRA2" s="1096"/>
      <c r="IRB2" s="1096"/>
      <c r="IRC2" s="1096"/>
      <c r="IRD2" s="1096"/>
      <c r="IRE2" s="1096"/>
      <c r="IRF2" s="1096"/>
      <c r="IRG2" s="1096"/>
      <c r="IRH2" s="1096"/>
      <c r="IRI2" s="1096"/>
      <c r="IRJ2" s="1096"/>
      <c r="IRK2" s="1096"/>
      <c r="IRL2" s="1096"/>
      <c r="IRM2" s="1096"/>
      <c r="IRN2" s="1096"/>
      <c r="IRO2" s="1096"/>
      <c r="IRP2" s="1096"/>
      <c r="IRQ2" s="1096"/>
      <c r="IRR2" s="1096"/>
      <c r="IRS2" s="1096"/>
      <c r="IRT2" s="1096"/>
      <c r="IRU2" s="1096"/>
      <c r="IRV2" s="1096"/>
      <c r="IRW2" s="1096"/>
      <c r="IRX2" s="1096"/>
      <c r="IRY2" s="1096"/>
      <c r="IRZ2" s="1096"/>
      <c r="ISA2" s="1096"/>
      <c r="ISB2" s="1096"/>
      <c r="ISC2" s="1096"/>
      <c r="ISD2" s="1096"/>
      <c r="ISE2" s="1096"/>
      <c r="ISF2" s="1096"/>
      <c r="ISG2" s="1096"/>
      <c r="ISH2" s="1096"/>
      <c r="ISI2" s="1096"/>
      <c r="ISJ2" s="1096"/>
      <c r="ISK2" s="1096"/>
      <c r="ISL2" s="1096"/>
      <c r="ISM2" s="1096"/>
      <c r="ISN2" s="1096"/>
      <c r="ISO2" s="1096"/>
      <c r="ISP2" s="1096"/>
      <c r="ISQ2" s="1096"/>
      <c r="ISR2" s="1096"/>
      <c r="ISS2" s="1096"/>
      <c r="IST2" s="1096"/>
      <c r="ISU2" s="1096"/>
      <c r="ISV2" s="1096"/>
      <c r="ISW2" s="1096"/>
      <c r="ISX2" s="1096"/>
      <c r="ISY2" s="1096"/>
      <c r="ISZ2" s="1096"/>
      <c r="ITA2" s="1096"/>
      <c r="ITB2" s="1096"/>
      <c r="ITC2" s="1096"/>
      <c r="ITD2" s="1096"/>
      <c r="ITE2" s="1096"/>
      <c r="ITF2" s="1096"/>
      <c r="ITG2" s="1096"/>
      <c r="ITH2" s="1096"/>
      <c r="ITI2" s="1096"/>
      <c r="ITJ2" s="1096"/>
      <c r="ITK2" s="1096"/>
      <c r="ITL2" s="1096"/>
      <c r="ITM2" s="1096"/>
      <c r="ITN2" s="1096"/>
      <c r="ITO2" s="1096"/>
      <c r="ITP2" s="1096"/>
      <c r="ITQ2" s="1096"/>
      <c r="ITR2" s="1096"/>
      <c r="ITS2" s="1096"/>
      <c r="ITT2" s="1096"/>
      <c r="ITU2" s="1096"/>
      <c r="ITV2" s="1096"/>
      <c r="ITW2" s="1096"/>
      <c r="ITX2" s="1096"/>
      <c r="ITY2" s="1096"/>
      <c r="ITZ2" s="1096"/>
      <c r="IUA2" s="1096"/>
      <c r="IUB2" s="1096"/>
      <c r="IUC2" s="1096"/>
      <c r="IUD2" s="1096"/>
      <c r="IUE2" s="1096"/>
      <c r="IUF2" s="1096"/>
      <c r="IUG2" s="1096"/>
      <c r="IUH2" s="1096"/>
      <c r="IUI2" s="1096"/>
      <c r="IUJ2" s="1096"/>
      <c r="IUK2" s="1096"/>
      <c r="IUL2" s="1096"/>
      <c r="IUM2" s="1096"/>
      <c r="IUN2" s="1096"/>
      <c r="IUO2" s="1096"/>
      <c r="IUP2" s="1096"/>
      <c r="IUQ2" s="1096"/>
      <c r="IUR2" s="1096"/>
      <c r="IUS2" s="1096"/>
      <c r="IUT2" s="1096"/>
      <c r="IUU2" s="1096"/>
      <c r="IUV2" s="1096"/>
      <c r="IUW2" s="1096"/>
      <c r="IUX2" s="1096"/>
      <c r="IUY2" s="1096"/>
      <c r="IUZ2" s="1096"/>
      <c r="IVA2" s="1096"/>
      <c r="IVB2" s="1096"/>
      <c r="IVC2" s="1096"/>
      <c r="IVD2" s="1096"/>
      <c r="IVE2" s="1096"/>
      <c r="IVF2" s="1096"/>
      <c r="IVG2" s="1096"/>
      <c r="IVH2" s="1096"/>
      <c r="IVI2" s="1096"/>
      <c r="IVJ2" s="1096"/>
      <c r="IVK2" s="1096"/>
      <c r="IVL2" s="1096"/>
      <c r="IVM2" s="1096"/>
      <c r="IVN2" s="1096"/>
      <c r="IVO2" s="1096"/>
      <c r="IVP2" s="1096"/>
      <c r="IVQ2" s="1096"/>
      <c r="IVR2" s="1096"/>
      <c r="IVS2" s="1096"/>
      <c r="IVT2" s="1096"/>
      <c r="IVU2" s="1096"/>
      <c r="IVV2" s="1096"/>
      <c r="IVW2" s="1096"/>
      <c r="IVX2" s="1096"/>
      <c r="IVY2" s="1096"/>
      <c r="IVZ2" s="1096"/>
      <c r="IWA2" s="1096"/>
      <c r="IWB2" s="1096"/>
      <c r="IWC2" s="1096"/>
      <c r="IWD2" s="1096"/>
      <c r="IWE2" s="1096"/>
      <c r="IWF2" s="1096"/>
      <c r="IWG2" s="1096"/>
      <c r="IWH2" s="1096"/>
      <c r="IWI2" s="1096"/>
      <c r="IWJ2" s="1096"/>
      <c r="IWK2" s="1096"/>
      <c r="IWL2" s="1096"/>
      <c r="IWM2" s="1096"/>
      <c r="IWN2" s="1096"/>
      <c r="IWO2" s="1096"/>
      <c r="IWP2" s="1096"/>
      <c r="IWQ2" s="1096"/>
      <c r="IWR2" s="1096"/>
      <c r="IWS2" s="1096"/>
      <c r="IWT2" s="1096"/>
      <c r="IWU2" s="1096"/>
      <c r="IWV2" s="1096"/>
      <c r="IWW2" s="1096"/>
      <c r="IWX2" s="1096"/>
      <c r="IWY2" s="1096"/>
      <c r="IWZ2" s="1096"/>
      <c r="IXA2" s="1096"/>
      <c r="IXB2" s="1096"/>
      <c r="IXC2" s="1096"/>
      <c r="IXD2" s="1096"/>
      <c r="IXE2" s="1096"/>
      <c r="IXF2" s="1096"/>
      <c r="IXG2" s="1096"/>
      <c r="IXH2" s="1096"/>
      <c r="IXI2" s="1096"/>
      <c r="IXJ2" s="1096"/>
      <c r="IXK2" s="1096"/>
      <c r="IXL2" s="1096"/>
      <c r="IXM2" s="1096"/>
      <c r="IXN2" s="1096"/>
      <c r="IXO2" s="1096"/>
      <c r="IXP2" s="1096"/>
      <c r="IXQ2" s="1096"/>
      <c r="IXR2" s="1096"/>
      <c r="IXS2" s="1096"/>
      <c r="IXT2" s="1096"/>
      <c r="IXU2" s="1096"/>
      <c r="IXV2" s="1096"/>
      <c r="IXW2" s="1096"/>
      <c r="IXX2" s="1096"/>
      <c r="IXY2" s="1096"/>
      <c r="IXZ2" s="1096"/>
      <c r="IYA2" s="1096"/>
      <c r="IYB2" s="1096"/>
      <c r="IYC2" s="1096"/>
      <c r="IYD2" s="1096"/>
      <c r="IYE2" s="1096"/>
      <c r="IYF2" s="1096"/>
      <c r="IYG2" s="1096"/>
      <c r="IYH2" s="1096"/>
      <c r="IYI2" s="1096"/>
      <c r="IYJ2" s="1096"/>
      <c r="IYK2" s="1096"/>
      <c r="IYL2" s="1096"/>
      <c r="IYM2" s="1096"/>
      <c r="IYN2" s="1096"/>
      <c r="IYO2" s="1096"/>
      <c r="IYP2" s="1096"/>
      <c r="IYQ2" s="1096"/>
      <c r="IYR2" s="1096"/>
      <c r="IYS2" s="1096"/>
      <c r="IYT2" s="1096"/>
      <c r="IYU2" s="1096"/>
      <c r="IYV2" s="1096"/>
      <c r="IYW2" s="1096"/>
      <c r="IYX2" s="1096"/>
      <c r="IYY2" s="1096"/>
      <c r="IYZ2" s="1096"/>
      <c r="IZA2" s="1096"/>
      <c r="IZB2" s="1096"/>
      <c r="IZC2" s="1096"/>
      <c r="IZD2" s="1096"/>
      <c r="IZE2" s="1096"/>
      <c r="IZF2" s="1096"/>
      <c r="IZG2" s="1096"/>
      <c r="IZH2" s="1096"/>
      <c r="IZI2" s="1096"/>
      <c r="IZJ2" s="1096"/>
      <c r="IZK2" s="1096"/>
      <c r="IZL2" s="1096"/>
      <c r="IZM2" s="1096"/>
      <c r="IZN2" s="1096"/>
      <c r="IZO2" s="1096"/>
      <c r="IZP2" s="1096"/>
      <c r="IZQ2" s="1096"/>
      <c r="IZR2" s="1096"/>
      <c r="IZS2" s="1096"/>
      <c r="IZT2" s="1096"/>
      <c r="IZU2" s="1096"/>
      <c r="IZV2" s="1096"/>
      <c r="IZW2" s="1096"/>
      <c r="IZX2" s="1096"/>
      <c r="IZY2" s="1096"/>
      <c r="IZZ2" s="1096"/>
      <c r="JAA2" s="1096"/>
      <c r="JAB2" s="1096"/>
      <c r="JAC2" s="1096"/>
      <c r="JAD2" s="1096"/>
      <c r="JAE2" s="1096"/>
      <c r="JAF2" s="1096"/>
      <c r="JAG2" s="1096"/>
      <c r="JAH2" s="1096"/>
      <c r="JAI2" s="1096"/>
      <c r="JAJ2" s="1096"/>
      <c r="JAK2" s="1096"/>
      <c r="JAL2" s="1096"/>
      <c r="JAM2" s="1096"/>
      <c r="JAN2" s="1096"/>
      <c r="JAO2" s="1096"/>
      <c r="JAP2" s="1096"/>
      <c r="JAQ2" s="1096"/>
      <c r="JAR2" s="1096"/>
      <c r="JAS2" s="1096"/>
      <c r="JAT2" s="1096"/>
      <c r="JAU2" s="1096"/>
      <c r="JAV2" s="1096"/>
      <c r="JAW2" s="1096"/>
      <c r="JAX2" s="1096"/>
      <c r="JAY2" s="1096"/>
      <c r="JAZ2" s="1096"/>
      <c r="JBA2" s="1096"/>
      <c r="JBB2" s="1096"/>
      <c r="JBC2" s="1096"/>
      <c r="JBD2" s="1096"/>
      <c r="JBE2" s="1096"/>
      <c r="JBF2" s="1096"/>
      <c r="JBG2" s="1096"/>
      <c r="JBH2" s="1096"/>
      <c r="JBI2" s="1096"/>
      <c r="JBJ2" s="1096"/>
      <c r="JBK2" s="1096"/>
      <c r="JBL2" s="1096"/>
      <c r="JBM2" s="1096"/>
      <c r="JBN2" s="1096"/>
      <c r="JBO2" s="1096"/>
      <c r="JBP2" s="1096"/>
      <c r="JBQ2" s="1096"/>
      <c r="JBR2" s="1096"/>
      <c r="JBS2" s="1096"/>
      <c r="JBT2" s="1096"/>
      <c r="JBU2" s="1096"/>
      <c r="JBV2" s="1096"/>
      <c r="JBW2" s="1096"/>
      <c r="JBX2" s="1096"/>
      <c r="JBY2" s="1096"/>
      <c r="JBZ2" s="1096"/>
      <c r="JCA2" s="1096"/>
      <c r="JCB2" s="1096"/>
      <c r="JCC2" s="1096"/>
      <c r="JCD2" s="1096"/>
      <c r="JCE2" s="1096"/>
      <c r="JCF2" s="1096"/>
      <c r="JCG2" s="1096"/>
      <c r="JCH2" s="1096"/>
      <c r="JCI2" s="1096"/>
      <c r="JCJ2" s="1096"/>
      <c r="JCK2" s="1096"/>
      <c r="JCL2" s="1096"/>
      <c r="JCM2" s="1096"/>
      <c r="JCN2" s="1096"/>
      <c r="JCO2" s="1096"/>
      <c r="JCP2" s="1096"/>
      <c r="JCQ2" s="1096"/>
      <c r="JCR2" s="1096"/>
      <c r="JCS2" s="1096"/>
      <c r="JCT2" s="1096"/>
      <c r="JCU2" s="1096"/>
      <c r="JCV2" s="1096"/>
      <c r="JCW2" s="1096"/>
      <c r="JCX2" s="1096"/>
      <c r="JCY2" s="1096"/>
      <c r="JCZ2" s="1096"/>
      <c r="JDA2" s="1096"/>
      <c r="JDB2" s="1096"/>
      <c r="JDC2" s="1096"/>
      <c r="JDD2" s="1096"/>
      <c r="JDE2" s="1096"/>
      <c r="JDF2" s="1096"/>
      <c r="JDG2" s="1096"/>
      <c r="JDH2" s="1096"/>
      <c r="JDI2" s="1096"/>
      <c r="JDJ2" s="1096"/>
      <c r="JDK2" s="1096"/>
      <c r="JDL2" s="1096"/>
      <c r="JDM2" s="1096"/>
      <c r="JDN2" s="1096"/>
      <c r="JDO2" s="1096"/>
      <c r="JDP2" s="1096"/>
      <c r="JDQ2" s="1096"/>
      <c r="JDR2" s="1096"/>
      <c r="JDS2" s="1096"/>
      <c r="JDT2" s="1096"/>
      <c r="JDU2" s="1096"/>
      <c r="JDV2" s="1096"/>
      <c r="JDW2" s="1096"/>
      <c r="JDX2" s="1096"/>
      <c r="JDY2" s="1096"/>
      <c r="JDZ2" s="1096"/>
      <c r="JEA2" s="1096"/>
      <c r="JEB2" s="1096"/>
      <c r="JEC2" s="1096"/>
      <c r="JED2" s="1096"/>
      <c r="JEE2" s="1096"/>
      <c r="JEF2" s="1096"/>
      <c r="JEG2" s="1096"/>
      <c r="JEH2" s="1096"/>
      <c r="JEI2" s="1096"/>
      <c r="JEJ2" s="1096"/>
      <c r="JEK2" s="1096"/>
      <c r="JEL2" s="1096"/>
      <c r="JEM2" s="1096"/>
      <c r="JEN2" s="1096"/>
      <c r="JEO2" s="1096"/>
      <c r="JEP2" s="1096"/>
      <c r="JEQ2" s="1096"/>
      <c r="JER2" s="1096"/>
      <c r="JES2" s="1096"/>
      <c r="JET2" s="1096"/>
      <c r="JEU2" s="1096"/>
      <c r="JEV2" s="1096"/>
      <c r="JEW2" s="1096"/>
      <c r="JEX2" s="1096"/>
      <c r="JEY2" s="1096"/>
      <c r="JEZ2" s="1096"/>
      <c r="JFA2" s="1096"/>
      <c r="JFB2" s="1096"/>
      <c r="JFC2" s="1096"/>
      <c r="JFD2" s="1096"/>
      <c r="JFE2" s="1096"/>
      <c r="JFF2" s="1096"/>
      <c r="JFG2" s="1096"/>
      <c r="JFH2" s="1096"/>
      <c r="JFI2" s="1096"/>
      <c r="JFJ2" s="1096"/>
      <c r="JFK2" s="1096"/>
      <c r="JFL2" s="1096"/>
      <c r="JFM2" s="1096"/>
      <c r="JFN2" s="1096"/>
      <c r="JFO2" s="1096"/>
      <c r="JFP2" s="1096"/>
      <c r="JFQ2" s="1096"/>
      <c r="JFR2" s="1096"/>
      <c r="JFS2" s="1096"/>
      <c r="JFT2" s="1096"/>
      <c r="JFU2" s="1096"/>
      <c r="JFV2" s="1096"/>
      <c r="JFW2" s="1096"/>
      <c r="JFX2" s="1096"/>
      <c r="JFY2" s="1096"/>
      <c r="JFZ2" s="1096"/>
      <c r="JGA2" s="1096"/>
      <c r="JGB2" s="1096"/>
      <c r="JGC2" s="1096"/>
      <c r="JGD2" s="1096"/>
      <c r="JGE2" s="1096"/>
      <c r="JGF2" s="1096"/>
      <c r="JGG2" s="1096"/>
      <c r="JGH2" s="1096"/>
      <c r="JGI2" s="1096"/>
      <c r="JGJ2" s="1096"/>
      <c r="JGK2" s="1096"/>
      <c r="JGL2" s="1096"/>
      <c r="JGM2" s="1096"/>
      <c r="JGN2" s="1096"/>
      <c r="JGO2" s="1096"/>
      <c r="JGP2" s="1096"/>
      <c r="JGQ2" s="1096"/>
      <c r="JGR2" s="1096"/>
      <c r="JGS2" s="1096"/>
      <c r="JGT2" s="1096"/>
      <c r="JGU2" s="1096"/>
      <c r="JGV2" s="1096"/>
      <c r="JGW2" s="1096"/>
      <c r="JGX2" s="1096"/>
      <c r="JGY2" s="1096"/>
      <c r="JGZ2" s="1096"/>
      <c r="JHA2" s="1096"/>
      <c r="JHB2" s="1096"/>
      <c r="JHC2" s="1096"/>
      <c r="JHD2" s="1096"/>
      <c r="JHE2" s="1096"/>
      <c r="JHF2" s="1096"/>
      <c r="JHG2" s="1096"/>
      <c r="JHH2" s="1096"/>
      <c r="JHI2" s="1096"/>
      <c r="JHJ2" s="1096"/>
      <c r="JHK2" s="1096"/>
      <c r="JHL2" s="1096"/>
      <c r="JHM2" s="1096"/>
      <c r="JHN2" s="1096"/>
      <c r="JHO2" s="1096"/>
      <c r="JHP2" s="1096"/>
      <c r="JHQ2" s="1096"/>
      <c r="JHR2" s="1096"/>
      <c r="JHS2" s="1096"/>
      <c r="JHT2" s="1096"/>
      <c r="JHU2" s="1096"/>
      <c r="JHV2" s="1096"/>
      <c r="JHW2" s="1096"/>
      <c r="JHX2" s="1096"/>
      <c r="JHY2" s="1096"/>
      <c r="JHZ2" s="1096"/>
      <c r="JIA2" s="1096"/>
      <c r="JIB2" s="1096"/>
      <c r="JIC2" s="1096"/>
      <c r="JID2" s="1096"/>
      <c r="JIE2" s="1096"/>
      <c r="JIF2" s="1096"/>
      <c r="JIG2" s="1096"/>
      <c r="JIH2" s="1096"/>
      <c r="JII2" s="1096"/>
      <c r="JIJ2" s="1096"/>
      <c r="JIK2" s="1096"/>
      <c r="JIL2" s="1096"/>
      <c r="JIM2" s="1096"/>
      <c r="JIN2" s="1096"/>
      <c r="JIO2" s="1096"/>
      <c r="JIP2" s="1096"/>
      <c r="JIQ2" s="1096"/>
      <c r="JIR2" s="1096"/>
      <c r="JIS2" s="1096"/>
      <c r="JIT2" s="1096"/>
      <c r="JIU2" s="1096"/>
      <c r="JIV2" s="1096"/>
      <c r="JIW2" s="1096"/>
      <c r="JIX2" s="1096"/>
      <c r="JIY2" s="1096"/>
      <c r="JIZ2" s="1096"/>
      <c r="JJA2" s="1096"/>
      <c r="JJB2" s="1096"/>
      <c r="JJC2" s="1096"/>
      <c r="JJD2" s="1096"/>
      <c r="JJE2" s="1096"/>
      <c r="JJF2" s="1096"/>
      <c r="JJG2" s="1096"/>
      <c r="JJH2" s="1096"/>
      <c r="JJI2" s="1096"/>
      <c r="JJJ2" s="1096"/>
      <c r="JJK2" s="1096"/>
      <c r="JJL2" s="1096"/>
      <c r="JJM2" s="1096"/>
      <c r="JJN2" s="1096"/>
      <c r="JJO2" s="1096"/>
      <c r="JJP2" s="1096"/>
      <c r="JJQ2" s="1096"/>
      <c r="JJR2" s="1096"/>
      <c r="JJS2" s="1096"/>
      <c r="JJT2" s="1096"/>
      <c r="JJU2" s="1096"/>
      <c r="JJV2" s="1096"/>
      <c r="JJW2" s="1096"/>
      <c r="JJX2" s="1096"/>
      <c r="JJY2" s="1096"/>
      <c r="JJZ2" s="1096"/>
      <c r="JKA2" s="1096"/>
      <c r="JKB2" s="1096"/>
      <c r="JKC2" s="1096"/>
      <c r="JKD2" s="1096"/>
      <c r="JKE2" s="1096"/>
      <c r="JKF2" s="1096"/>
      <c r="JKG2" s="1096"/>
      <c r="JKH2" s="1096"/>
      <c r="JKI2" s="1096"/>
      <c r="JKJ2" s="1096"/>
      <c r="JKK2" s="1096"/>
      <c r="JKL2" s="1096"/>
      <c r="JKM2" s="1096"/>
      <c r="JKN2" s="1096"/>
      <c r="JKO2" s="1096"/>
      <c r="JKP2" s="1096"/>
      <c r="JKQ2" s="1096"/>
      <c r="JKR2" s="1096"/>
      <c r="JKS2" s="1096"/>
      <c r="JKT2" s="1096"/>
      <c r="JKU2" s="1096"/>
      <c r="JKV2" s="1096"/>
      <c r="JKW2" s="1096"/>
      <c r="JKX2" s="1096"/>
      <c r="JKY2" s="1096"/>
      <c r="JKZ2" s="1096"/>
      <c r="JLA2" s="1096"/>
      <c r="JLB2" s="1096"/>
      <c r="JLC2" s="1096"/>
      <c r="JLD2" s="1096"/>
      <c r="JLE2" s="1096"/>
      <c r="JLF2" s="1096"/>
      <c r="JLG2" s="1096"/>
      <c r="JLH2" s="1096"/>
      <c r="JLI2" s="1096"/>
      <c r="JLJ2" s="1096"/>
      <c r="JLK2" s="1096"/>
      <c r="JLL2" s="1096"/>
      <c r="JLM2" s="1096"/>
      <c r="JLN2" s="1096"/>
      <c r="JLO2" s="1096"/>
      <c r="JLP2" s="1096"/>
      <c r="JLQ2" s="1096"/>
      <c r="JLR2" s="1096"/>
      <c r="JLS2" s="1096"/>
      <c r="JLT2" s="1096"/>
      <c r="JLU2" s="1096"/>
      <c r="JLV2" s="1096"/>
      <c r="JLW2" s="1096"/>
      <c r="JLX2" s="1096"/>
      <c r="JLY2" s="1096"/>
      <c r="JLZ2" s="1096"/>
      <c r="JMA2" s="1096"/>
      <c r="JMB2" s="1096"/>
      <c r="JMC2" s="1096"/>
      <c r="JMD2" s="1096"/>
      <c r="JME2" s="1096"/>
      <c r="JMF2" s="1096"/>
      <c r="JMG2" s="1096"/>
      <c r="JMH2" s="1096"/>
      <c r="JMI2" s="1096"/>
      <c r="JMJ2" s="1096"/>
      <c r="JMK2" s="1096"/>
      <c r="JML2" s="1096"/>
      <c r="JMM2" s="1096"/>
      <c r="JMN2" s="1096"/>
      <c r="JMO2" s="1096"/>
      <c r="JMP2" s="1096"/>
      <c r="JMQ2" s="1096"/>
      <c r="JMR2" s="1096"/>
      <c r="JMS2" s="1096"/>
      <c r="JMT2" s="1096"/>
      <c r="JMU2" s="1096"/>
      <c r="JMV2" s="1096"/>
      <c r="JMW2" s="1096"/>
      <c r="JMX2" s="1096"/>
      <c r="JMY2" s="1096"/>
      <c r="JMZ2" s="1096"/>
      <c r="JNA2" s="1096"/>
      <c r="JNB2" s="1096"/>
      <c r="JNC2" s="1096"/>
      <c r="JND2" s="1096"/>
      <c r="JNE2" s="1096"/>
      <c r="JNF2" s="1096"/>
      <c r="JNG2" s="1096"/>
      <c r="JNH2" s="1096"/>
      <c r="JNI2" s="1096"/>
      <c r="JNJ2" s="1096"/>
      <c r="JNK2" s="1096"/>
      <c r="JNL2" s="1096"/>
      <c r="JNM2" s="1096"/>
      <c r="JNN2" s="1096"/>
      <c r="JNO2" s="1096"/>
      <c r="JNP2" s="1096"/>
      <c r="JNQ2" s="1096"/>
      <c r="JNR2" s="1096"/>
      <c r="JNS2" s="1096"/>
      <c r="JNT2" s="1096"/>
      <c r="JNU2" s="1096"/>
      <c r="JNV2" s="1096"/>
      <c r="JNW2" s="1096"/>
      <c r="JNX2" s="1096"/>
      <c r="JNY2" s="1096"/>
      <c r="JNZ2" s="1096"/>
      <c r="JOA2" s="1096"/>
      <c r="JOB2" s="1096"/>
      <c r="JOC2" s="1096"/>
      <c r="JOD2" s="1096"/>
      <c r="JOE2" s="1096"/>
      <c r="JOF2" s="1096"/>
      <c r="JOG2" s="1096"/>
      <c r="JOH2" s="1096"/>
      <c r="JOI2" s="1096"/>
      <c r="JOJ2" s="1096"/>
      <c r="JOK2" s="1096"/>
      <c r="JOL2" s="1096"/>
      <c r="JOM2" s="1096"/>
      <c r="JON2" s="1096"/>
      <c r="JOO2" s="1096"/>
      <c r="JOP2" s="1096"/>
      <c r="JOQ2" s="1096"/>
      <c r="JOR2" s="1096"/>
      <c r="JOS2" s="1096"/>
      <c r="JOT2" s="1096"/>
      <c r="JOU2" s="1096"/>
      <c r="JOV2" s="1096"/>
      <c r="JOW2" s="1096"/>
      <c r="JOX2" s="1096"/>
      <c r="JOY2" s="1096"/>
      <c r="JOZ2" s="1096"/>
      <c r="JPA2" s="1096"/>
      <c r="JPB2" s="1096"/>
      <c r="JPC2" s="1096"/>
      <c r="JPD2" s="1096"/>
      <c r="JPE2" s="1096"/>
      <c r="JPF2" s="1096"/>
      <c r="JPG2" s="1096"/>
      <c r="JPH2" s="1096"/>
      <c r="JPI2" s="1096"/>
      <c r="JPJ2" s="1096"/>
      <c r="JPK2" s="1096"/>
      <c r="JPL2" s="1096"/>
      <c r="JPM2" s="1096"/>
      <c r="JPN2" s="1096"/>
      <c r="JPO2" s="1096"/>
      <c r="JPP2" s="1096"/>
      <c r="JPQ2" s="1096"/>
      <c r="JPR2" s="1096"/>
      <c r="JPS2" s="1096"/>
      <c r="JPT2" s="1096"/>
      <c r="JPU2" s="1096"/>
      <c r="JPV2" s="1096"/>
      <c r="JPW2" s="1096"/>
      <c r="JPX2" s="1096"/>
      <c r="JPY2" s="1096"/>
      <c r="JPZ2" s="1096"/>
      <c r="JQA2" s="1096"/>
      <c r="JQB2" s="1096"/>
      <c r="JQC2" s="1096"/>
      <c r="JQD2" s="1096"/>
      <c r="JQE2" s="1096"/>
      <c r="JQF2" s="1096"/>
      <c r="JQG2" s="1096"/>
      <c r="JQH2" s="1096"/>
      <c r="JQI2" s="1096"/>
      <c r="JQJ2" s="1096"/>
      <c r="JQK2" s="1096"/>
      <c r="JQL2" s="1096"/>
      <c r="JQM2" s="1096"/>
      <c r="JQN2" s="1096"/>
      <c r="JQO2" s="1096"/>
      <c r="JQP2" s="1096"/>
      <c r="JQQ2" s="1096"/>
      <c r="JQR2" s="1096"/>
      <c r="JQS2" s="1096"/>
      <c r="JQT2" s="1096"/>
      <c r="JQU2" s="1096"/>
      <c r="JQV2" s="1096"/>
      <c r="JQW2" s="1096"/>
      <c r="JQX2" s="1096"/>
      <c r="JQY2" s="1096"/>
      <c r="JQZ2" s="1096"/>
      <c r="JRA2" s="1096"/>
      <c r="JRB2" s="1096"/>
      <c r="JRC2" s="1096"/>
      <c r="JRD2" s="1096"/>
      <c r="JRE2" s="1096"/>
      <c r="JRF2" s="1096"/>
      <c r="JRG2" s="1096"/>
      <c r="JRH2" s="1096"/>
      <c r="JRI2" s="1096"/>
      <c r="JRJ2" s="1096"/>
      <c r="JRK2" s="1096"/>
      <c r="JRL2" s="1096"/>
      <c r="JRM2" s="1096"/>
      <c r="JRN2" s="1096"/>
      <c r="JRO2" s="1096"/>
      <c r="JRP2" s="1096"/>
      <c r="JRQ2" s="1096"/>
      <c r="JRR2" s="1096"/>
      <c r="JRS2" s="1096"/>
      <c r="JRT2" s="1096"/>
      <c r="JRU2" s="1096"/>
      <c r="JRV2" s="1096"/>
      <c r="JRW2" s="1096"/>
      <c r="JRX2" s="1096"/>
      <c r="JRY2" s="1096"/>
      <c r="JRZ2" s="1096"/>
      <c r="JSA2" s="1096"/>
      <c r="JSB2" s="1096"/>
      <c r="JSC2" s="1096"/>
      <c r="JSD2" s="1096"/>
      <c r="JSE2" s="1096"/>
      <c r="JSF2" s="1096"/>
      <c r="JSG2" s="1096"/>
      <c r="JSH2" s="1096"/>
      <c r="JSI2" s="1096"/>
      <c r="JSJ2" s="1096"/>
      <c r="JSK2" s="1096"/>
      <c r="JSL2" s="1096"/>
      <c r="JSM2" s="1096"/>
      <c r="JSN2" s="1096"/>
      <c r="JSO2" s="1096"/>
      <c r="JSP2" s="1096"/>
      <c r="JSQ2" s="1096"/>
      <c r="JSR2" s="1096"/>
      <c r="JSS2" s="1096"/>
      <c r="JST2" s="1096"/>
      <c r="JSU2" s="1096"/>
      <c r="JSV2" s="1096"/>
      <c r="JSW2" s="1096"/>
      <c r="JSX2" s="1096"/>
      <c r="JSY2" s="1096"/>
      <c r="JSZ2" s="1096"/>
      <c r="JTA2" s="1096"/>
      <c r="JTB2" s="1096"/>
      <c r="JTC2" s="1096"/>
      <c r="JTD2" s="1096"/>
      <c r="JTE2" s="1096"/>
      <c r="JTF2" s="1096"/>
      <c r="JTG2" s="1096"/>
      <c r="JTH2" s="1096"/>
      <c r="JTI2" s="1096"/>
      <c r="JTJ2" s="1096"/>
      <c r="JTK2" s="1096"/>
      <c r="JTL2" s="1096"/>
      <c r="JTM2" s="1096"/>
      <c r="JTN2" s="1096"/>
      <c r="JTO2" s="1096"/>
      <c r="JTP2" s="1096"/>
      <c r="JTQ2" s="1096"/>
      <c r="JTR2" s="1096"/>
      <c r="JTS2" s="1096"/>
      <c r="JTT2" s="1096"/>
      <c r="JTU2" s="1096"/>
      <c r="JTV2" s="1096"/>
      <c r="JTW2" s="1096"/>
      <c r="JTX2" s="1096"/>
      <c r="JTY2" s="1096"/>
      <c r="JTZ2" s="1096"/>
      <c r="JUA2" s="1096"/>
      <c r="JUB2" s="1096"/>
      <c r="JUC2" s="1096"/>
      <c r="JUD2" s="1096"/>
      <c r="JUE2" s="1096"/>
      <c r="JUF2" s="1096"/>
      <c r="JUG2" s="1096"/>
      <c r="JUH2" s="1096"/>
      <c r="JUI2" s="1096"/>
      <c r="JUJ2" s="1096"/>
      <c r="JUK2" s="1096"/>
      <c r="JUL2" s="1096"/>
      <c r="JUM2" s="1096"/>
      <c r="JUN2" s="1096"/>
      <c r="JUO2" s="1096"/>
      <c r="JUP2" s="1096"/>
      <c r="JUQ2" s="1096"/>
      <c r="JUR2" s="1096"/>
      <c r="JUS2" s="1096"/>
      <c r="JUT2" s="1096"/>
      <c r="JUU2" s="1096"/>
      <c r="JUV2" s="1096"/>
      <c r="JUW2" s="1096"/>
      <c r="JUX2" s="1096"/>
      <c r="JUY2" s="1096"/>
      <c r="JUZ2" s="1096"/>
      <c r="JVA2" s="1096"/>
      <c r="JVB2" s="1096"/>
      <c r="JVC2" s="1096"/>
      <c r="JVD2" s="1096"/>
      <c r="JVE2" s="1096"/>
      <c r="JVF2" s="1096"/>
      <c r="JVG2" s="1096"/>
      <c r="JVH2" s="1096"/>
      <c r="JVI2" s="1096"/>
      <c r="JVJ2" s="1096"/>
      <c r="JVK2" s="1096"/>
      <c r="JVL2" s="1096"/>
      <c r="JVM2" s="1096"/>
      <c r="JVN2" s="1096"/>
      <c r="JVO2" s="1096"/>
      <c r="JVP2" s="1096"/>
      <c r="JVQ2" s="1096"/>
      <c r="JVR2" s="1096"/>
      <c r="JVS2" s="1096"/>
      <c r="JVT2" s="1096"/>
      <c r="JVU2" s="1096"/>
      <c r="JVV2" s="1096"/>
      <c r="JVW2" s="1096"/>
      <c r="JVX2" s="1096"/>
      <c r="JVY2" s="1096"/>
      <c r="JVZ2" s="1096"/>
      <c r="JWA2" s="1096"/>
      <c r="JWB2" s="1096"/>
      <c r="JWC2" s="1096"/>
      <c r="JWD2" s="1096"/>
      <c r="JWE2" s="1096"/>
      <c r="JWF2" s="1096"/>
      <c r="JWG2" s="1096"/>
      <c r="JWH2" s="1096"/>
      <c r="JWI2" s="1096"/>
      <c r="JWJ2" s="1096"/>
      <c r="JWK2" s="1096"/>
      <c r="JWL2" s="1096"/>
      <c r="JWM2" s="1096"/>
      <c r="JWN2" s="1096"/>
      <c r="JWO2" s="1096"/>
      <c r="JWP2" s="1096"/>
      <c r="JWQ2" s="1096"/>
      <c r="JWR2" s="1096"/>
      <c r="JWS2" s="1096"/>
      <c r="JWT2" s="1096"/>
      <c r="JWU2" s="1096"/>
      <c r="JWV2" s="1096"/>
      <c r="JWW2" s="1096"/>
      <c r="JWX2" s="1096"/>
      <c r="JWY2" s="1096"/>
      <c r="JWZ2" s="1096"/>
      <c r="JXA2" s="1096"/>
      <c r="JXB2" s="1096"/>
      <c r="JXC2" s="1096"/>
      <c r="JXD2" s="1096"/>
      <c r="JXE2" s="1096"/>
      <c r="JXF2" s="1096"/>
      <c r="JXG2" s="1096"/>
      <c r="JXH2" s="1096"/>
      <c r="JXI2" s="1096"/>
      <c r="JXJ2" s="1096"/>
      <c r="JXK2" s="1096"/>
      <c r="JXL2" s="1096"/>
      <c r="JXM2" s="1096"/>
      <c r="JXN2" s="1096"/>
      <c r="JXO2" s="1096"/>
      <c r="JXP2" s="1096"/>
      <c r="JXQ2" s="1096"/>
      <c r="JXR2" s="1096"/>
      <c r="JXS2" s="1096"/>
      <c r="JXT2" s="1096"/>
      <c r="JXU2" s="1096"/>
      <c r="JXV2" s="1096"/>
      <c r="JXW2" s="1096"/>
      <c r="JXX2" s="1096"/>
      <c r="JXY2" s="1096"/>
      <c r="JXZ2" s="1096"/>
      <c r="JYA2" s="1096"/>
      <c r="JYB2" s="1096"/>
      <c r="JYC2" s="1096"/>
      <c r="JYD2" s="1096"/>
      <c r="JYE2" s="1096"/>
      <c r="JYF2" s="1096"/>
      <c r="JYG2" s="1096"/>
      <c r="JYH2" s="1096"/>
      <c r="JYI2" s="1096"/>
      <c r="JYJ2" s="1096"/>
      <c r="JYK2" s="1096"/>
      <c r="JYL2" s="1096"/>
      <c r="JYM2" s="1096"/>
      <c r="JYN2" s="1096"/>
      <c r="JYO2" s="1096"/>
      <c r="JYP2" s="1096"/>
      <c r="JYQ2" s="1096"/>
      <c r="JYR2" s="1096"/>
      <c r="JYS2" s="1096"/>
      <c r="JYT2" s="1096"/>
      <c r="JYU2" s="1096"/>
      <c r="JYV2" s="1096"/>
      <c r="JYW2" s="1096"/>
      <c r="JYX2" s="1096"/>
      <c r="JYY2" s="1096"/>
      <c r="JYZ2" s="1096"/>
      <c r="JZA2" s="1096"/>
      <c r="JZB2" s="1096"/>
      <c r="JZC2" s="1096"/>
      <c r="JZD2" s="1096"/>
      <c r="JZE2" s="1096"/>
      <c r="JZF2" s="1096"/>
      <c r="JZG2" s="1096"/>
      <c r="JZH2" s="1096"/>
      <c r="JZI2" s="1096"/>
      <c r="JZJ2" s="1096"/>
      <c r="JZK2" s="1096"/>
      <c r="JZL2" s="1096"/>
      <c r="JZM2" s="1096"/>
      <c r="JZN2" s="1096"/>
      <c r="JZO2" s="1096"/>
      <c r="JZP2" s="1096"/>
      <c r="JZQ2" s="1096"/>
      <c r="JZR2" s="1096"/>
      <c r="JZS2" s="1096"/>
      <c r="JZT2" s="1096"/>
      <c r="JZU2" s="1096"/>
      <c r="JZV2" s="1096"/>
      <c r="JZW2" s="1096"/>
      <c r="JZX2" s="1096"/>
      <c r="JZY2" s="1096"/>
      <c r="JZZ2" s="1096"/>
      <c r="KAA2" s="1096"/>
      <c r="KAB2" s="1096"/>
      <c r="KAC2" s="1096"/>
      <c r="KAD2" s="1096"/>
      <c r="KAE2" s="1096"/>
      <c r="KAF2" s="1096"/>
      <c r="KAG2" s="1096"/>
      <c r="KAH2" s="1096"/>
      <c r="KAI2" s="1096"/>
      <c r="KAJ2" s="1096"/>
      <c r="KAK2" s="1096"/>
      <c r="KAL2" s="1096"/>
      <c r="KAM2" s="1096"/>
      <c r="KAN2" s="1096"/>
      <c r="KAO2" s="1096"/>
      <c r="KAP2" s="1096"/>
      <c r="KAQ2" s="1096"/>
      <c r="KAR2" s="1096"/>
      <c r="KAS2" s="1096"/>
      <c r="KAT2" s="1096"/>
      <c r="KAU2" s="1096"/>
      <c r="KAV2" s="1096"/>
      <c r="KAW2" s="1096"/>
      <c r="KAX2" s="1096"/>
      <c r="KAY2" s="1096"/>
      <c r="KAZ2" s="1096"/>
      <c r="KBA2" s="1096"/>
      <c r="KBB2" s="1096"/>
      <c r="KBC2" s="1096"/>
      <c r="KBD2" s="1096"/>
      <c r="KBE2" s="1096"/>
      <c r="KBF2" s="1096"/>
      <c r="KBG2" s="1096"/>
      <c r="KBH2" s="1096"/>
      <c r="KBI2" s="1096"/>
      <c r="KBJ2" s="1096"/>
      <c r="KBK2" s="1096"/>
      <c r="KBL2" s="1096"/>
      <c r="KBM2" s="1096"/>
      <c r="KBN2" s="1096"/>
      <c r="KBO2" s="1096"/>
      <c r="KBP2" s="1096"/>
      <c r="KBQ2" s="1096"/>
      <c r="KBR2" s="1096"/>
      <c r="KBS2" s="1096"/>
      <c r="KBT2" s="1096"/>
      <c r="KBU2" s="1096"/>
      <c r="KBV2" s="1096"/>
      <c r="KBW2" s="1096"/>
      <c r="KBX2" s="1096"/>
      <c r="KBY2" s="1096"/>
      <c r="KBZ2" s="1096"/>
      <c r="KCA2" s="1096"/>
      <c r="KCB2" s="1096"/>
      <c r="KCC2" s="1096"/>
      <c r="KCD2" s="1096"/>
      <c r="KCE2" s="1096"/>
      <c r="KCF2" s="1096"/>
      <c r="KCG2" s="1096"/>
      <c r="KCH2" s="1096"/>
      <c r="KCI2" s="1096"/>
      <c r="KCJ2" s="1096"/>
      <c r="KCK2" s="1096"/>
      <c r="KCL2" s="1096"/>
      <c r="KCM2" s="1096"/>
      <c r="KCN2" s="1096"/>
      <c r="KCO2" s="1096"/>
      <c r="KCP2" s="1096"/>
      <c r="KCQ2" s="1096"/>
      <c r="KCR2" s="1096"/>
      <c r="KCS2" s="1096"/>
      <c r="KCT2" s="1096"/>
      <c r="KCU2" s="1096"/>
      <c r="KCV2" s="1096"/>
      <c r="KCW2" s="1096"/>
      <c r="KCX2" s="1096"/>
      <c r="KCY2" s="1096"/>
      <c r="KCZ2" s="1096"/>
      <c r="KDA2" s="1096"/>
      <c r="KDB2" s="1096"/>
      <c r="KDC2" s="1096"/>
      <c r="KDD2" s="1096"/>
      <c r="KDE2" s="1096"/>
      <c r="KDF2" s="1096"/>
      <c r="KDG2" s="1096"/>
      <c r="KDH2" s="1096"/>
      <c r="KDI2" s="1096"/>
      <c r="KDJ2" s="1096"/>
      <c r="KDK2" s="1096"/>
      <c r="KDL2" s="1096"/>
      <c r="KDM2" s="1096"/>
      <c r="KDN2" s="1096"/>
      <c r="KDO2" s="1096"/>
      <c r="KDP2" s="1096"/>
      <c r="KDQ2" s="1096"/>
      <c r="KDR2" s="1096"/>
      <c r="KDS2" s="1096"/>
      <c r="KDT2" s="1096"/>
      <c r="KDU2" s="1096"/>
      <c r="KDV2" s="1096"/>
      <c r="KDW2" s="1096"/>
      <c r="KDX2" s="1096"/>
      <c r="KDY2" s="1096"/>
      <c r="KDZ2" s="1096"/>
      <c r="KEA2" s="1096"/>
      <c r="KEB2" s="1096"/>
      <c r="KEC2" s="1096"/>
      <c r="KED2" s="1096"/>
      <c r="KEE2" s="1096"/>
      <c r="KEF2" s="1096"/>
      <c r="KEG2" s="1096"/>
      <c r="KEH2" s="1096"/>
      <c r="KEI2" s="1096"/>
      <c r="KEJ2" s="1096"/>
      <c r="KEK2" s="1096"/>
      <c r="KEL2" s="1096"/>
      <c r="KEM2" s="1096"/>
      <c r="KEN2" s="1096"/>
      <c r="KEO2" s="1096"/>
      <c r="KEP2" s="1096"/>
      <c r="KEQ2" s="1096"/>
      <c r="KER2" s="1096"/>
      <c r="KES2" s="1096"/>
      <c r="KET2" s="1096"/>
      <c r="KEU2" s="1096"/>
      <c r="KEV2" s="1096"/>
      <c r="KEW2" s="1096"/>
      <c r="KEX2" s="1096"/>
      <c r="KEY2" s="1096"/>
      <c r="KEZ2" s="1096"/>
      <c r="KFA2" s="1096"/>
      <c r="KFB2" s="1096"/>
      <c r="KFC2" s="1096"/>
      <c r="KFD2" s="1096"/>
      <c r="KFE2" s="1096"/>
      <c r="KFF2" s="1096"/>
      <c r="KFG2" s="1096"/>
      <c r="KFH2" s="1096"/>
      <c r="KFI2" s="1096"/>
      <c r="KFJ2" s="1096"/>
      <c r="KFK2" s="1096"/>
      <c r="KFL2" s="1096"/>
      <c r="KFM2" s="1096"/>
      <c r="KFN2" s="1096"/>
      <c r="KFO2" s="1096"/>
      <c r="KFP2" s="1096"/>
      <c r="KFQ2" s="1096"/>
      <c r="KFR2" s="1096"/>
      <c r="KFS2" s="1096"/>
      <c r="KFT2" s="1096"/>
      <c r="KFU2" s="1096"/>
      <c r="KFV2" s="1096"/>
      <c r="KFW2" s="1096"/>
      <c r="KFX2" s="1096"/>
      <c r="KFY2" s="1096"/>
      <c r="KFZ2" s="1096"/>
      <c r="KGA2" s="1096"/>
      <c r="KGB2" s="1096"/>
      <c r="KGC2" s="1096"/>
      <c r="KGD2" s="1096"/>
      <c r="KGE2" s="1096"/>
      <c r="KGF2" s="1096"/>
      <c r="KGG2" s="1096"/>
      <c r="KGH2" s="1096"/>
      <c r="KGI2" s="1096"/>
      <c r="KGJ2" s="1096"/>
      <c r="KGK2" s="1096"/>
      <c r="KGL2" s="1096"/>
      <c r="KGM2" s="1096"/>
      <c r="KGN2" s="1096"/>
      <c r="KGO2" s="1096"/>
      <c r="KGP2" s="1096"/>
      <c r="KGQ2" s="1096"/>
      <c r="KGR2" s="1096"/>
      <c r="KGS2" s="1096"/>
      <c r="KGT2" s="1096"/>
      <c r="KGU2" s="1096"/>
      <c r="KGV2" s="1096"/>
      <c r="KGW2" s="1096"/>
      <c r="KGX2" s="1096"/>
      <c r="KGY2" s="1096"/>
      <c r="KGZ2" s="1096"/>
      <c r="KHA2" s="1096"/>
      <c r="KHB2" s="1096"/>
      <c r="KHC2" s="1096"/>
      <c r="KHD2" s="1096"/>
      <c r="KHE2" s="1096"/>
      <c r="KHF2" s="1096"/>
      <c r="KHG2" s="1096"/>
      <c r="KHH2" s="1096"/>
      <c r="KHI2" s="1096"/>
      <c r="KHJ2" s="1096"/>
      <c r="KHK2" s="1096"/>
      <c r="KHL2" s="1096"/>
      <c r="KHM2" s="1096"/>
      <c r="KHN2" s="1096"/>
      <c r="KHO2" s="1096"/>
      <c r="KHP2" s="1096"/>
      <c r="KHQ2" s="1096"/>
      <c r="KHR2" s="1096"/>
      <c r="KHS2" s="1096"/>
      <c r="KHT2" s="1096"/>
      <c r="KHU2" s="1096"/>
      <c r="KHV2" s="1096"/>
      <c r="KHW2" s="1096"/>
      <c r="KHX2" s="1096"/>
      <c r="KHY2" s="1096"/>
      <c r="KHZ2" s="1096"/>
      <c r="KIA2" s="1096"/>
      <c r="KIB2" s="1096"/>
      <c r="KIC2" s="1096"/>
      <c r="KID2" s="1096"/>
      <c r="KIE2" s="1096"/>
      <c r="KIF2" s="1096"/>
      <c r="KIG2" s="1096"/>
      <c r="KIH2" s="1096"/>
      <c r="KII2" s="1096"/>
      <c r="KIJ2" s="1096"/>
      <c r="KIK2" s="1096"/>
      <c r="KIL2" s="1096"/>
      <c r="KIM2" s="1096"/>
      <c r="KIN2" s="1096"/>
      <c r="KIO2" s="1096"/>
      <c r="KIP2" s="1096"/>
      <c r="KIQ2" s="1096"/>
      <c r="KIR2" s="1096"/>
      <c r="KIS2" s="1096"/>
      <c r="KIT2" s="1096"/>
      <c r="KIU2" s="1096"/>
      <c r="KIV2" s="1096"/>
      <c r="KIW2" s="1096"/>
      <c r="KIX2" s="1096"/>
      <c r="KIY2" s="1096"/>
      <c r="KIZ2" s="1096"/>
      <c r="KJA2" s="1096"/>
      <c r="KJB2" s="1096"/>
      <c r="KJC2" s="1096"/>
      <c r="KJD2" s="1096"/>
      <c r="KJE2" s="1096"/>
      <c r="KJF2" s="1096"/>
      <c r="KJG2" s="1096"/>
      <c r="KJH2" s="1096"/>
      <c r="KJI2" s="1096"/>
      <c r="KJJ2" s="1096"/>
      <c r="KJK2" s="1096"/>
      <c r="KJL2" s="1096"/>
      <c r="KJM2" s="1096"/>
      <c r="KJN2" s="1096"/>
      <c r="KJO2" s="1096"/>
      <c r="KJP2" s="1096"/>
      <c r="KJQ2" s="1096"/>
      <c r="KJR2" s="1096"/>
      <c r="KJS2" s="1096"/>
      <c r="KJT2" s="1096"/>
      <c r="KJU2" s="1096"/>
      <c r="KJV2" s="1096"/>
      <c r="KJW2" s="1096"/>
      <c r="KJX2" s="1096"/>
      <c r="KJY2" s="1096"/>
      <c r="KJZ2" s="1096"/>
      <c r="KKA2" s="1096"/>
      <c r="KKB2" s="1096"/>
      <c r="KKC2" s="1096"/>
      <c r="KKD2" s="1096"/>
      <c r="KKE2" s="1096"/>
      <c r="KKF2" s="1096"/>
      <c r="KKG2" s="1096"/>
      <c r="KKH2" s="1096"/>
      <c r="KKI2" s="1096"/>
      <c r="KKJ2" s="1096"/>
      <c r="KKK2" s="1096"/>
      <c r="KKL2" s="1096"/>
      <c r="KKM2" s="1096"/>
      <c r="KKN2" s="1096"/>
      <c r="KKO2" s="1096"/>
      <c r="KKP2" s="1096"/>
      <c r="KKQ2" s="1096"/>
      <c r="KKR2" s="1096"/>
      <c r="KKS2" s="1096"/>
      <c r="KKT2" s="1096"/>
      <c r="KKU2" s="1096"/>
      <c r="KKV2" s="1096"/>
      <c r="KKW2" s="1096"/>
      <c r="KKX2" s="1096"/>
      <c r="KKY2" s="1096"/>
      <c r="KKZ2" s="1096"/>
      <c r="KLA2" s="1096"/>
      <c r="KLB2" s="1096"/>
      <c r="KLC2" s="1096"/>
      <c r="KLD2" s="1096"/>
      <c r="KLE2" s="1096"/>
      <c r="KLF2" s="1096"/>
      <c r="KLG2" s="1096"/>
      <c r="KLH2" s="1096"/>
      <c r="KLI2" s="1096"/>
      <c r="KLJ2" s="1096"/>
      <c r="KLK2" s="1096"/>
      <c r="KLL2" s="1096"/>
      <c r="KLM2" s="1096"/>
      <c r="KLN2" s="1096"/>
      <c r="KLO2" s="1096"/>
      <c r="KLP2" s="1096"/>
      <c r="KLQ2" s="1096"/>
      <c r="KLR2" s="1096"/>
      <c r="KLS2" s="1096"/>
      <c r="KLT2" s="1096"/>
      <c r="KLU2" s="1096"/>
      <c r="KLV2" s="1096"/>
      <c r="KLW2" s="1096"/>
      <c r="KLX2" s="1096"/>
      <c r="KLY2" s="1096"/>
      <c r="KLZ2" s="1096"/>
      <c r="KMA2" s="1096"/>
      <c r="KMB2" s="1096"/>
      <c r="KMC2" s="1096"/>
      <c r="KMD2" s="1096"/>
      <c r="KME2" s="1096"/>
      <c r="KMF2" s="1096"/>
      <c r="KMG2" s="1096"/>
      <c r="KMH2" s="1096"/>
      <c r="KMI2" s="1096"/>
      <c r="KMJ2" s="1096"/>
      <c r="KMK2" s="1096"/>
      <c r="KML2" s="1096"/>
      <c r="KMM2" s="1096"/>
      <c r="KMN2" s="1096"/>
      <c r="KMO2" s="1096"/>
      <c r="KMP2" s="1096"/>
      <c r="KMQ2" s="1096"/>
      <c r="KMR2" s="1096"/>
      <c r="KMS2" s="1096"/>
      <c r="KMT2" s="1096"/>
      <c r="KMU2" s="1096"/>
      <c r="KMV2" s="1096"/>
      <c r="KMW2" s="1096"/>
      <c r="KMX2" s="1096"/>
      <c r="KMY2" s="1096"/>
      <c r="KMZ2" s="1096"/>
      <c r="KNA2" s="1096"/>
      <c r="KNB2" s="1096"/>
      <c r="KNC2" s="1096"/>
      <c r="KND2" s="1096"/>
      <c r="KNE2" s="1096"/>
      <c r="KNF2" s="1096"/>
      <c r="KNG2" s="1096"/>
      <c r="KNH2" s="1096"/>
      <c r="KNI2" s="1096"/>
      <c r="KNJ2" s="1096"/>
      <c r="KNK2" s="1096"/>
      <c r="KNL2" s="1096"/>
      <c r="KNM2" s="1096"/>
      <c r="KNN2" s="1096"/>
      <c r="KNO2" s="1096"/>
      <c r="KNP2" s="1096"/>
      <c r="KNQ2" s="1096"/>
      <c r="KNR2" s="1096"/>
      <c r="KNS2" s="1096"/>
      <c r="KNT2" s="1096"/>
      <c r="KNU2" s="1096"/>
      <c r="KNV2" s="1096"/>
      <c r="KNW2" s="1096"/>
      <c r="KNX2" s="1096"/>
      <c r="KNY2" s="1096"/>
      <c r="KNZ2" s="1096"/>
      <c r="KOA2" s="1096"/>
      <c r="KOB2" s="1096"/>
      <c r="KOC2" s="1096"/>
      <c r="KOD2" s="1096"/>
      <c r="KOE2" s="1096"/>
      <c r="KOF2" s="1096"/>
      <c r="KOG2" s="1096"/>
      <c r="KOH2" s="1096"/>
      <c r="KOI2" s="1096"/>
      <c r="KOJ2" s="1096"/>
      <c r="KOK2" s="1096"/>
      <c r="KOL2" s="1096"/>
      <c r="KOM2" s="1096"/>
      <c r="KON2" s="1096"/>
      <c r="KOO2" s="1096"/>
      <c r="KOP2" s="1096"/>
      <c r="KOQ2" s="1096"/>
      <c r="KOR2" s="1096"/>
      <c r="KOS2" s="1096"/>
      <c r="KOT2" s="1096"/>
      <c r="KOU2" s="1096"/>
      <c r="KOV2" s="1096"/>
      <c r="KOW2" s="1096"/>
      <c r="KOX2" s="1096"/>
      <c r="KOY2" s="1096"/>
      <c r="KOZ2" s="1096"/>
      <c r="KPA2" s="1096"/>
      <c r="KPB2" s="1096"/>
      <c r="KPC2" s="1096"/>
      <c r="KPD2" s="1096"/>
      <c r="KPE2" s="1096"/>
      <c r="KPF2" s="1096"/>
      <c r="KPG2" s="1096"/>
      <c r="KPH2" s="1096"/>
      <c r="KPI2" s="1096"/>
      <c r="KPJ2" s="1096"/>
      <c r="KPK2" s="1096"/>
      <c r="KPL2" s="1096"/>
      <c r="KPM2" s="1096"/>
      <c r="KPN2" s="1096"/>
      <c r="KPO2" s="1096"/>
      <c r="KPP2" s="1096"/>
      <c r="KPQ2" s="1096"/>
      <c r="KPR2" s="1096"/>
      <c r="KPS2" s="1096"/>
      <c r="KPT2" s="1096"/>
      <c r="KPU2" s="1096"/>
      <c r="KPV2" s="1096"/>
      <c r="KPW2" s="1096"/>
      <c r="KPX2" s="1096"/>
      <c r="KPY2" s="1096"/>
      <c r="KPZ2" s="1096"/>
      <c r="KQA2" s="1096"/>
      <c r="KQB2" s="1096"/>
      <c r="KQC2" s="1096"/>
      <c r="KQD2" s="1096"/>
      <c r="KQE2" s="1096"/>
      <c r="KQF2" s="1096"/>
      <c r="KQG2" s="1096"/>
      <c r="KQH2" s="1096"/>
      <c r="KQI2" s="1096"/>
      <c r="KQJ2" s="1096"/>
      <c r="KQK2" s="1096"/>
      <c r="KQL2" s="1096"/>
      <c r="KQM2" s="1096"/>
      <c r="KQN2" s="1096"/>
      <c r="KQO2" s="1096"/>
      <c r="KQP2" s="1096"/>
      <c r="KQQ2" s="1096"/>
      <c r="KQR2" s="1096"/>
      <c r="KQS2" s="1096"/>
      <c r="KQT2" s="1096"/>
      <c r="KQU2" s="1096"/>
      <c r="KQV2" s="1096"/>
      <c r="KQW2" s="1096"/>
      <c r="KQX2" s="1096"/>
      <c r="KQY2" s="1096"/>
      <c r="KQZ2" s="1096"/>
      <c r="KRA2" s="1096"/>
      <c r="KRB2" s="1096"/>
      <c r="KRC2" s="1096"/>
      <c r="KRD2" s="1096"/>
      <c r="KRE2" s="1096"/>
      <c r="KRF2" s="1096"/>
      <c r="KRG2" s="1096"/>
      <c r="KRH2" s="1096"/>
      <c r="KRI2" s="1096"/>
      <c r="KRJ2" s="1096"/>
      <c r="KRK2" s="1096"/>
      <c r="KRL2" s="1096"/>
      <c r="KRM2" s="1096"/>
      <c r="KRN2" s="1096"/>
      <c r="KRO2" s="1096"/>
      <c r="KRP2" s="1096"/>
      <c r="KRQ2" s="1096"/>
      <c r="KRR2" s="1096"/>
      <c r="KRS2" s="1096"/>
      <c r="KRT2" s="1096"/>
      <c r="KRU2" s="1096"/>
      <c r="KRV2" s="1096"/>
      <c r="KRW2" s="1096"/>
      <c r="KRX2" s="1096"/>
      <c r="KRY2" s="1096"/>
      <c r="KRZ2" s="1096"/>
      <c r="KSA2" s="1096"/>
      <c r="KSB2" s="1096"/>
      <c r="KSC2" s="1096"/>
      <c r="KSD2" s="1096"/>
      <c r="KSE2" s="1096"/>
      <c r="KSF2" s="1096"/>
      <c r="KSG2" s="1096"/>
      <c r="KSH2" s="1096"/>
      <c r="KSI2" s="1096"/>
      <c r="KSJ2" s="1096"/>
      <c r="KSK2" s="1096"/>
      <c r="KSL2" s="1096"/>
      <c r="KSM2" s="1096"/>
      <c r="KSN2" s="1096"/>
      <c r="KSO2" s="1096"/>
      <c r="KSP2" s="1096"/>
      <c r="KSQ2" s="1096"/>
      <c r="KSR2" s="1096"/>
      <c r="KSS2" s="1096"/>
      <c r="KST2" s="1096"/>
      <c r="KSU2" s="1096"/>
      <c r="KSV2" s="1096"/>
      <c r="KSW2" s="1096"/>
      <c r="KSX2" s="1096"/>
      <c r="KSY2" s="1096"/>
      <c r="KSZ2" s="1096"/>
      <c r="KTA2" s="1096"/>
      <c r="KTB2" s="1096"/>
      <c r="KTC2" s="1096"/>
      <c r="KTD2" s="1096"/>
      <c r="KTE2" s="1096"/>
      <c r="KTF2" s="1096"/>
      <c r="KTG2" s="1096"/>
      <c r="KTH2" s="1096"/>
      <c r="KTI2" s="1096"/>
      <c r="KTJ2" s="1096"/>
      <c r="KTK2" s="1096"/>
      <c r="KTL2" s="1096"/>
      <c r="KTM2" s="1096"/>
      <c r="KTN2" s="1096"/>
      <c r="KTO2" s="1096"/>
      <c r="KTP2" s="1096"/>
      <c r="KTQ2" s="1096"/>
      <c r="KTR2" s="1096"/>
      <c r="KTS2" s="1096"/>
      <c r="KTT2" s="1096"/>
      <c r="KTU2" s="1096"/>
      <c r="KTV2" s="1096"/>
      <c r="KTW2" s="1096"/>
      <c r="KTX2" s="1096"/>
      <c r="KTY2" s="1096"/>
      <c r="KTZ2" s="1096"/>
      <c r="KUA2" s="1096"/>
      <c r="KUB2" s="1096"/>
      <c r="KUC2" s="1096"/>
      <c r="KUD2" s="1096"/>
      <c r="KUE2" s="1096"/>
      <c r="KUF2" s="1096"/>
      <c r="KUG2" s="1096"/>
      <c r="KUH2" s="1096"/>
      <c r="KUI2" s="1096"/>
      <c r="KUJ2" s="1096"/>
      <c r="KUK2" s="1096"/>
      <c r="KUL2" s="1096"/>
      <c r="KUM2" s="1096"/>
      <c r="KUN2" s="1096"/>
      <c r="KUO2" s="1096"/>
      <c r="KUP2" s="1096"/>
      <c r="KUQ2" s="1096"/>
      <c r="KUR2" s="1096"/>
      <c r="KUS2" s="1096"/>
      <c r="KUT2" s="1096"/>
      <c r="KUU2" s="1096"/>
      <c r="KUV2" s="1096"/>
      <c r="KUW2" s="1096"/>
      <c r="KUX2" s="1096"/>
      <c r="KUY2" s="1096"/>
      <c r="KUZ2" s="1096"/>
      <c r="KVA2" s="1096"/>
      <c r="KVB2" s="1096"/>
      <c r="KVC2" s="1096"/>
      <c r="KVD2" s="1096"/>
      <c r="KVE2" s="1096"/>
      <c r="KVF2" s="1096"/>
      <c r="KVG2" s="1096"/>
      <c r="KVH2" s="1096"/>
      <c r="KVI2" s="1096"/>
      <c r="KVJ2" s="1096"/>
      <c r="KVK2" s="1096"/>
      <c r="KVL2" s="1096"/>
      <c r="KVM2" s="1096"/>
      <c r="KVN2" s="1096"/>
      <c r="KVO2" s="1096"/>
      <c r="KVP2" s="1096"/>
      <c r="KVQ2" s="1096"/>
      <c r="KVR2" s="1096"/>
      <c r="KVS2" s="1096"/>
      <c r="KVT2" s="1096"/>
      <c r="KVU2" s="1096"/>
      <c r="KVV2" s="1096"/>
      <c r="KVW2" s="1096"/>
      <c r="KVX2" s="1096"/>
      <c r="KVY2" s="1096"/>
      <c r="KVZ2" s="1096"/>
      <c r="KWA2" s="1096"/>
      <c r="KWB2" s="1096"/>
      <c r="KWC2" s="1096"/>
      <c r="KWD2" s="1096"/>
      <c r="KWE2" s="1096"/>
      <c r="KWF2" s="1096"/>
      <c r="KWG2" s="1096"/>
      <c r="KWH2" s="1096"/>
      <c r="KWI2" s="1096"/>
      <c r="KWJ2" s="1096"/>
      <c r="KWK2" s="1096"/>
      <c r="KWL2" s="1096"/>
      <c r="KWM2" s="1096"/>
      <c r="KWN2" s="1096"/>
      <c r="KWO2" s="1096"/>
      <c r="KWP2" s="1096"/>
      <c r="KWQ2" s="1096"/>
      <c r="KWR2" s="1096"/>
      <c r="KWS2" s="1096"/>
      <c r="KWT2" s="1096"/>
      <c r="KWU2" s="1096"/>
      <c r="KWV2" s="1096"/>
      <c r="KWW2" s="1096"/>
      <c r="KWX2" s="1096"/>
      <c r="KWY2" s="1096"/>
      <c r="KWZ2" s="1096"/>
      <c r="KXA2" s="1096"/>
      <c r="KXB2" s="1096"/>
      <c r="KXC2" s="1096"/>
      <c r="KXD2" s="1096"/>
      <c r="KXE2" s="1096"/>
      <c r="KXF2" s="1096"/>
      <c r="KXG2" s="1096"/>
      <c r="KXH2" s="1096"/>
      <c r="KXI2" s="1096"/>
      <c r="KXJ2" s="1096"/>
      <c r="KXK2" s="1096"/>
      <c r="KXL2" s="1096"/>
      <c r="KXM2" s="1096"/>
      <c r="KXN2" s="1096"/>
      <c r="KXO2" s="1096"/>
      <c r="KXP2" s="1096"/>
      <c r="KXQ2" s="1096"/>
      <c r="KXR2" s="1096"/>
      <c r="KXS2" s="1096"/>
      <c r="KXT2" s="1096"/>
      <c r="KXU2" s="1096"/>
      <c r="KXV2" s="1096"/>
      <c r="KXW2" s="1096"/>
      <c r="KXX2" s="1096"/>
      <c r="KXY2" s="1096"/>
      <c r="KXZ2" s="1096"/>
      <c r="KYA2" s="1096"/>
      <c r="KYB2" s="1096"/>
      <c r="KYC2" s="1096"/>
      <c r="KYD2" s="1096"/>
      <c r="KYE2" s="1096"/>
      <c r="KYF2" s="1096"/>
      <c r="KYG2" s="1096"/>
      <c r="KYH2" s="1096"/>
      <c r="KYI2" s="1096"/>
      <c r="KYJ2" s="1096"/>
      <c r="KYK2" s="1096"/>
      <c r="KYL2" s="1096"/>
      <c r="KYM2" s="1096"/>
      <c r="KYN2" s="1096"/>
      <c r="KYO2" s="1096"/>
      <c r="KYP2" s="1096"/>
      <c r="KYQ2" s="1096"/>
      <c r="KYR2" s="1096"/>
      <c r="KYS2" s="1096"/>
      <c r="KYT2" s="1096"/>
      <c r="KYU2" s="1096"/>
      <c r="KYV2" s="1096"/>
      <c r="KYW2" s="1096"/>
      <c r="KYX2" s="1096"/>
      <c r="KYY2" s="1096"/>
      <c r="KYZ2" s="1096"/>
      <c r="KZA2" s="1096"/>
      <c r="KZB2" s="1096"/>
      <c r="KZC2" s="1096"/>
      <c r="KZD2" s="1096"/>
      <c r="KZE2" s="1096"/>
      <c r="KZF2" s="1096"/>
      <c r="KZG2" s="1096"/>
      <c r="KZH2" s="1096"/>
      <c r="KZI2" s="1096"/>
      <c r="KZJ2" s="1096"/>
      <c r="KZK2" s="1096"/>
      <c r="KZL2" s="1096"/>
      <c r="KZM2" s="1096"/>
      <c r="KZN2" s="1096"/>
      <c r="KZO2" s="1096"/>
      <c r="KZP2" s="1096"/>
      <c r="KZQ2" s="1096"/>
      <c r="KZR2" s="1096"/>
      <c r="KZS2" s="1096"/>
      <c r="KZT2" s="1096"/>
      <c r="KZU2" s="1096"/>
      <c r="KZV2" s="1096"/>
      <c r="KZW2" s="1096"/>
      <c r="KZX2" s="1096"/>
      <c r="KZY2" s="1096"/>
      <c r="KZZ2" s="1096"/>
      <c r="LAA2" s="1096"/>
      <c r="LAB2" s="1096"/>
      <c r="LAC2" s="1096"/>
      <c r="LAD2" s="1096"/>
      <c r="LAE2" s="1096"/>
      <c r="LAF2" s="1096"/>
      <c r="LAG2" s="1096"/>
      <c r="LAH2" s="1096"/>
      <c r="LAI2" s="1096"/>
      <c r="LAJ2" s="1096"/>
      <c r="LAK2" s="1096"/>
      <c r="LAL2" s="1096"/>
      <c r="LAM2" s="1096"/>
      <c r="LAN2" s="1096"/>
      <c r="LAO2" s="1096"/>
      <c r="LAP2" s="1096"/>
      <c r="LAQ2" s="1096"/>
      <c r="LAR2" s="1096"/>
      <c r="LAS2" s="1096"/>
      <c r="LAT2" s="1096"/>
      <c r="LAU2" s="1096"/>
      <c r="LAV2" s="1096"/>
      <c r="LAW2" s="1096"/>
      <c r="LAX2" s="1096"/>
      <c r="LAY2" s="1096"/>
      <c r="LAZ2" s="1096"/>
      <c r="LBA2" s="1096"/>
      <c r="LBB2" s="1096"/>
      <c r="LBC2" s="1096"/>
      <c r="LBD2" s="1096"/>
      <c r="LBE2" s="1096"/>
      <c r="LBF2" s="1096"/>
      <c r="LBG2" s="1096"/>
      <c r="LBH2" s="1096"/>
      <c r="LBI2" s="1096"/>
      <c r="LBJ2" s="1096"/>
      <c r="LBK2" s="1096"/>
      <c r="LBL2" s="1096"/>
      <c r="LBM2" s="1096"/>
      <c r="LBN2" s="1096"/>
      <c r="LBO2" s="1096"/>
      <c r="LBP2" s="1096"/>
      <c r="LBQ2" s="1096"/>
      <c r="LBR2" s="1096"/>
      <c r="LBS2" s="1096"/>
      <c r="LBT2" s="1096"/>
      <c r="LBU2" s="1096"/>
      <c r="LBV2" s="1096"/>
      <c r="LBW2" s="1096"/>
      <c r="LBX2" s="1096"/>
      <c r="LBY2" s="1096"/>
      <c r="LBZ2" s="1096"/>
      <c r="LCA2" s="1096"/>
      <c r="LCB2" s="1096"/>
      <c r="LCC2" s="1096"/>
      <c r="LCD2" s="1096"/>
      <c r="LCE2" s="1096"/>
      <c r="LCF2" s="1096"/>
      <c r="LCG2" s="1096"/>
      <c r="LCH2" s="1096"/>
      <c r="LCI2" s="1096"/>
      <c r="LCJ2" s="1096"/>
      <c r="LCK2" s="1096"/>
      <c r="LCL2" s="1096"/>
      <c r="LCM2" s="1096"/>
      <c r="LCN2" s="1096"/>
      <c r="LCO2" s="1096"/>
      <c r="LCP2" s="1096"/>
      <c r="LCQ2" s="1096"/>
      <c r="LCR2" s="1096"/>
      <c r="LCS2" s="1096"/>
      <c r="LCT2" s="1096"/>
      <c r="LCU2" s="1096"/>
      <c r="LCV2" s="1096"/>
      <c r="LCW2" s="1096"/>
      <c r="LCX2" s="1096"/>
      <c r="LCY2" s="1096"/>
      <c r="LCZ2" s="1096"/>
      <c r="LDA2" s="1096"/>
      <c r="LDB2" s="1096"/>
      <c r="LDC2" s="1096"/>
      <c r="LDD2" s="1096"/>
      <c r="LDE2" s="1096"/>
      <c r="LDF2" s="1096"/>
      <c r="LDG2" s="1096"/>
      <c r="LDH2" s="1096"/>
      <c r="LDI2" s="1096"/>
      <c r="LDJ2" s="1096"/>
      <c r="LDK2" s="1096"/>
      <c r="LDL2" s="1096"/>
      <c r="LDM2" s="1096"/>
      <c r="LDN2" s="1096"/>
      <c r="LDO2" s="1096"/>
      <c r="LDP2" s="1096"/>
      <c r="LDQ2" s="1096"/>
      <c r="LDR2" s="1096"/>
      <c r="LDS2" s="1096"/>
      <c r="LDT2" s="1096"/>
      <c r="LDU2" s="1096"/>
      <c r="LDV2" s="1096"/>
      <c r="LDW2" s="1096"/>
      <c r="LDX2" s="1096"/>
      <c r="LDY2" s="1096"/>
      <c r="LDZ2" s="1096"/>
      <c r="LEA2" s="1096"/>
      <c r="LEB2" s="1096"/>
      <c r="LEC2" s="1096"/>
      <c r="LED2" s="1096"/>
      <c r="LEE2" s="1096"/>
      <c r="LEF2" s="1096"/>
      <c r="LEG2" s="1096"/>
      <c r="LEH2" s="1096"/>
      <c r="LEI2" s="1096"/>
      <c r="LEJ2" s="1096"/>
      <c r="LEK2" s="1096"/>
      <c r="LEL2" s="1096"/>
      <c r="LEM2" s="1096"/>
      <c r="LEN2" s="1096"/>
      <c r="LEO2" s="1096"/>
      <c r="LEP2" s="1096"/>
      <c r="LEQ2" s="1096"/>
      <c r="LER2" s="1096"/>
      <c r="LES2" s="1096"/>
      <c r="LET2" s="1096"/>
      <c r="LEU2" s="1096"/>
      <c r="LEV2" s="1096"/>
      <c r="LEW2" s="1096"/>
      <c r="LEX2" s="1096"/>
      <c r="LEY2" s="1096"/>
      <c r="LEZ2" s="1096"/>
      <c r="LFA2" s="1096"/>
      <c r="LFB2" s="1096"/>
      <c r="LFC2" s="1096"/>
      <c r="LFD2" s="1096"/>
      <c r="LFE2" s="1096"/>
      <c r="LFF2" s="1096"/>
      <c r="LFG2" s="1096"/>
      <c r="LFH2" s="1096"/>
      <c r="LFI2" s="1096"/>
      <c r="LFJ2" s="1096"/>
      <c r="LFK2" s="1096"/>
      <c r="LFL2" s="1096"/>
      <c r="LFM2" s="1096"/>
      <c r="LFN2" s="1096"/>
      <c r="LFO2" s="1096"/>
      <c r="LFP2" s="1096"/>
      <c r="LFQ2" s="1096"/>
      <c r="LFR2" s="1096"/>
      <c r="LFS2" s="1096"/>
      <c r="LFT2" s="1096"/>
      <c r="LFU2" s="1096"/>
      <c r="LFV2" s="1096"/>
      <c r="LFW2" s="1096"/>
      <c r="LFX2" s="1096"/>
      <c r="LFY2" s="1096"/>
      <c r="LFZ2" s="1096"/>
      <c r="LGA2" s="1096"/>
      <c r="LGB2" s="1096"/>
      <c r="LGC2" s="1096"/>
      <c r="LGD2" s="1096"/>
      <c r="LGE2" s="1096"/>
      <c r="LGF2" s="1096"/>
      <c r="LGG2" s="1096"/>
      <c r="LGH2" s="1096"/>
      <c r="LGI2" s="1096"/>
      <c r="LGJ2" s="1096"/>
      <c r="LGK2" s="1096"/>
      <c r="LGL2" s="1096"/>
      <c r="LGM2" s="1096"/>
      <c r="LGN2" s="1096"/>
      <c r="LGO2" s="1096"/>
      <c r="LGP2" s="1096"/>
      <c r="LGQ2" s="1096"/>
      <c r="LGR2" s="1096"/>
      <c r="LGS2" s="1096"/>
      <c r="LGT2" s="1096"/>
      <c r="LGU2" s="1096"/>
      <c r="LGV2" s="1096"/>
      <c r="LGW2" s="1096"/>
      <c r="LGX2" s="1096"/>
      <c r="LGY2" s="1096"/>
      <c r="LGZ2" s="1096"/>
      <c r="LHA2" s="1096"/>
      <c r="LHB2" s="1096"/>
      <c r="LHC2" s="1096"/>
      <c r="LHD2" s="1096"/>
      <c r="LHE2" s="1096"/>
      <c r="LHF2" s="1096"/>
      <c r="LHG2" s="1096"/>
      <c r="LHH2" s="1096"/>
      <c r="LHI2" s="1096"/>
      <c r="LHJ2" s="1096"/>
      <c r="LHK2" s="1096"/>
      <c r="LHL2" s="1096"/>
      <c r="LHM2" s="1096"/>
      <c r="LHN2" s="1096"/>
      <c r="LHO2" s="1096"/>
      <c r="LHP2" s="1096"/>
      <c r="LHQ2" s="1096"/>
      <c r="LHR2" s="1096"/>
      <c r="LHS2" s="1096"/>
      <c r="LHT2" s="1096"/>
      <c r="LHU2" s="1096"/>
      <c r="LHV2" s="1096"/>
      <c r="LHW2" s="1096"/>
      <c r="LHX2" s="1096"/>
      <c r="LHY2" s="1096"/>
      <c r="LHZ2" s="1096"/>
      <c r="LIA2" s="1096"/>
      <c r="LIB2" s="1096"/>
      <c r="LIC2" s="1096"/>
      <c r="LID2" s="1096"/>
      <c r="LIE2" s="1096"/>
      <c r="LIF2" s="1096"/>
      <c r="LIG2" s="1096"/>
      <c r="LIH2" s="1096"/>
      <c r="LII2" s="1096"/>
      <c r="LIJ2" s="1096"/>
      <c r="LIK2" s="1096"/>
      <c r="LIL2" s="1096"/>
      <c r="LIM2" s="1096"/>
      <c r="LIN2" s="1096"/>
      <c r="LIO2" s="1096"/>
      <c r="LIP2" s="1096"/>
      <c r="LIQ2" s="1096"/>
      <c r="LIR2" s="1096"/>
      <c r="LIS2" s="1096"/>
      <c r="LIT2" s="1096"/>
      <c r="LIU2" s="1096"/>
      <c r="LIV2" s="1096"/>
      <c r="LIW2" s="1096"/>
      <c r="LIX2" s="1096"/>
      <c r="LIY2" s="1096"/>
      <c r="LIZ2" s="1096"/>
      <c r="LJA2" s="1096"/>
      <c r="LJB2" s="1096"/>
      <c r="LJC2" s="1096"/>
      <c r="LJD2" s="1096"/>
      <c r="LJE2" s="1096"/>
      <c r="LJF2" s="1096"/>
      <c r="LJG2" s="1096"/>
      <c r="LJH2" s="1096"/>
      <c r="LJI2" s="1096"/>
      <c r="LJJ2" s="1096"/>
      <c r="LJK2" s="1096"/>
      <c r="LJL2" s="1096"/>
      <c r="LJM2" s="1096"/>
      <c r="LJN2" s="1096"/>
      <c r="LJO2" s="1096"/>
      <c r="LJP2" s="1096"/>
      <c r="LJQ2" s="1096"/>
      <c r="LJR2" s="1096"/>
      <c r="LJS2" s="1096"/>
      <c r="LJT2" s="1096"/>
      <c r="LJU2" s="1096"/>
      <c r="LJV2" s="1096"/>
      <c r="LJW2" s="1096"/>
      <c r="LJX2" s="1096"/>
      <c r="LJY2" s="1096"/>
      <c r="LJZ2" s="1096"/>
      <c r="LKA2" s="1096"/>
      <c r="LKB2" s="1096"/>
      <c r="LKC2" s="1096"/>
      <c r="LKD2" s="1096"/>
      <c r="LKE2" s="1096"/>
      <c r="LKF2" s="1096"/>
      <c r="LKG2" s="1096"/>
      <c r="LKH2" s="1096"/>
      <c r="LKI2" s="1096"/>
      <c r="LKJ2" s="1096"/>
      <c r="LKK2" s="1096"/>
      <c r="LKL2" s="1096"/>
      <c r="LKM2" s="1096"/>
      <c r="LKN2" s="1096"/>
      <c r="LKO2" s="1096"/>
      <c r="LKP2" s="1096"/>
      <c r="LKQ2" s="1096"/>
      <c r="LKR2" s="1096"/>
      <c r="LKS2" s="1096"/>
      <c r="LKT2" s="1096"/>
      <c r="LKU2" s="1096"/>
      <c r="LKV2" s="1096"/>
      <c r="LKW2" s="1096"/>
      <c r="LKX2" s="1096"/>
      <c r="LKY2" s="1096"/>
      <c r="LKZ2" s="1096"/>
      <c r="LLA2" s="1096"/>
      <c r="LLB2" s="1096"/>
      <c r="LLC2" s="1096"/>
      <c r="LLD2" s="1096"/>
      <c r="LLE2" s="1096"/>
      <c r="LLF2" s="1096"/>
      <c r="LLG2" s="1096"/>
      <c r="LLH2" s="1096"/>
      <c r="LLI2" s="1096"/>
      <c r="LLJ2" s="1096"/>
      <c r="LLK2" s="1096"/>
      <c r="LLL2" s="1096"/>
      <c r="LLM2" s="1096"/>
      <c r="LLN2" s="1096"/>
      <c r="LLO2" s="1096"/>
      <c r="LLP2" s="1096"/>
      <c r="LLQ2" s="1096"/>
      <c r="LLR2" s="1096"/>
      <c r="LLS2" s="1096"/>
      <c r="LLT2" s="1096"/>
      <c r="LLU2" s="1096"/>
      <c r="LLV2" s="1096"/>
      <c r="LLW2" s="1096"/>
      <c r="LLX2" s="1096"/>
      <c r="LLY2" s="1096"/>
      <c r="LLZ2" s="1096"/>
      <c r="LMA2" s="1096"/>
      <c r="LMB2" s="1096"/>
      <c r="LMC2" s="1096"/>
      <c r="LMD2" s="1096"/>
      <c r="LME2" s="1096"/>
      <c r="LMF2" s="1096"/>
      <c r="LMG2" s="1096"/>
      <c r="LMH2" s="1096"/>
      <c r="LMI2" s="1096"/>
      <c r="LMJ2" s="1096"/>
      <c r="LMK2" s="1096"/>
      <c r="LML2" s="1096"/>
      <c r="LMM2" s="1096"/>
      <c r="LMN2" s="1096"/>
      <c r="LMO2" s="1096"/>
      <c r="LMP2" s="1096"/>
      <c r="LMQ2" s="1096"/>
      <c r="LMR2" s="1096"/>
      <c r="LMS2" s="1096"/>
      <c r="LMT2" s="1096"/>
      <c r="LMU2" s="1096"/>
      <c r="LMV2" s="1096"/>
      <c r="LMW2" s="1096"/>
      <c r="LMX2" s="1096"/>
      <c r="LMY2" s="1096"/>
      <c r="LMZ2" s="1096"/>
      <c r="LNA2" s="1096"/>
      <c r="LNB2" s="1096"/>
      <c r="LNC2" s="1096"/>
      <c r="LND2" s="1096"/>
      <c r="LNE2" s="1096"/>
      <c r="LNF2" s="1096"/>
      <c r="LNG2" s="1096"/>
      <c r="LNH2" s="1096"/>
      <c r="LNI2" s="1096"/>
      <c r="LNJ2" s="1096"/>
      <c r="LNK2" s="1096"/>
      <c r="LNL2" s="1096"/>
      <c r="LNM2" s="1096"/>
      <c r="LNN2" s="1096"/>
      <c r="LNO2" s="1096"/>
      <c r="LNP2" s="1096"/>
      <c r="LNQ2" s="1096"/>
      <c r="LNR2" s="1096"/>
      <c r="LNS2" s="1096"/>
      <c r="LNT2" s="1096"/>
      <c r="LNU2" s="1096"/>
      <c r="LNV2" s="1096"/>
      <c r="LNW2" s="1096"/>
      <c r="LNX2" s="1096"/>
      <c r="LNY2" s="1096"/>
      <c r="LNZ2" s="1096"/>
      <c r="LOA2" s="1096"/>
      <c r="LOB2" s="1096"/>
      <c r="LOC2" s="1096"/>
      <c r="LOD2" s="1096"/>
      <c r="LOE2" s="1096"/>
      <c r="LOF2" s="1096"/>
      <c r="LOG2" s="1096"/>
      <c r="LOH2" s="1096"/>
      <c r="LOI2" s="1096"/>
      <c r="LOJ2" s="1096"/>
      <c r="LOK2" s="1096"/>
      <c r="LOL2" s="1096"/>
      <c r="LOM2" s="1096"/>
      <c r="LON2" s="1096"/>
      <c r="LOO2" s="1096"/>
      <c r="LOP2" s="1096"/>
      <c r="LOQ2" s="1096"/>
      <c r="LOR2" s="1096"/>
      <c r="LOS2" s="1096"/>
      <c r="LOT2" s="1096"/>
      <c r="LOU2" s="1096"/>
      <c r="LOV2" s="1096"/>
      <c r="LOW2" s="1096"/>
      <c r="LOX2" s="1096"/>
      <c r="LOY2" s="1096"/>
      <c r="LOZ2" s="1096"/>
      <c r="LPA2" s="1096"/>
      <c r="LPB2" s="1096"/>
      <c r="LPC2" s="1096"/>
      <c r="LPD2" s="1096"/>
      <c r="LPE2" s="1096"/>
      <c r="LPF2" s="1096"/>
      <c r="LPG2" s="1096"/>
      <c r="LPH2" s="1096"/>
      <c r="LPI2" s="1096"/>
      <c r="LPJ2" s="1096"/>
      <c r="LPK2" s="1096"/>
      <c r="LPL2" s="1096"/>
      <c r="LPM2" s="1096"/>
      <c r="LPN2" s="1096"/>
      <c r="LPO2" s="1096"/>
      <c r="LPP2" s="1096"/>
      <c r="LPQ2" s="1096"/>
      <c r="LPR2" s="1096"/>
      <c r="LPS2" s="1096"/>
      <c r="LPT2" s="1096"/>
      <c r="LPU2" s="1096"/>
      <c r="LPV2" s="1096"/>
      <c r="LPW2" s="1096"/>
      <c r="LPX2" s="1096"/>
      <c r="LPY2" s="1096"/>
      <c r="LPZ2" s="1096"/>
      <c r="LQA2" s="1096"/>
      <c r="LQB2" s="1096"/>
      <c r="LQC2" s="1096"/>
      <c r="LQD2" s="1096"/>
      <c r="LQE2" s="1096"/>
      <c r="LQF2" s="1096"/>
      <c r="LQG2" s="1096"/>
      <c r="LQH2" s="1096"/>
      <c r="LQI2" s="1096"/>
      <c r="LQJ2" s="1096"/>
      <c r="LQK2" s="1096"/>
      <c r="LQL2" s="1096"/>
      <c r="LQM2" s="1096"/>
      <c r="LQN2" s="1096"/>
      <c r="LQO2" s="1096"/>
      <c r="LQP2" s="1096"/>
      <c r="LQQ2" s="1096"/>
      <c r="LQR2" s="1096"/>
      <c r="LQS2" s="1096"/>
      <c r="LQT2" s="1096"/>
      <c r="LQU2" s="1096"/>
      <c r="LQV2" s="1096"/>
      <c r="LQW2" s="1096"/>
      <c r="LQX2" s="1096"/>
      <c r="LQY2" s="1096"/>
      <c r="LQZ2" s="1096"/>
      <c r="LRA2" s="1096"/>
      <c r="LRB2" s="1096"/>
      <c r="LRC2" s="1096"/>
      <c r="LRD2" s="1096"/>
      <c r="LRE2" s="1096"/>
      <c r="LRF2" s="1096"/>
      <c r="LRG2" s="1096"/>
      <c r="LRH2" s="1096"/>
      <c r="LRI2" s="1096"/>
      <c r="LRJ2" s="1096"/>
      <c r="LRK2" s="1096"/>
      <c r="LRL2" s="1096"/>
      <c r="LRM2" s="1096"/>
      <c r="LRN2" s="1096"/>
      <c r="LRO2" s="1096"/>
      <c r="LRP2" s="1096"/>
      <c r="LRQ2" s="1096"/>
      <c r="LRR2" s="1096"/>
      <c r="LRS2" s="1096"/>
      <c r="LRT2" s="1096"/>
      <c r="LRU2" s="1096"/>
      <c r="LRV2" s="1096"/>
      <c r="LRW2" s="1096"/>
      <c r="LRX2" s="1096"/>
      <c r="LRY2" s="1096"/>
      <c r="LRZ2" s="1096"/>
      <c r="LSA2" s="1096"/>
      <c r="LSB2" s="1096"/>
      <c r="LSC2" s="1096"/>
      <c r="LSD2" s="1096"/>
      <c r="LSE2" s="1096"/>
      <c r="LSF2" s="1096"/>
      <c r="LSG2" s="1096"/>
      <c r="LSH2" s="1096"/>
      <c r="LSI2" s="1096"/>
      <c r="LSJ2" s="1096"/>
      <c r="LSK2" s="1096"/>
      <c r="LSL2" s="1096"/>
      <c r="LSM2" s="1096"/>
      <c r="LSN2" s="1096"/>
      <c r="LSO2" s="1096"/>
      <c r="LSP2" s="1096"/>
      <c r="LSQ2" s="1096"/>
      <c r="LSR2" s="1096"/>
      <c r="LSS2" s="1096"/>
      <c r="LST2" s="1096"/>
      <c r="LSU2" s="1096"/>
      <c r="LSV2" s="1096"/>
      <c r="LSW2" s="1096"/>
      <c r="LSX2" s="1096"/>
      <c r="LSY2" s="1096"/>
      <c r="LSZ2" s="1096"/>
      <c r="LTA2" s="1096"/>
      <c r="LTB2" s="1096"/>
      <c r="LTC2" s="1096"/>
      <c r="LTD2" s="1096"/>
      <c r="LTE2" s="1096"/>
      <c r="LTF2" s="1096"/>
      <c r="LTG2" s="1096"/>
      <c r="LTH2" s="1096"/>
      <c r="LTI2" s="1096"/>
      <c r="LTJ2" s="1096"/>
      <c r="LTK2" s="1096"/>
      <c r="LTL2" s="1096"/>
      <c r="LTM2" s="1096"/>
      <c r="LTN2" s="1096"/>
      <c r="LTO2" s="1096"/>
      <c r="LTP2" s="1096"/>
      <c r="LTQ2" s="1096"/>
      <c r="LTR2" s="1096"/>
      <c r="LTS2" s="1096"/>
      <c r="LTT2" s="1096"/>
      <c r="LTU2" s="1096"/>
      <c r="LTV2" s="1096"/>
      <c r="LTW2" s="1096"/>
      <c r="LTX2" s="1096"/>
      <c r="LTY2" s="1096"/>
      <c r="LTZ2" s="1096"/>
      <c r="LUA2" s="1096"/>
      <c r="LUB2" s="1096"/>
      <c r="LUC2" s="1096"/>
      <c r="LUD2" s="1096"/>
      <c r="LUE2" s="1096"/>
      <c r="LUF2" s="1096"/>
      <c r="LUG2" s="1096"/>
      <c r="LUH2" s="1096"/>
      <c r="LUI2" s="1096"/>
      <c r="LUJ2" s="1096"/>
      <c r="LUK2" s="1096"/>
      <c r="LUL2" s="1096"/>
      <c r="LUM2" s="1096"/>
      <c r="LUN2" s="1096"/>
      <c r="LUO2" s="1096"/>
      <c r="LUP2" s="1096"/>
      <c r="LUQ2" s="1096"/>
      <c r="LUR2" s="1096"/>
      <c r="LUS2" s="1096"/>
      <c r="LUT2" s="1096"/>
      <c r="LUU2" s="1096"/>
      <c r="LUV2" s="1096"/>
      <c r="LUW2" s="1096"/>
      <c r="LUX2" s="1096"/>
      <c r="LUY2" s="1096"/>
      <c r="LUZ2" s="1096"/>
      <c r="LVA2" s="1096"/>
      <c r="LVB2" s="1096"/>
      <c r="LVC2" s="1096"/>
      <c r="LVD2" s="1096"/>
      <c r="LVE2" s="1096"/>
      <c r="LVF2" s="1096"/>
      <c r="LVG2" s="1096"/>
      <c r="LVH2" s="1096"/>
      <c r="LVI2" s="1096"/>
      <c r="LVJ2" s="1096"/>
      <c r="LVK2" s="1096"/>
      <c r="LVL2" s="1096"/>
      <c r="LVM2" s="1096"/>
      <c r="LVN2" s="1096"/>
      <c r="LVO2" s="1096"/>
      <c r="LVP2" s="1096"/>
      <c r="LVQ2" s="1096"/>
      <c r="LVR2" s="1096"/>
      <c r="LVS2" s="1096"/>
      <c r="LVT2" s="1096"/>
      <c r="LVU2" s="1096"/>
      <c r="LVV2" s="1096"/>
      <c r="LVW2" s="1096"/>
      <c r="LVX2" s="1096"/>
      <c r="LVY2" s="1096"/>
      <c r="LVZ2" s="1096"/>
      <c r="LWA2" s="1096"/>
      <c r="LWB2" s="1096"/>
      <c r="LWC2" s="1096"/>
      <c r="LWD2" s="1096"/>
      <c r="LWE2" s="1096"/>
      <c r="LWF2" s="1096"/>
      <c r="LWG2" s="1096"/>
      <c r="LWH2" s="1096"/>
      <c r="LWI2" s="1096"/>
      <c r="LWJ2" s="1096"/>
      <c r="LWK2" s="1096"/>
      <c r="LWL2" s="1096"/>
      <c r="LWM2" s="1096"/>
      <c r="LWN2" s="1096"/>
      <c r="LWO2" s="1096"/>
      <c r="LWP2" s="1096"/>
      <c r="LWQ2" s="1096"/>
      <c r="LWR2" s="1096"/>
      <c r="LWS2" s="1096"/>
      <c r="LWT2" s="1096"/>
      <c r="LWU2" s="1096"/>
      <c r="LWV2" s="1096"/>
      <c r="LWW2" s="1096"/>
      <c r="LWX2" s="1096"/>
      <c r="LWY2" s="1096"/>
      <c r="LWZ2" s="1096"/>
      <c r="LXA2" s="1096"/>
      <c r="LXB2" s="1096"/>
      <c r="LXC2" s="1096"/>
      <c r="LXD2" s="1096"/>
      <c r="LXE2" s="1096"/>
      <c r="LXF2" s="1096"/>
      <c r="LXG2" s="1096"/>
      <c r="LXH2" s="1096"/>
      <c r="LXI2" s="1096"/>
      <c r="LXJ2" s="1096"/>
      <c r="LXK2" s="1096"/>
      <c r="LXL2" s="1096"/>
      <c r="LXM2" s="1096"/>
      <c r="LXN2" s="1096"/>
      <c r="LXO2" s="1096"/>
      <c r="LXP2" s="1096"/>
      <c r="LXQ2" s="1096"/>
      <c r="LXR2" s="1096"/>
      <c r="LXS2" s="1096"/>
      <c r="LXT2" s="1096"/>
      <c r="LXU2" s="1096"/>
      <c r="LXV2" s="1096"/>
      <c r="LXW2" s="1096"/>
      <c r="LXX2" s="1096"/>
      <c r="LXY2" s="1096"/>
      <c r="LXZ2" s="1096"/>
      <c r="LYA2" s="1096"/>
      <c r="LYB2" s="1096"/>
      <c r="LYC2" s="1096"/>
      <c r="LYD2" s="1096"/>
      <c r="LYE2" s="1096"/>
      <c r="LYF2" s="1096"/>
      <c r="LYG2" s="1096"/>
      <c r="LYH2" s="1096"/>
      <c r="LYI2" s="1096"/>
      <c r="LYJ2" s="1096"/>
      <c r="LYK2" s="1096"/>
      <c r="LYL2" s="1096"/>
      <c r="LYM2" s="1096"/>
      <c r="LYN2" s="1096"/>
      <c r="LYO2" s="1096"/>
      <c r="LYP2" s="1096"/>
      <c r="LYQ2" s="1096"/>
      <c r="LYR2" s="1096"/>
      <c r="LYS2" s="1096"/>
      <c r="LYT2" s="1096"/>
      <c r="LYU2" s="1096"/>
      <c r="LYV2" s="1096"/>
      <c r="LYW2" s="1096"/>
      <c r="LYX2" s="1096"/>
      <c r="LYY2" s="1096"/>
      <c r="LYZ2" s="1096"/>
      <c r="LZA2" s="1096"/>
      <c r="LZB2" s="1096"/>
      <c r="LZC2" s="1096"/>
      <c r="LZD2" s="1096"/>
      <c r="LZE2" s="1096"/>
      <c r="LZF2" s="1096"/>
      <c r="LZG2" s="1096"/>
      <c r="LZH2" s="1096"/>
      <c r="LZI2" s="1096"/>
      <c r="LZJ2" s="1096"/>
      <c r="LZK2" s="1096"/>
      <c r="LZL2" s="1096"/>
      <c r="LZM2" s="1096"/>
      <c r="LZN2" s="1096"/>
      <c r="LZO2" s="1096"/>
      <c r="LZP2" s="1096"/>
      <c r="LZQ2" s="1096"/>
      <c r="LZR2" s="1096"/>
      <c r="LZS2" s="1096"/>
      <c r="LZT2" s="1096"/>
      <c r="LZU2" s="1096"/>
      <c r="LZV2" s="1096"/>
      <c r="LZW2" s="1096"/>
      <c r="LZX2" s="1096"/>
      <c r="LZY2" s="1096"/>
      <c r="LZZ2" s="1096"/>
      <c r="MAA2" s="1096"/>
      <c r="MAB2" s="1096"/>
      <c r="MAC2" s="1096"/>
      <c r="MAD2" s="1096"/>
      <c r="MAE2" s="1096"/>
      <c r="MAF2" s="1096"/>
      <c r="MAG2" s="1096"/>
      <c r="MAH2" s="1096"/>
      <c r="MAI2" s="1096"/>
      <c r="MAJ2" s="1096"/>
      <c r="MAK2" s="1096"/>
      <c r="MAL2" s="1096"/>
      <c r="MAM2" s="1096"/>
      <c r="MAN2" s="1096"/>
      <c r="MAO2" s="1096"/>
      <c r="MAP2" s="1096"/>
      <c r="MAQ2" s="1096"/>
      <c r="MAR2" s="1096"/>
      <c r="MAS2" s="1096"/>
      <c r="MAT2" s="1096"/>
      <c r="MAU2" s="1096"/>
      <c r="MAV2" s="1096"/>
      <c r="MAW2" s="1096"/>
      <c r="MAX2" s="1096"/>
      <c r="MAY2" s="1096"/>
      <c r="MAZ2" s="1096"/>
      <c r="MBA2" s="1096"/>
      <c r="MBB2" s="1096"/>
      <c r="MBC2" s="1096"/>
      <c r="MBD2" s="1096"/>
      <c r="MBE2" s="1096"/>
      <c r="MBF2" s="1096"/>
      <c r="MBG2" s="1096"/>
      <c r="MBH2" s="1096"/>
      <c r="MBI2" s="1096"/>
      <c r="MBJ2" s="1096"/>
      <c r="MBK2" s="1096"/>
      <c r="MBL2" s="1096"/>
      <c r="MBM2" s="1096"/>
      <c r="MBN2" s="1096"/>
      <c r="MBO2" s="1096"/>
      <c r="MBP2" s="1096"/>
      <c r="MBQ2" s="1096"/>
      <c r="MBR2" s="1096"/>
      <c r="MBS2" s="1096"/>
      <c r="MBT2" s="1096"/>
      <c r="MBU2" s="1096"/>
      <c r="MBV2" s="1096"/>
      <c r="MBW2" s="1096"/>
      <c r="MBX2" s="1096"/>
      <c r="MBY2" s="1096"/>
      <c r="MBZ2" s="1096"/>
      <c r="MCA2" s="1096"/>
      <c r="MCB2" s="1096"/>
      <c r="MCC2" s="1096"/>
      <c r="MCD2" s="1096"/>
      <c r="MCE2" s="1096"/>
      <c r="MCF2" s="1096"/>
      <c r="MCG2" s="1096"/>
      <c r="MCH2" s="1096"/>
      <c r="MCI2" s="1096"/>
      <c r="MCJ2" s="1096"/>
      <c r="MCK2" s="1096"/>
      <c r="MCL2" s="1096"/>
      <c r="MCM2" s="1096"/>
      <c r="MCN2" s="1096"/>
      <c r="MCO2" s="1096"/>
      <c r="MCP2" s="1096"/>
      <c r="MCQ2" s="1096"/>
      <c r="MCR2" s="1096"/>
      <c r="MCS2" s="1096"/>
      <c r="MCT2" s="1096"/>
      <c r="MCU2" s="1096"/>
      <c r="MCV2" s="1096"/>
      <c r="MCW2" s="1096"/>
      <c r="MCX2" s="1096"/>
      <c r="MCY2" s="1096"/>
      <c r="MCZ2" s="1096"/>
      <c r="MDA2" s="1096"/>
      <c r="MDB2" s="1096"/>
      <c r="MDC2" s="1096"/>
      <c r="MDD2" s="1096"/>
      <c r="MDE2" s="1096"/>
      <c r="MDF2" s="1096"/>
      <c r="MDG2" s="1096"/>
      <c r="MDH2" s="1096"/>
      <c r="MDI2" s="1096"/>
      <c r="MDJ2" s="1096"/>
      <c r="MDK2" s="1096"/>
      <c r="MDL2" s="1096"/>
      <c r="MDM2" s="1096"/>
      <c r="MDN2" s="1096"/>
      <c r="MDO2" s="1096"/>
      <c r="MDP2" s="1096"/>
      <c r="MDQ2" s="1096"/>
      <c r="MDR2" s="1096"/>
      <c r="MDS2" s="1096"/>
      <c r="MDT2" s="1096"/>
      <c r="MDU2" s="1096"/>
      <c r="MDV2" s="1096"/>
      <c r="MDW2" s="1096"/>
      <c r="MDX2" s="1096"/>
      <c r="MDY2" s="1096"/>
      <c r="MDZ2" s="1096"/>
      <c r="MEA2" s="1096"/>
      <c r="MEB2" s="1096"/>
      <c r="MEC2" s="1096"/>
      <c r="MED2" s="1096"/>
      <c r="MEE2" s="1096"/>
      <c r="MEF2" s="1096"/>
      <c r="MEG2" s="1096"/>
      <c r="MEH2" s="1096"/>
      <c r="MEI2" s="1096"/>
      <c r="MEJ2" s="1096"/>
      <c r="MEK2" s="1096"/>
      <c r="MEL2" s="1096"/>
      <c r="MEM2" s="1096"/>
      <c r="MEN2" s="1096"/>
      <c r="MEO2" s="1096"/>
      <c r="MEP2" s="1096"/>
      <c r="MEQ2" s="1096"/>
      <c r="MER2" s="1096"/>
      <c r="MES2" s="1096"/>
      <c r="MET2" s="1096"/>
      <c r="MEU2" s="1096"/>
      <c r="MEV2" s="1096"/>
      <c r="MEW2" s="1096"/>
      <c r="MEX2" s="1096"/>
      <c r="MEY2" s="1096"/>
      <c r="MEZ2" s="1096"/>
      <c r="MFA2" s="1096"/>
      <c r="MFB2" s="1096"/>
      <c r="MFC2" s="1096"/>
      <c r="MFD2" s="1096"/>
      <c r="MFE2" s="1096"/>
      <c r="MFF2" s="1096"/>
      <c r="MFG2" s="1096"/>
      <c r="MFH2" s="1096"/>
      <c r="MFI2" s="1096"/>
      <c r="MFJ2" s="1096"/>
      <c r="MFK2" s="1096"/>
      <c r="MFL2" s="1096"/>
      <c r="MFM2" s="1096"/>
      <c r="MFN2" s="1096"/>
      <c r="MFO2" s="1096"/>
      <c r="MFP2" s="1096"/>
      <c r="MFQ2" s="1096"/>
      <c r="MFR2" s="1096"/>
      <c r="MFS2" s="1096"/>
      <c r="MFT2" s="1096"/>
      <c r="MFU2" s="1096"/>
      <c r="MFV2" s="1096"/>
      <c r="MFW2" s="1096"/>
      <c r="MFX2" s="1096"/>
      <c r="MFY2" s="1096"/>
      <c r="MFZ2" s="1096"/>
      <c r="MGA2" s="1096"/>
      <c r="MGB2" s="1096"/>
      <c r="MGC2" s="1096"/>
      <c r="MGD2" s="1096"/>
      <c r="MGE2" s="1096"/>
      <c r="MGF2" s="1096"/>
      <c r="MGG2" s="1096"/>
      <c r="MGH2" s="1096"/>
      <c r="MGI2" s="1096"/>
      <c r="MGJ2" s="1096"/>
      <c r="MGK2" s="1096"/>
      <c r="MGL2" s="1096"/>
      <c r="MGM2" s="1096"/>
      <c r="MGN2" s="1096"/>
      <c r="MGO2" s="1096"/>
      <c r="MGP2" s="1096"/>
      <c r="MGQ2" s="1096"/>
      <c r="MGR2" s="1096"/>
      <c r="MGS2" s="1096"/>
      <c r="MGT2" s="1096"/>
      <c r="MGU2" s="1096"/>
      <c r="MGV2" s="1096"/>
      <c r="MGW2" s="1096"/>
      <c r="MGX2" s="1096"/>
      <c r="MGY2" s="1096"/>
      <c r="MGZ2" s="1096"/>
      <c r="MHA2" s="1096"/>
      <c r="MHB2" s="1096"/>
      <c r="MHC2" s="1096"/>
      <c r="MHD2" s="1096"/>
      <c r="MHE2" s="1096"/>
      <c r="MHF2" s="1096"/>
      <c r="MHG2" s="1096"/>
      <c r="MHH2" s="1096"/>
      <c r="MHI2" s="1096"/>
      <c r="MHJ2" s="1096"/>
      <c r="MHK2" s="1096"/>
      <c r="MHL2" s="1096"/>
      <c r="MHM2" s="1096"/>
      <c r="MHN2" s="1096"/>
      <c r="MHO2" s="1096"/>
      <c r="MHP2" s="1096"/>
      <c r="MHQ2" s="1096"/>
      <c r="MHR2" s="1096"/>
      <c r="MHS2" s="1096"/>
      <c r="MHT2" s="1096"/>
      <c r="MHU2" s="1096"/>
      <c r="MHV2" s="1096"/>
      <c r="MHW2" s="1096"/>
      <c r="MHX2" s="1096"/>
      <c r="MHY2" s="1096"/>
      <c r="MHZ2" s="1096"/>
      <c r="MIA2" s="1096"/>
      <c r="MIB2" s="1096"/>
      <c r="MIC2" s="1096"/>
      <c r="MID2" s="1096"/>
      <c r="MIE2" s="1096"/>
      <c r="MIF2" s="1096"/>
      <c r="MIG2" s="1096"/>
      <c r="MIH2" s="1096"/>
      <c r="MII2" s="1096"/>
      <c r="MIJ2" s="1096"/>
      <c r="MIK2" s="1096"/>
      <c r="MIL2" s="1096"/>
      <c r="MIM2" s="1096"/>
      <c r="MIN2" s="1096"/>
      <c r="MIO2" s="1096"/>
      <c r="MIP2" s="1096"/>
      <c r="MIQ2" s="1096"/>
      <c r="MIR2" s="1096"/>
      <c r="MIS2" s="1096"/>
      <c r="MIT2" s="1096"/>
      <c r="MIU2" s="1096"/>
      <c r="MIV2" s="1096"/>
      <c r="MIW2" s="1096"/>
      <c r="MIX2" s="1096"/>
      <c r="MIY2" s="1096"/>
      <c r="MIZ2" s="1096"/>
      <c r="MJA2" s="1096"/>
      <c r="MJB2" s="1096"/>
      <c r="MJC2" s="1096"/>
      <c r="MJD2" s="1096"/>
      <c r="MJE2" s="1096"/>
      <c r="MJF2" s="1096"/>
      <c r="MJG2" s="1096"/>
      <c r="MJH2" s="1096"/>
      <c r="MJI2" s="1096"/>
      <c r="MJJ2" s="1096"/>
      <c r="MJK2" s="1096"/>
      <c r="MJL2" s="1096"/>
      <c r="MJM2" s="1096"/>
      <c r="MJN2" s="1096"/>
      <c r="MJO2" s="1096"/>
      <c r="MJP2" s="1096"/>
      <c r="MJQ2" s="1096"/>
      <c r="MJR2" s="1096"/>
      <c r="MJS2" s="1096"/>
      <c r="MJT2" s="1096"/>
      <c r="MJU2" s="1096"/>
      <c r="MJV2" s="1096"/>
      <c r="MJW2" s="1096"/>
      <c r="MJX2" s="1096"/>
      <c r="MJY2" s="1096"/>
      <c r="MJZ2" s="1096"/>
      <c r="MKA2" s="1096"/>
      <c r="MKB2" s="1096"/>
      <c r="MKC2" s="1096"/>
      <c r="MKD2" s="1096"/>
      <c r="MKE2" s="1096"/>
      <c r="MKF2" s="1096"/>
      <c r="MKG2" s="1096"/>
      <c r="MKH2" s="1096"/>
      <c r="MKI2" s="1096"/>
      <c r="MKJ2" s="1096"/>
      <c r="MKK2" s="1096"/>
      <c r="MKL2" s="1096"/>
      <c r="MKM2" s="1096"/>
      <c r="MKN2" s="1096"/>
      <c r="MKO2" s="1096"/>
      <c r="MKP2" s="1096"/>
      <c r="MKQ2" s="1096"/>
      <c r="MKR2" s="1096"/>
      <c r="MKS2" s="1096"/>
      <c r="MKT2" s="1096"/>
      <c r="MKU2" s="1096"/>
      <c r="MKV2" s="1096"/>
      <c r="MKW2" s="1096"/>
      <c r="MKX2" s="1096"/>
      <c r="MKY2" s="1096"/>
      <c r="MKZ2" s="1096"/>
      <c r="MLA2" s="1096"/>
      <c r="MLB2" s="1096"/>
      <c r="MLC2" s="1096"/>
      <c r="MLD2" s="1096"/>
      <c r="MLE2" s="1096"/>
      <c r="MLF2" s="1096"/>
      <c r="MLG2" s="1096"/>
      <c r="MLH2" s="1096"/>
      <c r="MLI2" s="1096"/>
      <c r="MLJ2" s="1096"/>
      <c r="MLK2" s="1096"/>
      <c r="MLL2" s="1096"/>
      <c r="MLM2" s="1096"/>
      <c r="MLN2" s="1096"/>
      <c r="MLO2" s="1096"/>
      <c r="MLP2" s="1096"/>
      <c r="MLQ2" s="1096"/>
      <c r="MLR2" s="1096"/>
      <c r="MLS2" s="1096"/>
      <c r="MLT2" s="1096"/>
      <c r="MLU2" s="1096"/>
      <c r="MLV2" s="1096"/>
      <c r="MLW2" s="1096"/>
      <c r="MLX2" s="1096"/>
      <c r="MLY2" s="1096"/>
      <c r="MLZ2" s="1096"/>
      <c r="MMA2" s="1096"/>
      <c r="MMB2" s="1096"/>
      <c r="MMC2" s="1096"/>
      <c r="MMD2" s="1096"/>
      <c r="MME2" s="1096"/>
      <c r="MMF2" s="1096"/>
      <c r="MMG2" s="1096"/>
      <c r="MMH2" s="1096"/>
      <c r="MMI2" s="1096"/>
      <c r="MMJ2" s="1096"/>
      <c r="MMK2" s="1096"/>
      <c r="MML2" s="1096"/>
      <c r="MMM2" s="1096"/>
      <c r="MMN2" s="1096"/>
      <c r="MMO2" s="1096"/>
      <c r="MMP2" s="1096"/>
      <c r="MMQ2" s="1096"/>
      <c r="MMR2" s="1096"/>
      <c r="MMS2" s="1096"/>
      <c r="MMT2" s="1096"/>
      <c r="MMU2" s="1096"/>
      <c r="MMV2" s="1096"/>
      <c r="MMW2" s="1096"/>
      <c r="MMX2" s="1096"/>
      <c r="MMY2" s="1096"/>
      <c r="MMZ2" s="1096"/>
      <c r="MNA2" s="1096"/>
      <c r="MNB2" s="1096"/>
      <c r="MNC2" s="1096"/>
      <c r="MND2" s="1096"/>
      <c r="MNE2" s="1096"/>
      <c r="MNF2" s="1096"/>
      <c r="MNG2" s="1096"/>
      <c r="MNH2" s="1096"/>
      <c r="MNI2" s="1096"/>
      <c r="MNJ2" s="1096"/>
      <c r="MNK2" s="1096"/>
      <c r="MNL2" s="1096"/>
      <c r="MNM2" s="1096"/>
      <c r="MNN2" s="1096"/>
      <c r="MNO2" s="1096"/>
      <c r="MNP2" s="1096"/>
      <c r="MNQ2" s="1096"/>
      <c r="MNR2" s="1096"/>
      <c r="MNS2" s="1096"/>
      <c r="MNT2" s="1096"/>
      <c r="MNU2" s="1096"/>
      <c r="MNV2" s="1096"/>
      <c r="MNW2" s="1096"/>
      <c r="MNX2" s="1096"/>
      <c r="MNY2" s="1096"/>
      <c r="MNZ2" s="1096"/>
      <c r="MOA2" s="1096"/>
      <c r="MOB2" s="1096"/>
      <c r="MOC2" s="1096"/>
      <c r="MOD2" s="1096"/>
      <c r="MOE2" s="1096"/>
      <c r="MOF2" s="1096"/>
      <c r="MOG2" s="1096"/>
      <c r="MOH2" s="1096"/>
      <c r="MOI2" s="1096"/>
      <c r="MOJ2" s="1096"/>
      <c r="MOK2" s="1096"/>
      <c r="MOL2" s="1096"/>
      <c r="MOM2" s="1096"/>
      <c r="MON2" s="1096"/>
      <c r="MOO2" s="1096"/>
      <c r="MOP2" s="1096"/>
      <c r="MOQ2" s="1096"/>
      <c r="MOR2" s="1096"/>
      <c r="MOS2" s="1096"/>
      <c r="MOT2" s="1096"/>
      <c r="MOU2" s="1096"/>
      <c r="MOV2" s="1096"/>
      <c r="MOW2" s="1096"/>
      <c r="MOX2" s="1096"/>
      <c r="MOY2" s="1096"/>
      <c r="MOZ2" s="1096"/>
      <c r="MPA2" s="1096"/>
      <c r="MPB2" s="1096"/>
      <c r="MPC2" s="1096"/>
      <c r="MPD2" s="1096"/>
      <c r="MPE2" s="1096"/>
      <c r="MPF2" s="1096"/>
      <c r="MPG2" s="1096"/>
      <c r="MPH2" s="1096"/>
      <c r="MPI2" s="1096"/>
      <c r="MPJ2" s="1096"/>
      <c r="MPK2" s="1096"/>
      <c r="MPL2" s="1096"/>
      <c r="MPM2" s="1096"/>
      <c r="MPN2" s="1096"/>
      <c r="MPO2" s="1096"/>
      <c r="MPP2" s="1096"/>
      <c r="MPQ2" s="1096"/>
      <c r="MPR2" s="1096"/>
      <c r="MPS2" s="1096"/>
      <c r="MPT2" s="1096"/>
      <c r="MPU2" s="1096"/>
      <c r="MPV2" s="1096"/>
      <c r="MPW2" s="1096"/>
      <c r="MPX2" s="1096"/>
      <c r="MPY2" s="1096"/>
      <c r="MPZ2" s="1096"/>
      <c r="MQA2" s="1096"/>
      <c r="MQB2" s="1096"/>
      <c r="MQC2" s="1096"/>
      <c r="MQD2" s="1096"/>
      <c r="MQE2" s="1096"/>
      <c r="MQF2" s="1096"/>
      <c r="MQG2" s="1096"/>
      <c r="MQH2" s="1096"/>
      <c r="MQI2" s="1096"/>
      <c r="MQJ2" s="1096"/>
      <c r="MQK2" s="1096"/>
      <c r="MQL2" s="1096"/>
      <c r="MQM2" s="1096"/>
      <c r="MQN2" s="1096"/>
      <c r="MQO2" s="1096"/>
      <c r="MQP2" s="1096"/>
      <c r="MQQ2" s="1096"/>
      <c r="MQR2" s="1096"/>
      <c r="MQS2" s="1096"/>
      <c r="MQT2" s="1096"/>
      <c r="MQU2" s="1096"/>
      <c r="MQV2" s="1096"/>
      <c r="MQW2" s="1096"/>
      <c r="MQX2" s="1096"/>
      <c r="MQY2" s="1096"/>
      <c r="MQZ2" s="1096"/>
      <c r="MRA2" s="1096"/>
      <c r="MRB2" s="1096"/>
      <c r="MRC2" s="1096"/>
      <c r="MRD2" s="1096"/>
      <c r="MRE2" s="1096"/>
      <c r="MRF2" s="1096"/>
      <c r="MRG2" s="1096"/>
      <c r="MRH2" s="1096"/>
      <c r="MRI2" s="1096"/>
      <c r="MRJ2" s="1096"/>
      <c r="MRK2" s="1096"/>
      <c r="MRL2" s="1096"/>
      <c r="MRM2" s="1096"/>
      <c r="MRN2" s="1096"/>
      <c r="MRO2" s="1096"/>
      <c r="MRP2" s="1096"/>
      <c r="MRQ2" s="1096"/>
      <c r="MRR2" s="1096"/>
      <c r="MRS2" s="1096"/>
      <c r="MRT2" s="1096"/>
      <c r="MRU2" s="1096"/>
      <c r="MRV2" s="1096"/>
      <c r="MRW2" s="1096"/>
      <c r="MRX2" s="1096"/>
      <c r="MRY2" s="1096"/>
      <c r="MRZ2" s="1096"/>
      <c r="MSA2" s="1096"/>
      <c r="MSB2" s="1096"/>
      <c r="MSC2" s="1096"/>
      <c r="MSD2" s="1096"/>
      <c r="MSE2" s="1096"/>
      <c r="MSF2" s="1096"/>
      <c r="MSG2" s="1096"/>
      <c r="MSH2" s="1096"/>
      <c r="MSI2" s="1096"/>
      <c r="MSJ2" s="1096"/>
      <c r="MSK2" s="1096"/>
      <c r="MSL2" s="1096"/>
      <c r="MSM2" s="1096"/>
      <c r="MSN2" s="1096"/>
      <c r="MSO2" s="1096"/>
      <c r="MSP2" s="1096"/>
      <c r="MSQ2" s="1096"/>
      <c r="MSR2" s="1096"/>
      <c r="MSS2" s="1096"/>
      <c r="MST2" s="1096"/>
      <c r="MSU2" s="1096"/>
      <c r="MSV2" s="1096"/>
      <c r="MSW2" s="1096"/>
      <c r="MSX2" s="1096"/>
      <c r="MSY2" s="1096"/>
      <c r="MSZ2" s="1096"/>
      <c r="MTA2" s="1096"/>
      <c r="MTB2" s="1096"/>
      <c r="MTC2" s="1096"/>
      <c r="MTD2" s="1096"/>
      <c r="MTE2" s="1096"/>
      <c r="MTF2" s="1096"/>
      <c r="MTG2" s="1096"/>
      <c r="MTH2" s="1096"/>
      <c r="MTI2" s="1096"/>
      <c r="MTJ2" s="1096"/>
      <c r="MTK2" s="1096"/>
      <c r="MTL2" s="1096"/>
      <c r="MTM2" s="1096"/>
      <c r="MTN2" s="1096"/>
      <c r="MTO2" s="1096"/>
      <c r="MTP2" s="1096"/>
      <c r="MTQ2" s="1096"/>
      <c r="MTR2" s="1096"/>
      <c r="MTS2" s="1096"/>
      <c r="MTT2" s="1096"/>
      <c r="MTU2" s="1096"/>
      <c r="MTV2" s="1096"/>
      <c r="MTW2" s="1096"/>
      <c r="MTX2" s="1096"/>
      <c r="MTY2" s="1096"/>
      <c r="MTZ2" s="1096"/>
      <c r="MUA2" s="1096"/>
      <c r="MUB2" s="1096"/>
      <c r="MUC2" s="1096"/>
      <c r="MUD2" s="1096"/>
      <c r="MUE2" s="1096"/>
      <c r="MUF2" s="1096"/>
      <c r="MUG2" s="1096"/>
      <c r="MUH2" s="1096"/>
      <c r="MUI2" s="1096"/>
      <c r="MUJ2" s="1096"/>
      <c r="MUK2" s="1096"/>
      <c r="MUL2" s="1096"/>
      <c r="MUM2" s="1096"/>
      <c r="MUN2" s="1096"/>
      <c r="MUO2" s="1096"/>
      <c r="MUP2" s="1096"/>
      <c r="MUQ2" s="1096"/>
      <c r="MUR2" s="1096"/>
      <c r="MUS2" s="1096"/>
      <c r="MUT2" s="1096"/>
      <c r="MUU2" s="1096"/>
      <c r="MUV2" s="1096"/>
      <c r="MUW2" s="1096"/>
      <c r="MUX2" s="1096"/>
      <c r="MUY2" s="1096"/>
      <c r="MUZ2" s="1096"/>
      <c r="MVA2" s="1096"/>
      <c r="MVB2" s="1096"/>
      <c r="MVC2" s="1096"/>
      <c r="MVD2" s="1096"/>
      <c r="MVE2" s="1096"/>
      <c r="MVF2" s="1096"/>
      <c r="MVG2" s="1096"/>
      <c r="MVH2" s="1096"/>
      <c r="MVI2" s="1096"/>
      <c r="MVJ2" s="1096"/>
      <c r="MVK2" s="1096"/>
      <c r="MVL2" s="1096"/>
      <c r="MVM2" s="1096"/>
      <c r="MVN2" s="1096"/>
      <c r="MVO2" s="1096"/>
      <c r="MVP2" s="1096"/>
      <c r="MVQ2" s="1096"/>
      <c r="MVR2" s="1096"/>
      <c r="MVS2" s="1096"/>
      <c r="MVT2" s="1096"/>
      <c r="MVU2" s="1096"/>
      <c r="MVV2" s="1096"/>
      <c r="MVW2" s="1096"/>
      <c r="MVX2" s="1096"/>
      <c r="MVY2" s="1096"/>
      <c r="MVZ2" s="1096"/>
      <c r="MWA2" s="1096"/>
      <c r="MWB2" s="1096"/>
      <c r="MWC2" s="1096"/>
      <c r="MWD2" s="1096"/>
      <c r="MWE2" s="1096"/>
      <c r="MWF2" s="1096"/>
      <c r="MWG2" s="1096"/>
      <c r="MWH2" s="1096"/>
      <c r="MWI2" s="1096"/>
      <c r="MWJ2" s="1096"/>
      <c r="MWK2" s="1096"/>
      <c r="MWL2" s="1096"/>
      <c r="MWM2" s="1096"/>
      <c r="MWN2" s="1096"/>
      <c r="MWO2" s="1096"/>
      <c r="MWP2" s="1096"/>
      <c r="MWQ2" s="1096"/>
      <c r="MWR2" s="1096"/>
      <c r="MWS2" s="1096"/>
      <c r="MWT2" s="1096"/>
      <c r="MWU2" s="1096"/>
      <c r="MWV2" s="1096"/>
      <c r="MWW2" s="1096"/>
      <c r="MWX2" s="1096"/>
      <c r="MWY2" s="1096"/>
      <c r="MWZ2" s="1096"/>
      <c r="MXA2" s="1096"/>
      <c r="MXB2" s="1096"/>
      <c r="MXC2" s="1096"/>
      <c r="MXD2" s="1096"/>
      <c r="MXE2" s="1096"/>
      <c r="MXF2" s="1096"/>
      <c r="MXG2" s="1096"/>
      <c r="MXH2" s="1096"/>
      <c r="MXI2" s="1096"/>
      <c r="MXJ2" s="1096"/>
      <c r="MXK2" s="1096"/>
      <c r="MXL2" s="1096"/>
      <c r="MXM2" s="1096"/>
      <c r="MXN2" s="1096"/>
      <c r="MXO2" s="1096"/>
      <c r="MXP2" s="1096"/>
      <c r="MXQ2" s="1096"/>
      <c r="MXR2" s="1096"/>
      <c r="MXS2" s="1096"/>
      <c r="MXT2" s="1096"/>
      <c r="MXU2" s="1096"/>
      <c r="MXV2" s="1096"/>
      <c r="MXW2" s="1096"/>
      <c r="MXX2" s="1096"/>
      <c r="MXY2" s="1096"/>
      <c r="MXZ2" s="1096"/>
      <c r="MYA2" s="1096"/>
      <c r="MYB2" s="1096"/>
      <c r="MYC2" s="1096"/>
      <c r="MYD2" s="1096"/>
      <c r="MYE2" s="1096"/>
      <c r="MYF2" s="1096"/>
      <c r="MYG2" s="1096"/>
      <c r="MYH2" s="1096"/>
      <c r="MYI2" s="1096"/>
      <c r="MYJ2" s="1096"/>
      <c r="MYK2" s="1096"/>
      <c r="MYL2" s="1096"/>
      <c r="MYM2" s="1096"/>
      <c r="MYN2" s="1096"/>
      <c r="MYO2" s="1096"/>
      <c r="MYP2" s="1096"/>
      <c r="MYQ2" s="1096"/>
      <c r="MYR2" s="1096"/>
      <c r="MYS2" s="1096"/>
      <c r="MYT2" s="1096"/>
      <c r="MYU2" s="1096"/>
      <c r="MYV2" s="1096"/>
      <c r="MYW2" s="1096"/>
      <c r="MYX2" s="1096"/>
      <c r="MYY2" s="1096"/>
      <c r="MYZ2" s="1096"/>
      <c r="MZA2" s="1096"/>
      <c r="MZB2" s="1096"/>
      <c r="MZC2" s="1096"/>
      <c r="MZD2" s="1096"/>
      <c r="MZE2" s="1096"/>
      <c r="MZF2" s="1096"/>
      <c r="MZG2" s="1096"/>
      <c r="MZH2" s="1096"/>
      <c r="MZI2" s="1096"/>
      <c r="MZJ2" s="1096"/>
      <c r="MZK2" s="1096"/>
      <c r="MZL2" s="1096"/>
      <c r="MZM2" s="1096"/>
      <c r="MZN2" s="1096"/>
      <c r="MZO2" s="1096"/>
      <c r="MZP2" s="1096"/>
      <c r="MZQ2" s="1096"/>
      <c r="MZR2" s="1096"/>
      <c r="MZS2" s="1096"/>
      <c r="MZT2" s="1096"/>
      <c r="MZU2" s="1096"/>
      <c r="MZV2" s="1096"/>
      <c r="MZW2" s="1096"/>
      <c r="MZX2" s="1096"/>
      <c r="MZY2" s="1096"/>
      <c r="MZZ2" s="1096"/>
      <c r="NAA2" s="1096"/>
      <c r="NAB2" s="1096"/>
      <c r="NAC2" s="1096"/>
      <c r="NAD2" s="1096"/>
      <c r="NAE2" s="1096"/>
      <c r="NAF2" s="1096"/>
      <c r="NAG2" s="1096"/>
      <c r="NAH2" s="1096"/>
      <c r="NAI2" s="1096"/>
      <c r="NAJ2" s="1096"/>
      <c r="NAK2" s="1096"/>
      <c r="NAL2" s="1096"/>
      <c r="NAM2" s="1096"/>
      <c r="NAN2" s="1096"/>
      <c r="NAO2" s="1096"/>
      <c r="NAP2" s="1096"/>
      <c r="NAQ2" s="1096"/>
      <c r="NAR2" s="1096"/>
      <c r="NAS2" s="1096"/>
      <c r="NAT2" s="1096"/>
      <c r="NAU2" s="1096"/>
      <c r="NAV2" s="1096"/>
      <c r="NAW2" s="1096"/>
      <c r="NAX2" s="1096"/>
      <c r="NAY2" s="1096"/>
      <c r="NAZ2" s="1096"/>
      <c r="NBA2" s="1096"/>
      <c r="NBB2" s="1096"/>
      <c r="NBC2" s="1096"/>
      <c r="NBD2" s="1096"/>
      <c r="NBE2" s="1096"/>
      <c r="NBF2" s="1096"/>
      <c r="NBG2" s="1096"/>
      <c r="NBH2" s="1096"/>
      <c r="NBI2" s="1096"/>
      <c r="NBJ2" s="1096"/>
      <c r="NBK2" s="1096"/>
      <c r="NBL2" s="1096"/>
      <c r="NBM2" s="1096"/>
      <c r="NBN2" s="1096"/>
      <c r="NBO2" s="1096"/>
      <c r="NBP2" s="1096"/>
      <c r="NBQ2" s="1096"/>
      <c r="NBR2" s="1096"/>
      <c r="NBS2" s="1096"/>
      <c r="NBT2" s="1096"/>
      <c r="NBU2" s="1096"/>
      <c r="NBV2" s="1096"/>
      <c r="NBW2" s="1096"/>
      <c r="NBX2" s="1096"/>
      <c r="NBY2" s="1096"/>
      <c r="NBZ2" s="1096"/>
      <c r="NCA2" s="1096"/>
      <c r="NCB2" s="1096"/>
      <c r="NCC2" s="1096"/>
      <c r="NCD2" s="1096"/>
      <c r="NCE2" s="1096"/>
      <c r="NCF2" s="1096"/>
      <c r="NCG2" s="1096"/>
      <c r="NCH2" s="1096"/>
      <c r="NCI2" s="1096"/>
      <c r="NCJ2" s="1096"/>
      <c r="NCK2" s="1096"/>
      <c r="NCL2" s="1096"/>
      <c r="NCM2" s="1096"/>
      <c r="NCN2" s="1096"/>
      <c r="NCO2" s="1096"/>
      <c r="NCP2" s="1096"/>
      <c r="NCQ2" s="1096"/>
      <c r="NCR2" s="1096"/>
      <c r="NCS2" s="1096"/>
      <c r="NCT2" s="1096"/>
      <c r="NCU2" s="1096"/>
      <c r="NCV2" s="1096"/>
      <c r="NCW2" s="1096"/>
      <c r="NCX2" s="1096"/>
      <c r="NCY2" s="1096"/>
      <c r="NCZ2" s="1096"/>
      <c r="NDA2" s="1096"/>
      <c r="NDB2" s="1096"/>
      <c r="NDC2" s="1096"/>
      <c r="NDD2" s="1096"/>
      <c r="NDE2" s="1096"/>
      <c r="NDF2" s="1096"/>
      <c r="NDG2" s="1096"/>
      <c r="NDH2" s="1096"/>
      <c r="NDI2" s="1096"/>
      <c r="NDJ2" s="1096"/>
      <c r="NDK2" s="1096"/>
      <c r="NDL2" s="1096"/>
      <c r="NDM2" s="1096"/>
      <c r="NDN2" s="1096"/>
      <c r="NDO2" s="1096"/>
      <c r="NDP2" s="1096"/>
      <c r="NDQ2" s="1096"/>
      <c r="NDR2" s="1096"/>
      <c r="NDS2" s="1096"/>
      <c r="NDT2" s="1096"/>
      <c r="NDU2" s="1096"/>
      <c r="NDV2" s="1096"/>
      <c r="NDW2" s="1096"/>
      <c r="NDX2" s="1096"/>
      <c r="NDY2" s="1096"/>
      <c r="NDZ2" s="1096"/>
      <c r="NEA2" s="1096"/>
      <c r="NEB2" s="1096"/>
      <c r="NEC2" s="1096"/>
      <c r="NED2" s="1096"/>
      <c r="NEE2" s="1096"/>
      <c r="NEF2" s="1096"/>
      <c r="NEG2" s="1096"/>
      <c r="NEH2" s="1096"/>
      <c r="NEI2" s="1096"/>
      <c r="NEJ2" s="1096"/>
      <c r="NEK2" s="1096"/>
      <c r="NEL2" s="1096"/>
      <c r="NEM2" s="1096"/>
      <c r="NEN2" s="1096"/>
      <c r="NEO2" s="1096"/>
      <c r="NEP2" s="1096"/>
      <c r="NEQ2" s="1096"/>
      <c r="NER2" s="1096"/>
      <c r="NES2" s="1096"/>
      <c r="NET2" s="1096"/>
      <c r="NEU2" s="1096"/>
      <c r="NEV2" s="1096"/>
      <c r="NEW2" s="1096"/>
      <c r="NEX2" s="1096"/>
      <c r="NEY2" s="1096"/>
      <c r="NEZ2" s="1096"/>
      <c r="NFA2" s="1096"/>
      <c r="NFB2" s="1096"/>
      <c r="NFC2" s="1096"/>
      <c r="NFD2" s="1096"/>
      <c r="NFE2" s="1096"/>
      <c r="NFF2" s="1096"/>
      <c r="NFG2" s="1096"/>
      <c r="NFH2" s="1096"/>
      <c r="NFI2" s="1096"/>
      <c r="NFJ2" s="1096"/>
      <c r="NFK2" s="1096"/>
      <c r="NFL2" s="1096"/>
      <c r="NFM2" s="1096"/>
      <c r="NFN2" s="1096"/>
      <c r="NFO2" s="1096"/>
      <c r="NFP2" s="1096"/>
      <c r="NFQ2" s="1096"/>
      <c r="NFR2" s="1096"/>
      <c r="NFS2" s="1096"/>
      <c r="NFT2" s="1096"/>
      <c r="NFU2" s="1096"/>
      <c r="NFV2" s="1096"/>
      <c r="NFW2" s="1096"/>
      <c r="NFX2" s="1096"/>
      <c r="NFY2" s="1096"/>
      <c r="NFZ2" s="1096"/>
      <c r="NGA2" s="1096"/>
      <c r="NGB2" s="1096"/>
      <c r="NGC2" s="1096"/>
      <c r="NGD2" s="1096"/>
      <c r="NGE2" s="1096"/>
      <c r="NGF2" s="1096"/>
      <c r="NGG2" s="1096"/>
      <c r="NGH2" s="1096"/>
      <c r="NGI2" s="1096"/>
      <c r="NGJ2" s="1096"/>
      <c r="NGK2" s="1096"/>
      <c r="NGL2" s="1096"/>
      <c r="NGM2" s="1096"/>
      <c r="NGN2" s="1096"/>
      <c r="NGO2" s="1096"/>
      <c r="NGP2" s="1096"/>
      <c r="NGQ2" s="1096"/>
      <c r="NGR2" s="1096"/>
      <c r="NGS2" s="1096"/>
      <c r="NGT2" s="1096"/>
      <c r="NGU2" s="1096"/>
      <c r="NGV2" s="1096"/>
      <c r="NGW2" s="1096"/>
      <c r="NGX2" s="1096"/>
      <c r="NGY2" s="1096"/>
      <c r="NGZ2" s="1096"/>
      <c r="NHA2" s="1096"/>
      <c r="NHB2" s="1096"/>
      <c r="NHC2" s="1096"/>
      <c r="NHD2" s="1096"/>
      <c r="NHE2" s="1096"/>
      <c r="NHF2" s="1096"/>
      <c r="NHG2" s="1096"/>
      <c r="NHH2" s="1096"/>
      <c r="NHI2" s="1096"/>
      <c r="NHJ2" s="1096"/>
      <c r="NHK2" s="1096"/>
      <c r="NHL2" s="1096"/>
      <c r="NHM2" s="1096"/>
      <c r="NHN2" s="1096"/>
      <c r="NHO2" s="1096"/>
      <c r="NHP2" s="1096"/>
      <c r="NHQ2" s="1096"/>
      <c r="NHR2" s="1096"/>
      <c r="NHS2" s="1096"/>
      <c r="NHT2" s="1096"/>
      <c r="NHU2" s="1096"/>
      <c r="NHV2" s="1096"/>
      <c r="NHW2" s="1096"/>
      <c r="NHX2" s="1096"/>
      <c r="NHY2" s="1096"/>
      <c r="NHZ2" s="1096"/>
      <c r="NIA2" s="1096"/>
      <c r="NIB2" s="1096"/>
      <c r="NIC2" s="1096"/>
      <c r="NID2" s="1096"/>
      <c r="NIE2" s="1096"/>
      <c r="NIF2" s="1096"/>
      <c r="NIG2" s="1096"/>
      <c r="NIH2" s="1096"/>
      <c r="NII2" s="1096"/>
      <c r="NIJ2" s="1096"/>
      <c r="NIK2" s="1096"/>
      <c r="NIL2" s="1096"/>
      <c r="NIM2" s="1096"/>
      <c r="NIN2" s="1096"/>
      <c r="NIO2" s="1096"/>
      <c r="NIP2" s="1096"/>
      <c r="NIQ2" s="1096"/>
      <c r="NIR2" s="1096"/>
      <c r="NIS2" s="1096"/>
      <c r="NIT2" s="1096"/>
      <c r="NIU2" s="1096"/>
      <c r="NIV2" s="1096"/>
      <c r="NIW2" s="1096"/>
      <c r="NIX2" s="1096"/>
      <c r="NIY2" s="1096"/>
      <c r="NIZ2" s="1096"/>
      <c r="NJA2" s="1096"/>
      <c r="NJB2" s="1096"/>
      <c r="NJC2" s="1096"/>
      <c r="NJD2" s="1096"/>
      <c r="NJE2" s="1096"/>
      <c r="NJF2" s="1096"/>
      <c r="NJG2" s="1096"/>
      <c r="NJH2" s="1096"/>
      <c r="NJI2" s="1096"/>
      <c r="NJJ2" s="1096"/>
      <c r="NJK2" s="1096"/>
      <c r="NJL2" s="1096"/>
      <c r="NJM2" s="1096"/>
      <c r="NJN2" s="1096"/>
      <c r="NJO2" s="1096"/>
      <c r="NJP2" s="1096"/>
      <c r="NJQ2" s="1096"/>
      <c r="NJR2" s="1096"/>
      <c r="NJS2" s="1096"/>
      <c r="NJT2" s="1096"/>
      <c r="NJU2" s="1096"/>
      <c r="NJV2" s="1096"/>
      <c r="NJW2" s="1096"/>
      <c r="NJX2" s="1096"/>
      <c r="NJY2" s="1096"/>
      <c r="NJZ2" s="1096"/>
      <c r="NKA2" s="1096"/>
      <c r="NKB2" s="1096"/>
      <c r="NKC2" s="1096"/>
      <c r="NKD2" s="1096"/>
      <c r="NKE2" s="1096"/>
      <c r="NKF2" s="1096"/>
      <c r="NKG2" s="1096"/>
      <c r="NKH2" s="1096"/>
      <c r="NKI2" s="1096"/>
      <c r="NKJ2" s="1096"/>
      <c r="NKK2" s="1096"/>
      <c r="NKL2" s="1096"/>
      <c r="NKM2" s="1096"/>
      <c r="NKN2" s="1096"/>
      <c r="NKO2" s="1096"/>
      <c r="NKP2" s="1096"/>
      <c r="NKQ2" s="1096"/>
      <c r="NKR2" s="1096"/>
      <c r="NKS2" s="1096"/>
      <c r="NKT2" s="1096"/>
      <c r="NKU2" s="1096"/>
      <c r="NKV2" s="1096"/>
      <c r="NKW2" s="1096"/>
      <c r="NKX2" s="1096"/>
      <c r="NKY2" s="1096"/>
      <c r="NKZ2" s="1096"/>
      <c r="NLA2" s="1096"/>
      <c r="NLB2" s="1096"/>
      <c r="NLC2" s="1096"/>
      <c r="NLD2" s="1096"/>
      <c r="NLE2" s="1096"/>
      <c r="NLF2" s="1096"/>
      <c r="NLG2" s="1096"/>
      <c r="NLH2" s="1096"/>
      <c r="NLI2" s="1096"/>
      <c r="NLJ2" s="1096"/>
      <c r="NLK2" s="1096"/>
      <c r="NLL2" s="1096"/>
      <c r="NLM2" s="1096"/>
      <c r="NLN2" s="1096"/>
      <c r="NLO2" s="1096"/>
      <c r="NLP2" s="1096"/>
      <c r="NLQ2" s="1096"/>
      <c r="NLR2" s="1096"/>
      <c r="NLS2" s="1096"/>
      <c r="NLT2" s="1096"/>
      <c r="NLU2" s="1096"/>
      <c r="NLV2" s="1096"/>
      <c r="NLW2" s="1096"/>
      <c r="NLX2" s="1096"/>
      <c r="NLY2" s="1096"/>
      <c r="NLZ2" s="1096"/>
      <c r="NMA2" s="1096"/>
      <c r="NMB2" s="1096"/>
      <c r="NMC2" s="1096"/>
      <c r="NMD2" s="1096"/>
      <c r="NME2" s="1096"/>
      <c r="NMF2" s="1096"/>
      <c r="NMG2" s="1096"/>
      <c r="NMH2" s="1096"/>
      <c r="NMI2" s="1096"/>
      <c r="NMJ2" s="1096"/>
      <c r="NMK2" s="1096"/>
      <c r="NML2" s="1096"/>
      <c r="NMM2" s="1096"/>
      <c r="NMN2" s="1096"/>
      <c r="NMO2" s="1096"/>
      <c r="NMP2" s="1096"/>
      <c r="NMQ2" s="1096"/>
      <c r="NMR2" s="1096"/>
      <c r="NMS2" s="1096"/>
      <c r="NMT2" s="1096"/>
      <c r="NMU2" s="1096"/>
      <c r="NMV2" s="1096"/>
      <c r="NMW2" s="1096"/>
      <c r="NMX2" s="1096"/>
      <c r="NMY2" s="1096"/>
      <c r="NMZ2" s="1096"/>
      <c r="NNA2" s="1096"/>
      <c r="NNB2" s="1096"/>
      <c r="NNC2" s="1096"/>
      <c r="NND2" s="1096"/>
      <c r="NNE2" s="1096"/>
      <c r="NNF2" s="1096"/>
      <c r="NNG2" s="1096"/>
      <c r="NNH2" s="1096"/>
      <c r="NNI2" s="1096"/>
      <c r="NNJ2" s="1096"/>
      <c r="NNK2" s="1096"/>
      <c r="NNL2" s="1096"/>
      <c r="NNM2" s="1096"/>
      <c r="NNN2" s="1096"/>
      <c r="NNO2" s="1096"/>
      <c r="NNP2" s="1096"/>
      <c r="NNQ2" s="1096"/>
      <c r="NNR2" s="1096"/>
      <c r="NNS2" s="1096"/>
      <c r="NNT2" s="1096"/>
      <c r="NNU2" s="1096"/>
      <c r="NNV2" s="1096"/>
      <c r="NNW2" s="1096"/>
      <c r="NNX2" s="1096"/>
      <c r="NNY2" s="1096"/>
      <c r="NNZ2" s="1096"/>
      <c r="NOA2" s="1096"/>
      <c r="NOB2" s="1096"/>
      <c r="NOC2" s="1096"/>
      <c r="NOD2" s="1096"/>
      <c r="NOE2" s="1096"/>
      <c r="NOF2" s="1096"/>
      <c r="NOG2" s="1096"/>
      <c r="NOH2" s="1096"/>
      <c r="NOI2" s="1096"/>
      <c r="NOJ2" s="1096"/>
      <c r="NOK2" s="1096"/>
      <c r="NOL2" s="1096"/>
      <c r="NOM2" s="1096"/>
      <c r="NON2" s="1096"/>
      <c r="NOO2" s="1096"/>
      <c r="NOP2" s="1096"/>
      <c r="NOQ2" s="1096"/>
      <c r="NOR2" s="1096"/>
      <c r="NOS2" s="1096"/>
      <c r="NOT2" s="1096"/>
      <c r="NOU2" s="1096"/>
      <c r="NOV2" s="1096"/>
      <c r="NOW2" s="1096"/>
      <c r="NOX2" s="1096"/>
      <c r="NOY2" s="1096"/>
      <c r="NOZ2" s="1096"/>
      <c r="NPA2" s="1096"/>
      <c r="NPB2" s="1096"/>
      <c r="NPC2" s="1096"/>
      <c r="NPD2" s="1096"/>
      <c r="NPE2" s="1096"/>
      <c r="NPF2" s="1096"/>
      <c r="NPG2" s="1096"/>
      <c r="NPH2" s="1096"/>
      <c r="NPI2" s="1096"/>
      <c r="NPJ2" s="1096"/>
      <c r="NPK2" s="1096"/>
      <c r="NPL2" s="1096"/>
      <c r="NPM2" s="1096"/>
      <c r="NPN2" s="1096"/>
      <c r="NPO2" s="1096"/>
      <c r="NPP2" s="1096"/>
      <c r="NPQ2" s="1096"/>
      <c r="NPR2" s="1096"/>
      <c r="NPS2" s="1096"/>
      <c r="NPT2" s="1096"/>
      <c r="NPU2" s="1096"/>
      <c r="NPV2" s="1096"/>
      <c r="NPW2" s="1096"/>
      <c r="NPX2" s="1096"/>
      <c r="NPY2" s="1096"/>
      <c r="NPZ2" s="1096"/>
      <c r="NQA2" s="1096"/>
      <c r="NQB2" s="1096"/>
      <c r="NQC2" s="1096"/>
      <c r="NQD2" s="1096"/>
      <c r="NQE2" s="1096"/>
      <c r="NQF2" s="1096"/>
      <c r="NQG2" s="1096"/>
      <c r="NQH2" s="1096"/>
      <c r="NQI2" s="1096"/>
      <c r="NQJ2" s="1096"/>
      <c r="NQK2" s="1096"/>
      <c r="NQL2" s="1096"/>
      <c r="NQM2" s="1096"/>
      <c r="NQN2" s="1096"/>
      <c r="NQO2" s="1096"/>
      <c r="NQP2" s="1096"/>
      <c r="NQQ2" s="1096"/>
      <c r="NQR2" s="1096"/>
      <c r="NQS2" s="1096"/>
      <c r="NQT2" s="1096"/>
      <c r="NQU2" s="1096"/>
      <c r="NQV2" s="1096"/>
      <c r="NQW2" s="1096"/>
      <c r="NQX2" s="1096"/>
      <c r="NQY2" s="1096"/>
      <c r="NQZ2" s="1096"/>
      <c r="NRA2" s="1096"/>
      <c r="NRB2" s="1096"/>
      <c r="NRC2" s="1096"/>
      <c r="NRD2" s="1096"/>
      <c r="NRE2" s="1096"/>
      <c r="NRF2" s="1096"/>
      <c r="NRG2" s="1096"/>
      <c r="NRH2" s="1096"/>
      <c r="NRI2" s="1096"/>
      <c r="NRJ2" s="1096"/>
      <c r="NRK2" s="1096"/>
      <c r="NRL2" s="1096"/>
      <c r="NRM2" s="1096"/>
      <c r="NRN2" s="1096"/>
      <c r="NRO2" s="1096"/>
      <c r="NRP2" s="1096"/>
      <c r="NRQ2" s="1096"/>
      <c r="NRR2" s="1096"/>
      <c r="NRS2" s="1096"/>
      <c r="NRT2" s="1096"/>
      <c r="NRU2" s="1096"/>
      <c r="NRV2" s="1096"/>
      <c r="NRW2" s="1096"/>
      <c r="NRX2" s="1096"/>
      <c r="NRY2" s="1096"/>
      <c r="NRZ2" s="1096"/>
      <c r="NSA2" s="1096"/>
      <c r="NSB2" s="1096"/>
      <c r="NSC2" s="1096"/>
      <c r="NSD2" s="1096"/>
      <c r="NSE2" s="1096"/>
      <c r="NSF2" s="1096"/>
      <c r="NSG2" s="1096"/>
      <c r="NSH2" s="1096"/>
      <c r="NSI2" s="1096"/>
      <c r="NSJ2" s="1096"/>
      <c r="NSK2" s="1096"/>
      <c r="NSL2" s="1096"/>
      <c r="NSM2" s="1096"/>
      <c r="NSN2" s="1096"/>
      <c r="NSO2" s="1096"/>
      <c r="NSP2" s="1096"/>
      <c r="NSQ2" s="1096"/>
      <c r="NSR2" s="1096"/>
      <c r="NSS2" s="1096"/>
      <c r="NST2" s="1096"/>
      <c r="NSU2" s="1096"/>
      <c r="NSV2" s="1096"/>
      <c r="NSW2" s="1096"/>
      <c r="NSX2" s="1096"/>
      <c r="NSY2" s="1096"/>
      <c r="NSZ2" s="1096"/>
      <c r="NTA2" s="1096"/>
      <c r="NTB2" s="1096"/>
      <c r="NTC2" s="1096"/>
      <c r="NTD2" s="1096"/>
      <c r="NTE2" s="1096"/>
      <c r="NTF2" s="1096"/>
      <c r="NTG2" s="1096"/>
      <c r="NTH2" s="1096"/>
      <c r="NTI2" s="1096"/>
      <c r="NTJ2" s="1096"/>
      <c r="NTK2" s="1096"/>
      <c r="NTL2" s="1096"/>
      <c r="NTM2" s="1096"/>
      <c r="NTN2" s="1096"/>
      <c r="NTO2" s="1096"/>
      <c r="NTP2" s="1096"/>
      <c r="NTQ2" s="1096"/>
      <c r="NTR2" s="1096"/>
      <c r="NTS2" s="1096"/>
      <c r="NTT2" s="1096"/>
      <c r="NTU2" s="1096"/>
      <c r="NTV2" s="1096"/>
      <c r="NTW2" s="1096"/>
      <c r="NTX2" s="1096"/>
      <c r="NTY2" s="1096"/>
      <c r="NTZ2" s="1096"/>
      <c r="NUA2" s="1096"/>
      <c r="NUB2" s="1096"/>
      <c r="NUC2" s="1096"/>
      <c r="NUD2" s="1096"/>
      <c r="NUE2" s="1096"/>
      <c r="NUF2" s="1096"/>
      <c r="NUG2" s="1096"/>
      <c r="NUH2" s="1096"/>
      <c r="NUI2" s="1096"/>
      <c r="NUJ2" s="1096"/>
      <c r="NUK2" s="1096"/>
      <c r="NUL2" s="1096"/>
      <c r="NUM2" s="1096"/>
      <c r="NUN2" s="1096"/>
      <c r="NUO2" s="1096"/>
      <c r="NUP2" s="1096"/>
      <c r="NUQ2" s="1096"/>
      <c r="NUR2" s="1096"/>
      <c r="NUS2" s="1096"/>
      <c r="NUT2" s="1096"/>
      <c r="NUU2" s="1096"/>
      <c r="NUV2" s="1096"/>
      <c r="NUW2" s="1096"/>
      <c r="NUX2" s="1096"/>
      <c r="NUY2" s="1096"/>
      <c r="NUZ2" s="1096"/>
      <c r="NVA2" s="1096"/>
      <c r="NVB2" s="1096"/>
      <c r="NVC2" s="1096"/>
      <c r="NVD2" s="1096"/>
      <c r="NVE2" s="1096"/>
      <c r="NVF2" s="1096"/>
      <c r="NVG2" s="1096"/>
      <c r="NVH2" s="1096"/>
      <c r="NVI2" s="1096"/>
      <c r="NVJ2" s="1096"/>
      <c r="NVK2" s="1096"/>
      <c r="NVL2" s="1096"/>
      <c r="NVM2" s="1096"/>
      <c r="NVN2" s="1096"/>
      <c r="NVO2" s="1096"/>
      <c r="NVP2" s="1096"/>
      <c r="NVQ2" s="1096"/>
      <c r="NVR2" s="1096"/>
      <c r="NVS2" s="1096"/>
      <c r="NVT2" s="1096"/>
      <c r="NVU2" s="1096"/>
      <c r="NVV2" s="1096"/>
      <c r="NVW2" s="1096"/>
      <c r="NVX2" s="1096"/>
      <c r="NVY2" s="1096"/>
      <c r="NVZ2" s="1096"/>
      <c r="NWA2" s="1096"/>
      <c r="NWB2" s="1096"/>
      <c r="NWC2" s="1096"/>
      <c r="NWD2" s="1096"/>
      <c r="NWE2" s="1096"/>
      <c r="NWF2" s="1096"/>
      <c r="NWG2" s="1096"/>
      <c r="NWH2" s="1096"/>
      <c r="NWI2" s="1096"/>
      <c r="NWJ2" s="1096"/>
      <c r="NWK2" s="1096"/>
      <c r="NWL2" s="1096"/>
      <c r="NWM2" s="1096"/>
      <c r="NWN2" s="1096"/>
      <c r="NWO2" s="1096"/>
      <c r="NWP2" s="1096"/>
      <c r="NWQ2" s="1096"/>
      <c r="NWR2" s="1096"/>
      <c r="NWS2" s="1096"/>
      <c r="NWT2" s="1096"/>
      <c r="NWU2" s="1096"/>
      <c r="NWV2" s="1096"/>
      <c r="NWW2" s="1096"/>
      <c r="NWX2" s="1096"/>
      <c r="NWY2" s="1096"/>
      <c r="NWZ2" s="1096"/>
      <c r="NXA2" s="1096"/>
      <c r="NXB2" s="1096"/>
      <c r="NXC2" s="1096"/>
      <c r="NXD2" s="1096"/>
      <c r="NXE2" s="1096"/>
      <c r="NXF2" s="1096"/>
      <c r="NXG2" s="1096"/>
      <c r="NXH2" s="1096"/>
      <c r="NXI2" s="1096"/>
      <c r="NXJ2" s="1096"/>
      <c r="NXK2" s="1096"/>
      <c r="NXL2" s="1096"/>
      <c r="NXM2" s="1096"/>
      <c r="NXN2" s="1096"/>
      <c r="NXO2" s="1096"/>
      <c r="NXP2" s="1096"/>
      <c r="NXQ2" s="1096"/>
      <c r="NXR2" s="1096"/>
      <c r="NXS2" s="1096"/>
      <c r="NXT2" s="1096"/>
      <c r="NXU2" s="1096"/>
      <c r="NXV2" s="1096"/>
      <c r="NXW2" s="1096"/>
      <c r="NXX2" s="1096"/>
      <c r="NXY2" s="1096"/>
      <c r="NXZ2" s="1096"/>
      <c r="NYA2" s="1096"/>
      <c r="NYB2" s="1096"/>
      <c r="NYC2" s="1096"/>
      <c r="NYD2" s="1096"/>
      <c r="NYE2" s="1096"/>
      <c r="NYF2" s="1096"/>
      <c r="NYG2" s="1096"/>
      <c r="NYH2" s="1096"/>
      <c r="NYI2" s="1096"/>
      <c r="NYJ2" s="1096"/>
      <c r="NYK2" s="1096"/>
      <c r="NYL2" s="1096"/>
      <c r="NYM2" s="1096"/>
      <c r="NYN2" s="1096"/>
      <c r="NYO2" s="1096"/>
      <c r="NYP2" s="1096"/>
      <c r="NYQ2" s="1096"/>
      <c r="NYR2" s="1096"/>
      <c r="NYS2" s="1096"/>
      <c r="NYT2" s="1096"/>
      <c r="NYU2" s="1096"/>
      <c r="NYV2" s="1096"/>
      <c r="NYW2" s="1096"/>
      <c r="NYX2" s="1096"/>
      <c r="NYY2" s="1096"/>
      <c r="NYZ2" s="1096"/>
      <c r="NZA2" s="1096"/>
      <c r="NZB2" s="1096"/>
      <c r="NZC2" s="1096"/>
      <c r="NZD2" s="1096"/>
      <c r="NZE2" s="1096"/>
      <c r="NZF2" s="1096"/>
      <c r="NZG2" s="1096"/>
      <c r="NZH2" s="1096"/>
      <c r="NZI2" s="1096"/>
      <c r="NZJ2" s="1096"/>
      <c r="NZK2" s="1096"/>
      <c r="NZL2" s="1096"/>
      <c r="NZM2" s="1096"/>
      <c r="NZN2" s="1096"/>
      <c r="NZO2" s="1096"/>
      <c r="NZP2" s="1096"/>
      <c r="NZQ2" s="1096"/>
      <c r="NZR2" s="1096"/>
      <c r="NZS2" s="1096"/>
      <c r="NZT2" s="1096"/>
      <c r="NZU2" s="1096"/>
      <c r="NZV2" s="1096"/>
      <c r="NZW2" s="1096"/>
      <c r="NZX2" s="1096"/>
      <c r="NZY2" s="1096"/>
      <c r="NZZ2" s="1096"/>
      <c r="OAA2" s="1096"/>
      <c r="OAB2" s="1096"/>
      <c r="OAC2" s="1096"/>
      <c r="OAD2" s="1096"/>
      <c r="OAE2" s="1096"/>
      <c r="OAF2" s="1096"/>
      <c r="OAG2" s="1096"/>
      <c r="OAH2" s="1096"/>
      <c r="OAI2" s="1096"/>
      <c r="OAJ2" s="1096"/>
      <c r="OAK2" s="1096"/>
      <c r="OAL2" s="1096"/>
      <c r="OAM2" s="1096"/>
      <c r="OAN2" s="1096"/>
      <c r="OAO2" s="1096"/>
      <c r="OAP2" s="1096"/>
      <c r="OAQ2" s="1096"/>
      <c r="OAR2" s="1096"/>
      <c r="OAS2" s="1096"/>
      <c r="OAT2" s="1096"/>
      <c r="OAU2" s="1096"/>
      <c r="OAV2" s="1096"/>
      <c r="OAW2" s="1096"/>
      <c r="OAX2" s="1096"/>
      <c r="OAY2" s="1096"/>
      <c r="OAZ2" s="1096"/>
      <c r="OBA2" s="1096"/>
      <c r="OBB2" s="1096"/>
      <c r="OBC2" s="1096"/>
      <c r="OBD2" s="1096"/>
      <c r="OBE2" s="1096"/>
      <c r="OBF2" s="1096"/>
      <c r="OBG2" s="1096"/>
      <c r="OBH2" s="1096"/>
      <c r="OBI2" s="1096"/>
      <c r="OBJ2" s="1096"/>
      <c r="OBK2" s="1096"/>
      <c r="OBL2" s="1096"/>
      <c r="OBM2" s="1096"/>
      <c r="OBN2" s="1096"/>
      <c r="OBO2" s="1096"/>
      <c r="OBP2" s="1096"/>
      <c r="OBQ2" s="1096"/>
      <c r="OBR2" s="1096"/>
      <c r="OBS2" s="1096"/>
      <c r="OBT2" s="1096"/>
      <c r="OBU2" s="1096"/>
      <c r="OBV2" s="1096"/>
      <c r="OBW2" s="1096"/>
      <c r="OBX2" s="1096"/>
      <c r="OBY2" s="1096"/>
      <c r="OBZ2" s="1096"/>
      <c r="OCA2" s="1096"/>
      <c r="OCB2" s="1096"/>
      <c r="OCC2" s="1096"/>
      <c r="OCD2" s="1096"/>
      <c r="OCE2" s="1096"/>
      <c r="OCF2" s="1096"/>
      <c r="OCG2" s="1096"/>
      <c r="OCH2" s="1096"/>
      <c r="OCI2" s="1096"/>
      <c r="OCJ2" s="1096"/>
      <c r="OCK2" s="1096"/>
      <c r="OCL2" s="1096"/>
      <c r="OCM2" s="1096"/>
      <c r="OCN2" s="1096"/>
      <c r="OCO2" s="1096"/>
      <c r="OCP2" s="1096"/>
      <c r="OCQ2" s="1096"/>
      <c r="OCR2" s="1096"/>
      <c r="OCS2" s="1096"/>
      <c r="OCT2" s="1096"/>
      <c r="OCU2" s="1096"/>
      <c r="OCV2" s="1096"/>
      <c r="OCW2" s="1096"/>
      <c r="OCX2" s="1096"/>
      <c r="OCY2" s="1096"/>
      <c r="OCZ2" s="1096"/>
      <c r="ODA2" s="1096"/>
      <c r="ODB2" s="1096"/>
      <c r="ODC2" s="1096"/>
      <c r="ODD2" s="1096"/>
      <c r="ODE2" s="1096"/>
      <c r="ODF2" s="1096"/>
      <c r="ODG2" s="1096"/>
      <c r="ODH2" s="1096"/>
      <c r="ODI2" s="1096"/>
      <c r="ODJ2" s="1096"/>
      <c r="ODK2" s="1096"/>
      <c r="ODL2" s="1096"/>
      <c r="ODM2" s="1096"/>
      <c r="ODN2" s="1096"/>
      <c r="ODO2" s="1096"/>
      <c r="ODP2" s="1096"/>
      <c r="ODQ2" s="1096"/>
      <c r="ODR2" s="1096"/>
      <c r="ODS2" s="1096"/>
      <c r="ODT2" s="1096"/>
      <c r="ODU2" s="1096"/>
      <c r="ODV2" s="1096"/>
      <c r="ODW2" s="1096"/>
      <c r="ODX2" s="1096"/>
      <c r="ODY2" s="1096"/>
      <c r="ODZ2" s="1096"/>
      <c r="OEA2" s="1096"/>
      <c r="OEB2" s="1096"/>
      <c r="OEC2" s="1096"/>
      <c r="OED2" s="1096"/>
      <c r="OEE2" s="1096"/>
      <c r="OEF2" s="1096"/>
      <c r="OEG2" s="1096"/>
      <c r="OEH2" s="1096"/>
      <c r="OEI2" s="1096"/>
      <c r="OEJ2" s="1096"/>
      <c r="OEK2" s="1096"/>
      <c r="OEL2" s="1096"/>
      <c r="OEM2" s="1096"/>
      <c r="OEN2" s="1096"/>
      <c r="OEO2" s="1096"/>
      <c r="OEP2" s="1096"/>
      <c r="OEQ2" s="1096"/>
      <c r="OER2" s="1096"/>
      <c r="OES2" s="1096"/>
      <c r="OET2" s="1096"/>
      <c r="OEU2" s="1096"/>
      <c r="OEV2" s="1096"/>
      <c r="OEW2" s="1096"/>
      <c r="OEX2" s="1096"/>
      <c r="OEY2" s="1096"/>
      <c r="OEZ2" s="1096"/>
      <c r="OFA2" s="1096"/>
      <c r="OFB2" s="1096"/>
      <c r="OFC2" s="1096"/>
      <c r="OFD2" s="1096"/>
      <c r="OFE2" s="1096"/>
      <c r="OFF2" s="1096"/>
      <c r="OFG2" s="1096"/>
      <c r="OFH2" s="1096"/>
      <c r="OFI2" s="1096"/>
      <c r="OFJ2" s="1096"/>
      <c r="OFK2" s="1096"/>
      <c r="OFL2" s="1096"/>
      <c r="OFM2" s="1096"/>
      <c r="OFN2" s="1096"/>
      <c r="OFO2" s="1096"/>
      <c r="OFP2" s="1096"/>
      <c r="OFQ2" s="1096"/>
      <c r="OFR2" s="1096"/>
      <c r="OFS2" s="1096"/>
      <c r="OFT2" s="1096"/>
      <c r="OFU2" s="1096"/>
      <c r="OFV2" s="1096"/>
      <c r="OFW2" s="1096"/>
      <c r="OFX2" s="1096"/>
      <c r="OFY2" s="1096"/>
      <c r="OFZ2" s="1096"/>
      <c r="OGA2" s="1096"/>
      <c r="OGB2" s="1096"/>
      <c r="OGC2" s="1096"/>
      <c r="OGD2" s="1096"/>
      <c r="OGE2" s="1096"/>
      <c r="OGF2" s="1096"/>
      <c r="OGG2" s="1096"/>
      <c r="OGH2" s="1096"/>
      <c r="OGI2" s="1096"/>
      <c r="OGJ2" s="1096"/>
      <c r="OGK2" s="1096"/>
      <c r="OGL2" s="1096"/>
      <c r="OGM2" s="1096"/>
      <c r="OGN2" s="1096"/>
      <c r="OGO2" s="1096"/>
      <c r="OGP2" s="1096"/>
      <c r="OGQ2" s="1096"/>
      <c r="OGR2" s="1096"/>
      <c r="OGS2" s="1096"/>
      <c r="OGT2" s="1096"/>
      <c r="OGU2" s="1096"/>
      <c r="OGV2" s="1096"/>
      <c r="OGW2" s="1096"/>
      <c r="OGX2" s="1096"/>
      <c r="OGY2" s="1096"/>
      <c r="OGZ2" s="1096"/>
      <c r="OHA2" s="1096"/>
      <c r="OHB2" s="1096"/>
      <c r="OHC2" s="1096"/>
      <c r="OHD2" s="1096"/>
      <c r="OHE2" s="1096"/>
      <c r="OHF2" s="1096"/>
      <c r="OHG2" s="1096"/>
      <c r="OHH2" s="1096"/>
      <c r="OHI2" s="1096"/>
      <c r="OHJ2" s="1096"/>
      <c r="OHK2" s="1096"/>
      <c r="OHL2" s="1096"/>
      <c r="OHM2" s="1096"/>
      <c r="OHN2" s="1096"/>
      <c r="OHO2" s="1096"/>
      <c r="OHP2" s="1096"/>
      <c r="OHQ2" s="1096"/>
      <c r="OHR2" s="1096"/>
      <c r="OHS2" s="1096"/>
      <c r="OHT2" s="1096"/>
      <c r="OHU2" s="1096"/>
      <c r="OHV2" s="1096"/>
      <c r="OHW2" s="1096"/>
      <c r="OHX2" s="1096"/>
      <c r="OHY2" s="1096"/>
      <c r="OHZ2" s="1096"/>
      <c r="OIA2" s="1096"/>
      <c r="OIB2" s="1096"/>
      <c r="OIC2" s="1096"/>
      <c r="OID2" s="1096"/>
      <c r="OIE2" s="1096"/>
      <c r="OIF2" s="1096"/>
      <c r="OIG2" s="1096"/>
      <c r="OIH2" s="1096"/>
      <c r="OII2" s="1096"/>
      <c r="OIJ2" s="1096"/>
      <c r="OIK2" s="1096"/>
      <c r="OIL2" s="1096"/>
      <c r="OIM2" s="1096"/>
      <c r="OIN2" s="1096"/>
      <c r="OIO2" s="1096"/>
      <c r="OIP2" s="1096"/>
      <c r="OIQ2" s="1096"/>
      <c r="OIR2" s="1096"/>
      <c r="OIS2" s="1096"/>
      <c r="OIT2" s="1096"/>
      <c r="OIU2" s="1096"/>
      <c r="OIV2" s="1096"/>
      <c r="OIW2" s="1096"/>
      <c r="OIX2" s="1096"/>
      <c r="OIY2" s="1096"/>
      <c r="OIZ2" s="1096"/>
      <c r="OJA2" s="1096"/>
      <c r="OJB2" s="1096"/>
      <c r="OJC2" s="1096"/>
      <c r="OJD2" s="1096"/>
      <c r="OJE2" s="1096"/>
      <c r="OJF2" s="1096"/>
      <c r="OJG2" s="1096"/>
      <c r="OJH2" s="1096"/>
      <c r="OJI2" s="1096"/>
      <c r="OJJ2" s="1096"/>
      <c r="OJK2" s="1096"/>
      <c r="OJL2" s="1096"/>
      <c r="OJM2" s="1096"/>
      <c r="OJN2" s="1096"/>
      <c r="OJO2" s="1096"/>
      <c r="OJP2" s="1096"/>
      <c r="OJQ2" s="1096"/>
      <c r="OJR2" s="1096"/>
      <c r="OJS2" s="1096"/>
      <c r="OJT2" s="1096"/>
      <c r="OJU2" s="1096"/>
      <c r="OJV2" s="1096"/>
      <c r="OJW2" s="1096"/>
      <c r="OJX2" s="1096"/>
      <c r="OJY2" s="1096"/>
      <c r="OJZ2" s="1096"/>
      <c r="OKA2" s="1096"/>
      <c r="OKB2" s="1096"/>
      <c r="OKC2" s="1096"/>
      <c r="OKD2" s="1096"/>
      <c r="OKE2" s="1096"/>
      <c r="OKF2" s="1096"/>
      <c r="OKG2" s="1096"/>
      <c r="OKH2" s="1096"/>
      <c r="OKI2" s="1096"/>
      <c r="OKJ2" s="1096"/>
      <c r="OKK2" s="1096"/>
      <c r="OKL2" s="1096"/>
      <c r="OKM2" s="1096"/>
      <c r="OKN2" s="1096"/>
      <c r="OKO2" s="1096"/>
      <c r="OKP2" s="1096"/>
      <c r="OKQ2" s="1096"/>
      <c r="OKR2" s="1096"/>
      <c r="OKS2" s="1096"/>
      <c r="OKT2" s="1096"/>
      <c r="OKU2" s="1096"/>
      <c r="OKV2" s="1096"/>
      <c r="OKW2" s="1096"/>
      <c r="OKX2" s="1096"/>
      <c r="OKY2" s="1096"/>
      <c r="OKZ2" s="1096"/>
      <c r="OLA2" s="1096"/>
      <c r="OLB2" s="1096"/>
      <c r="OLC2" s="1096"/>
      <c r="OLD2" s="1096"/>
      <c r="OLE2" s="1096"/>
      <c r="OLF2" s="1096"/>
      <c r="OLG2" s="1096"/>
      <c r="OLH2" s="1096"/>
      <c r="OLI2" s="1096"/>
      <c r="OLJ2" s="1096"/>
      <c r="OLK2" s="1096"/>
      <c r="OLL2" s="1096"/>
      <c r="OLM2" s="1096"/>
      <c r="OLN2" s="1096"/>
      <c r="OLO2" s="1096"/>
      <c r="OLP2" s="1096"/>
      <c r="OLQ2" s="1096"/>
      <c r="OLR2" s="1096"/>
      <c r="OLS2" s="1096"/>
      <c r="OLT2" s="1096"/>
      <c r="OLU2" s="1096"/>
      <c r="OLV2" s="1096"/>
      <c r="OLW2" s="1096"/>
      <c r="OLX2" s="1096"/>
      <c r="OLY2" s="1096"/>
      <c r="OLZ2" s="1096"/>
      <c r="OMA2" s="1096"/>
      <c r="OMB2" s="1096"/>
      <c r="OMC2" s="1096"/>
      <c r="OMD2" s="1096"/>
      <c r="OME2" s="1096"/>
      <c r="OMF2" s="1096"/>
      <c r="OMG2" s="1096"/>
      <c r="OMH2" s="1096"/>
      <c r="OMI2" s="1096"/>
      <c r="OMJ2" s="1096"/>
      <c r="OMK2" s="1096"/>
      <c r="OML2" s="1096"/>
      <c r="OMM2" s="1096"/>
      <c r="OMN2" s="1096"/>
      <c r="OMO2" s="1096"/>
      <c r="OMP2" s="1096"/>
      <c r="OMQ2" s="1096"/>
      <c r="OMR2" s="1096"/>
      <c r="OMS2" s="1096"/>
      <c r="OMT2" s="1096"/>
      <c r="OMU2" s="1096"/>
      <c r="OMV2" s="1096"/>
      <c r="OMW2" s="1096"/>
      <c r="OMX2" s="1096"/>
      <c r="OMY2" s="1096"/>
      <c r="OMZ2" s="1096"/>
      <c r="ONA2" s="1096"/>
      <c r="ONB2" s="1096"/>
      <c r="ONC2" s="1096"/>
      <c r="OND2" s="1096"/>
      <c r="ONE2" s="1096"/>
      <c r="ONF2" s="1096"/>
      <c r="ONG2" s="1096"/>
      <c r="ONH2" s="1096"/>
      <c r="ONI2" s="1096"/>
      <c r="ONJ2" s="1096"/>
      <c r="ONK2" s="1096"/>
      <c r="ONL2" s="1096"/>
      <c r="ONM2" s="1096"/>
      <c r="ONN2" s="1096"/>
      <c r="ONO2" s="1096"/>
      <c r="ONP2" s="1096"/>
      <c r="ONQ2" s="1096"/>
      <c r="ONR2" s="1096"/>
      <c r="ONS2" s="1096"/>
      <c r="ONT2" s="1096"/>
      <c r="ONU2" s="1096"/>
      <c r="ONV2" s="1096"/>
      <c r="ONW2" s="1096"/>
      <c r="ONX2" s="1096"/>
      <c r="ONY2" s="1096"/>
      <c r="ONZ2" s="1096"/>
      <c r="OOA2" s="1096"/>
      <c r="OOB2" s="1096"/>
      <c r="OOC2" s="1096"/>
      <c r="OOD2" s="1096"/>
      <c r="OOE2" s="1096"/>
      <c r="OOF2" s="1096"/>
      <c r="OOG2" s="1096"/>
      <c r="OOH2" s="1096"/>
      <c r="OOI2" s="1096"/>
      <c r="OOJ2" s="1096"/>
      <c r="OOK2" s="1096"/>
      <c r="OOL2" s="1096"/>
      <c r="OOM2" s="1096"/>
      <c r="OON2" s="1096"/>
      <c r="OOO2" s="1096"/>
      <c r="OOP2" s="1096"/>
      <c r="OOQ2" s="1096"/>
      <c r="OOR2" s="1096"/>
      <c r="OOS2" s="1096"/>
      <c r="OOT2" s="1096"/>
      <c r="OOU2" s="1096"/>
      <c r="OOV2" s="1096"/>
      <c r="OOW2" s="1096"/>
      <c r="OOX2" s="1096"/>
      <c r="OOY2" s="1096"/>
      <c r="OOZ2" s="1096"/>
      <c r="OPA2" s="1096"/>
      <c r="OPB2" s="1096"/>
      <c r="OPC2" s="1096"/>
      <c r="OPD2" s="1096"/>
      <c r="OPE2" s="1096"/>
      <c r="OPF2" s="1096"/>
      <c r="OPG2" s="1096"/>
      <c r="OPH2" s="1096"/>
      <c r="OPI2" s="1096"/>
      <c r="OPJ2" s="1096"/>
      <c r="OPK2" s="1096"/>
      <c r="OPL2" s="1096"/>
      <c r="OPM2" s="1096"/>
      <c r="OPN2" s="1096"/>
      <c r="OPO2" s="1096"/>
      <c r="OPP2" s="1096"/>
      <c r="OPQ2" s="1096"/>
      <c r="OPR2" s="1096"/>
      <c r="OPS2" s="1096"/>
      <c r="OPT2" s="1096"/>
      <c r="OPU2" s="1096"/>
      <c r="OPV2" s="1096"/>
      <c r="OPW2" s="1096"/>
      <c r="OPX2" s="1096"/>
      <c r="OPY2" s="1096"/>
      <c r="OPZ2" s="1096"/>
      <c r="OQA2" s="1096"/>
      <c r="OQB2" s="1096"/>
      <c r="OQC2" s="1096"/>
      <c r="OQD2" s="1096"/>
      <c r="OQE2" s="1096"/>
      <c r="OQF2" s="1096"/>
      <c r="OQG2" s="1096"/>
      <c r="OQH2" s="1096"/>
      <c r="OQI2" s="1096"/>
      <c r="OQJ2" s="1096"/>
      <c r="OQK2" s="1096"/>
      <c r="OQL2" s="1096"/>
      <c r="OQM2" s="1096"/>
      <c r="OQN2" s="1096"/>
      <c r="OQO2" s="1096"/>
      <c r="OQP2" s="1096"/>
      <c r="OQQ2" s="1096"/>
      <c r="OQR2" s="1096"/>
      <c r="OQS2" s="1096"/>
      <c r="OQT2" s="1096"/>
      <c r="OQU2" s="1096"/>
      <c r="OQV2" s="1096"/>
      <c r="OQW2" s="1096"/>
      <c r="OQX2" s="1096"/>
      <c r="OQY2" s="1096"/>
      <c r="OQZ2" s="1096"/>
      <c r="ORA2" s="1096"/>
      <c r="ORB2" s="1096"/>
      <c r="ORC2" s="1096"/>
      <c r="ORD2" s="1096"/>
      <c r="ORE2" s="1096"/>
      <c r="ORF2" s="1096"/>
      <c r="ORG2" s="1096"/>
      <c r="ORH2" s="1096"/>
      <c r="ORI2" s="1096"/>
      <c r="ORJ2" s="1096"/>
      <c r="ORK2" s="1096"/>
      <c r="ORL2" s="1096"/>
      <c r="ORM2" s="1096"/>
      <c r="ORN2" s="1096"/>
      <c r="ORO2" s="1096"/>
      <c r="ORP2" s="1096"/>
      <c r="ORQ2" s="1096"/>
      <c r="ORR2" s="1096"/>
      <c r="ORS2" s="1096"/>
      <c r="ORT2" s="1096"/>
      <c r="ORU2" s="1096"/>
      <c r="ORV2" s="1096"/>
      <c r="ORW2" s="1096"/>
      <c r="ORX2" s="1096"/>
      <c r="ORY2" s="1096"/>
      <c r="ORZ2" s="1096"/>
      <c r="OSA2" s="1096"/>
      <c r="OSB2" s="1096"/>
      <c r="OSC2" s="1096"/>
      <c r="OSD2" s="1096"/>
      <c r="OSE2" s="1096"/>
      <c r="OSF2" s="1096"/>
      <c r="OSG2" s="1096"/>
      <c r="OSH2" s="1096"/>
      <c r="OSI2" s="1096"/>
      <c r="OSJ2" s="1096"/>
      <c r="OSK2" s="1096"/>
      <c r="OSL2" s="1096"/>
      <c r="OSM2" s="1096"/>
      <c r="OSN2" s="1096"/>
      <c r="OSO2" s="1096"/>
      <c r="OSP2" s="1096"/>
      <c r="OSQ2" s="1096"/>
      <c r="OSR2" s="1096"/>
      <c r="OSS2" s="1096"/>
      <c r="OST2" s="1096"/>
      <c r="OSU2" s="1096"/>
      <c r="OSV2" s="1096"/>
      <c r="OSW2" s="1096"/>
      <c r="OSX2" s="1096"/>
      <c r="OSY2" s="1096"/>
      <c r="OSZ2" s="1096"/>
      <c r="OTA2" s="1096"/>
      <c r="OTB2" s="1096"/>
      <c r="OTC2" s="1096"/>
      <c r="OTD2" s="1096"/>
      <c r="OTE2" s="1096"/>
      <c r="OTF2" s="1096"/>
      <c r="OTG2" s="1096"/>
      <c r="OTH2" s="1096"/>
      <c r="OTI2" s="1096"/>
      <c r="OTJ2" s="1096"/>
      <c r="OTK2" s="1096"/>
      <c r="OTL2" s="1096"/>
      <c r="OTM2" s="1096"/>
      <c r="OTN2" s="1096"/>
      <c r="OTO2" s="1096"/>
      <c r="OTP2" s="1096"/>
      <c r="OTQ2" s="1096"/>
      <c r="OTR2" s="1096"/>
      <c r="OTS2" s="1096"/>
      <c r="OTT2" s="1096"/>
      <c r="OTU2" s="1096"/>
      <c r="OTV2" s="1096"/>
      <c r="OTW2" s="1096"/>
      <c r="OTX2" s="1096"/>
      <c r="OTY2" s="1096"/>
      <c r="OTZ2" s="1096"/>
      <c r="OUA2" s="1096"/>
      <c r="OUB2" s="1096"/>
      <c r="OUC2" s="1096"/>
      <c r="OUD2" s="1096"/>
      <c r="OUE2" s="1096"/>
      <c r="OUF2" s="1096"/>
      <c r="OUG2" s="1096"/>
      <c r="OUH2" s="1096"/>
      <c r="OUI2" s="1096"/>
      <c r="OUJ2" s="1096"/>
      <c r="OUK2" s="1096"/>
      <c r="OUL2" s="1096"/>
      <c r="OUM2" s="1096"/>
      <c r="OUN2" s="1096"/>
      <c r="OUO2" s="1096"/>
      <c r="OUP2" s="1096"/>
      <c r="OUQ2" s="1096"/>
      <c r="OUR2" s="1096"/>
      <c r="OUS2" s="1096"/>
      <c r="OUT2" s="1096"/>
      <c r="OUU2" s="1096"/>
      <c r="OUV2" s="1096"/>
      <c r="OUW2" s="1096"/>
      <c r="OUX2" s="1096"/>
      <c r="OUY2" s="1096"/>
      <c r="OUZ2" s="1096"/>
      <c r="OVA2" s="1096"/>
      <c r="OVB2" s="1096"/>
      <c r="OVC2" s="1096"/>
      <c r="OVD2" s="1096"/>
      <c r="OVE2" s="1096"/>
      <c r="OVF2" s="1096"/>
      <c r="OVG2" s="1096"/>
      <c r="OVH2" s="1096"/>
      <c r="OVI2" s="1096"/>
      <c r="OVJ2" s="1096"/>
      <c r="OVK2" s="1096"/>
      <c r="OVL2" s="1096"/>
      <c r="OVM2" s="1096"/>
      <c r="OVN2" s="1096"/>
      <c r="OVO2" s="1096"/>
      <c r="OVP2" s="1096"/>
      <c r="OVQ2" s="1096"/>
      <c r="OVR2" s="1096"/>
      <c r="OVS2" s="1096"/>
      <c r="OVT2" s="1096"/>
      <c r="OVU2" s="1096"/>
      <c r="OVV2" s="1096"/>
      <c r="OVW2" s="1096"/>
      <c r="OVX2" s="1096"/>
      <c r="OVY2" s="1096"/>
      <c r="OVZ2" s="1096"/>
      <c r="OWA2" s="1096"/>
      <c r="OWB2" s="1096"/>
      <c r="OWC2" s="1096"/>
      <c r="OWD2" s="1096"/>
      <c r="OWE2" s="1096"/>
      <c r="OWF2" s="1096"/>
      <c r="OWG2" s="1096"/>
      <c r="OWH2" s="1096"/>
      <c r="OWI2" s="1096"/>
      <c r="OWJ2" s="1096"/>
      <c r="OWK2" s="1096"/>
      <c r="OWL2" s="1096"/>
      <c r="OWM2" s="1096"/>
      <c r="OWN2" s="1096"/>
      <c r="OWO2" s="1096"/>
      <c r="OWP2" s="1096"/>
      <c r="OWQ2" s="1096"/>
      <c r="OWR2" s="1096"/>
      <c r="OWS2" s="1096"/>
      <c r="OWT2" s="1096"/>
      <c r="OWU2" s="1096"/>
      <c r="OWV2" s="1096"/>
      <c r="OWW2" s="1096"/>
      <c r="OWX2" s="1096"/>
      <c r="OWY2" s="1096"/>
      <c r="OWZ2" s="1096"/>
      <c r="OXA2" s="1096"/>
      <c r="OXB2" s="1096"/>
      <c r="OXC2" s="1096"/>
      <c r="OXD2" s="1096"/>
      <c r="OXE2" s="1096"/>
      <c r="OXF2" s="1096"/>
      <c r="OXG2" s="1096"/>
      <c r="OXH2" s="1096"/>
      <c r="OXI2" s="1096"/>
      <c r="OXJ2" s="1096"/>
      <c r="OXK2" s="1096"/>
      <c r="OXL2" s="1096"/>
      <c r="OXM2" s="1096"/>
      <c r="OXN2" s="1096"/>
      <c r="OXO2" s="1096"/>
      <c r="OXP2" s="1096"/>
      <c r="OXQ2" s="1096"/>
      <c r="OXR2" s="1096"/>
      <c r="OXS2" s="1096"/>
      <c r="OXT2" s="1096"/>
      <c r="OXU2" s="1096"/>
      <c r="OXV2" s="1096"/>
      <c r="OXW2" s="1096"/>
      <c r="OXX2" s="1096"/>
      <c r="OXY2" s="1096"/>
      <c r="OXZ2" s="1096"/>
      <c r="OYA2" s="1096"/>
      <c r="OYB2" s="1096"/>
      <c r="OYC2" s="1096"/>
      <c r="OYD2" s="1096"/>
      <c r="OYE2" s="1096"/>
      <c r="OYF2" s="1096"/>
      <c r="OYG2" s="1096"/>
      <c r="OYH2" s="1096"/>
      <c r="OYI2" s="1096"/>
      <c r="OYJ2" s="1096"/>
      <c r="OYK2" s="1096"/>
      <c r="OYL2" s="1096"/>
      <c r="OYM2" s="1096"/>
      <c r="OYN2" s="1096"/>
      <c r="OYO2" s="1096"/>
      <c r="OYP2" s="1096"/>
      <c r="OYQ2" s="1096"/>
      <c r="OYR2" s="1096"/>
      <c r="OYS2" s="1096"/>
      <c r="OYT2" s="1096"/>
      <c r="OYU2" s="1096"/>
      <c r="OYV2" s="1096"/>
      <c r="OYW2" s="1096"/>
      <c r="OYX2" s="1096"/>
      <c r="OYY2" s="1096"/>
      <c r="OYZ2" s="1096"/>
      <c r="OZA2" s="1096"/>
      <c r="OZB2" s="1096"/>
      <c r="OZC2" s="1096"/>
      <c r="OZD2" s="1096"/>
      <c r="OZE2" s="1096"/>
      <c r="OZF2" s="1096"/>
      <c r="OZG2" s="1096"/>
      <c r="OZH2" s="1096"/>
      <c r="OZI2" s="1096"/>
      <c r="OZJ2" s="1096"/>
      <c r="OZK2" s="1096"/>
      <c r="OZL2" s="1096"/>
      <c r="OZM2" s="1096"/>
      <c r="OZN2" s="1096"/>
      <c r="OZO2" s="1096"/>
      <c r="OZP2" s="1096"/>
      <c r="OZQ2" s="1096"/>
      <c r="OZR2" s="1096"/>
      <c r="OZS2" s="1096"/>
      <c r="OZT2" s="1096"/>
      <c r="OZU2" s="1096"/>
      <c r="OZV2" s="1096"/>
      <c r="OZW2" s="1096"/>
      <c r="OZX2" s="1096"/>
      <c r="OZY2" s="1096"/>
      <c r="OZZ2" s="1096"/>
      <c r="PAA2" s="1096"/>
      <c r="PAB2" s="1096"/>
      <c r="PAC2" s="1096"/>
      <c r="PAD2" s="1096"/>
      <c r="PAE2" s="1096"/>
      <c r="PAF2" s="1096"/>
      <c r="PAG2" s="1096"/>
      <c r="PAH2" s="1096"/>
      <c r="PAI2" s="1096"/>
      <c r="PAJ2" s="1096"/>
      <c r="PAK2" s="1096"/>
      <c r="PAL2" s="1096"/>
      <c r="PAM2" s="1096"/>
      <c r="PAN2" s="1096"/>
      <c r="PAO2" s="1096"/>
      <c r="PAP2" s="1096"/>
      <c r="PAQ2" s="1096"/>
      <c r="PAR2" s="1096"/>
      <c r="PAS2" s="1096"/>
      <c r="PAT2" s="1096"/>
      <c r="PAU2" s="1096"/>
      <c r="PAV2" s="1096"/>
      <c r="PAW2" s="1096"/>
      <c r="PAX2" s="1096"/>
      <c r="PAY2" s="1096"/>
      <c r="PAZ2" s="1096"/>
      <c r="PBA2" s="1096"/>
      <c r="PBB2" s="1096"/>
      <c r="PBC2" s="1096"/>
      <c r="PBD2" s="1096"/>
      <c r="PBE2" s="1096"/>
      <c r="PBF2" s="1096"/>
      <c r="PBG2" s="1096"/>
      <c r="PBH2" s="1096"/>
      <c r="PBI2" s="1096"/>
      <c r="PBJ2" s="1096"/>
      <c r="PBK2" s="1096"/>
      <c r="PBL2" s="1096"/>
      <c r="PBM2" s="1096"/>
      <c r="PBN2" s="1096"/>
      <c r="PBO2" s="1096"/>
      <c r="PBP2" s="1096"/>
      <c r="PBQ2" s="1096"/>
      <c r="PBR2" s="1096"/>
      <c r="PBS2" s="1096"/>
      <c r="PBT2" s="1096"/>
      <c r="PBU2" s="1096"/>
      <c r="PBV2" s="1096"/>
      <c r="PBW2" s="1096"/>
      <c r="PBX2" s="1096"/>
      <c r="PBY2" s="1096"/>
      <c r="PBZ2" s="1096"/>
      <c r="PCA2" s="1096"/>
      <c r="PCB2" s="1096"/>
      <c r="PCC2" s="1096"/>
      <c r="PCD2" s="1096"/>
      <c r="PCE2" s="1096"/>
      <c r="PCF2" s="1096"/>
      <c r="PCG2" s="1096"/>
      <c r="PCH2" s="1096"/>
      <c r="PCI2" s="1096"/>
      <c r="PCJ2" s="1096"/>
      <c r="PCK2" s="1096"/>
      <c r="PCL2" s="1096"/>
      <c r="PCM2" s="1096"/>
      <c r="PCN2" s="1096"/>
      <c r="PCO2" s="1096"/>
      <c r="PCP2" s="1096"/>
      <c r="PCQ2" s="1096"/>
      <c r="PCR2" s="1096"/>
      <c r="PCS2" s="1096"/>
      <c r="PCT2" s="1096"/>
      <c r="PCU2" s="1096"/>
      <c r="PCV2" s="1096"/>
      <c r="PCW2" s="1096"/>
      <c r="PCX2" s="1096"/>
      <c r="PCY2" s="1096"/>
      <c r="PCZ2" s="1096"/>
      <c r="PDA2" s="1096"/>
      <c r="PDB2" s="1096"/>
      <c r="PDC2" s="1096"/>
      <c r="PDD2" s="1096"/>
      <c r="PDE2" s="1096"/>
      <c r="PDF2" s="1096"/>
      <c r="PDG2" s="1096"/>
      <c r="PDH2" s="1096"/>
      <c r="PDI2" s="1096"/>
      <c r="PDJ2" s="1096"/>
      <c r="PDK2" s="1096"/>
      <c r="PDL2" s="1096"/>
      <c r="PDM2" s="1096"/>
      <c r="PDN2" s="1096"/>
      <c r="PDO2" s="1096"/>
      <c r="PDP2" s="1096"/>
      <c r="PDQ2" s="1096"/>
      <c r="PDR2" s="1096"/>
      <c r="PDS2" s="1096"/>
      <c r="PDT2" s="1096"/>
      <c r="PDU2" s="1096"/>
      <c r="PDV2" s="1096"/>
      <c r="PDW2" s="1096"/>
      <c r="PDX2" s="1096"/>
      <c r="PDY2" s="1096"/>
      <c r="PDZ2" s="1096"/>
      <c r="PEA2" s="1096"/>
      <c r="PEB2" s="1096"/>
      <c r="PEC2" s="1096"/>
      <c r="PED2" s="1096"/>
      <c r="PEE2" s="1096"/>
      <c r="PEF2" s="1096"/>
      <c r="PEG2" s="1096"/>
      <c r="PEH2" s="1096"/>
      <c r="PEI2" s="1096"/>
      <c r="PEJ2" s="1096"/>
      <c r="PEK2" s="1096"/>
      <c r="PEL2" s="1096"/>
      <c r="PEM2" s="1096"/>
      <c r="PEN2" s="1096"/>
      <c r="PEO2" s="1096"/>
      <c r="PEP2" s="1096"/>
      <c r="PEQ2" s="1096"/>
      <c r="PER2" s="1096"/>
      <c r="PES2" s="1096"/>
      <c r="PET2" s="1096"/>
      <c r="PEU2" s="1096"/>
      <c r="PEV2" s="1096"/>
      <c r="PEW2" s="1096"/>
      <c r="PEX2" s="1096"/>
      <c r="PEY2" s="1096"/>
      <c r="PEZ2" s="1096"/>
      <c r="PFA2" s="1096"/>
      <c r="PFB2" s="1096"/>
      <c r="PFC2" s="1096"/>
      <c r="PFD2" s="1096"/>
      <c r="PFE2" s="1096"/>
      <c r="PFF2" s="1096"/>
      <c r="PFG2" s="1096"/>
      <c r="PFH2" s="1096"/>
      <c r="PFI2" s="1096"/>
      <c r="PFJ2" s="1096"/>
      <c r="PFK2" s="1096"/>
      <c r="PFL2" s="1096"/>
      <c r="PFM2" s="1096"/>
      <c r="PFN2" s="1096"/>
      <c r="PFO2" s="1096"/>
      <c r="PFP2" s="1096"/>
      <c r="PFQ2" s="1096"/>
      <c r="PFR2" s="1096"/>
      <c r="PFS2" s="1096"/>
      <c r="PFT2" s="1096"/>
      <c r="PFU2" s="1096"/>
      <c r="PFV2" s="1096"/>
      <c r="PFW2" s="1096"/>
      <c r="PFX2" s="1096"/>
      <c r="PFY2" s="1096"/>
      <c r="PFZ2" s="1096"/>
      <c r="PGA2" s="1096"/>
      <c r="PGB2" s="1096"/>
      <c r="PGC2" s="1096"/>
      <c r="PGD2" s="1096"/>
      <c r="PGE2" s="1096"/>
      <c r="PGF2" s="1096"/>
      <c r="PGG2" s="1096"/>
      <c r="PGH2" s="1096"/>
      <c r="PGI2" s="1096"/>
      <c r="PGJ2" s="1096"/>
      <c r="PGK2" s="1096"/>
      <c r="PGL2" s="1096"/>
      <c r="PGM2" s="1096"/>
      <c r="PGN2" s="1096"/>
      <c r="PGO2" s="1096"/>
      <c r="PGP2" s="1096"/>
      <c r="PGQ2" s="1096"/>
      <c r="PGR2" s="1096"/>
      <c r="PGS2" s="1096"/>
      <c r="PGT2" s="1096"/>
      <c r="PGU2" s="1096"/>
      <c r="PGV2" s="1096"/>
      <c r="PGW2" s="1096"/>
      <c r="PGX2" s="1096"/>
      <c r="PGY2" s="1096"/>
      <c r="PGZ2" s="1096"/>
      <c r="PHA2" s="1096"/>
      <c r="PHB2" s="1096"/>
      <c r="PHC2" s="1096"/>
      <c r="PHD2" s="1096"/>
      <c r="PHE2" s="1096"/>
      <c r="PHF2" s="1096"/>
      <c r="PHG2" s="1096"/>
      <c r="PHH2" s="1096"/>
      <c r="PHI2" s="1096"/>
      <c r="PHJ2" s="1096"/>
      <c r="PHK2" s="1096"/>
      <c r="PHL2" s="1096"/>
      <c r="PHM2" s="1096"/>
      <c r="PHN2" s="1096"/>
      <c r="PHO2" s="1096"/>
      <c r="PHP2" s="1096"/>
      <c r="PHQ2" s="1096"/>
      <c r="PHR2" s="1096"/>
      <c r="PHS2" s="1096"/>
      <c r="PHT2" s="1096"/>
      <c r="PHU2" s="1096"/>
      <c r="PHV2" s="1096"/>
      <c r="PHW2" s="1096"/>
      <c r="PHX2" s="1096"/>
      <c r="PHY2" s="1096"/>
      <c r="PHZ2" s="1096"/>
      <c r="PIA2" s="1096"/>
      <c r="PIB2" s="1096"/>
      <c r="PIC2" s="1096"/>
      <c r="PID2" s="1096"/>
      <c r="PIE2" s="1096"/>
      <c r="PIF2" s="1096"/>
      <c r="PIG2" s="1096"/>
      <c r="PIH2" s="1096"/>
      <c r="PII2" s="1096"/>
      <c r="PIJ2" s="1096"/>
      <c r="PIK2" s="1096"/>
      <c r="PIL2" s="1096"/>
      <c r="PIM2" s="1096"/>
      <c r="PIN2" s="1096"/>
      <c r="PIO2" s="1096"/>
      <c r="PIP2" s="1096"/>
      <c r="PIQ2" s="1096"/>
      <c r="PIR2" s="1096"/>
      <c r="PIS2" s="1096"/>
      <c r="PIT2" s="1096"/>
      <c r="PIU2" s="1096"/>
      <c r="PIV2" s="1096"/>
      <c r="PIW2" s="1096"/>
      <c r="PIX2" s="1096"/>
      <c r="PIY2" s="1096"/>
      <c r="PIZ2" s="1096"/>
      <c r="PJA2" s="1096"/>
      <c r="PJB2" s="1096"/>
      <c r="PJC2" s="1096"/>
      <c r="PJD2" s="1096"/>
      <c r="PJE2" s="1096"/>
      <c r="PJF2" s="1096"/>
      <c r="PJG2" s="1096"/>
      <c r="PJH2" s="1096"/>
      <c r="PJI2" s="1096"/>
      <c r="PJJ2" s="1096"/>
      <c r="PJK2" s="1096"/>
      <c r="PJL2" s="1096"/>
      <c r="PJM2" s="1096"/>
      <c r="PJN2" s="1096"/>
      <c r="PJO2" s="1096"/>
      <c r="PJP2" s="1096"/>
      <c r="PJQ2" s="1096"/>
      <c r="PJR2" s="1096"/>
      <c r="PJS2" s="1096"/>
      <c r="PJT2" s="1096"/>
      <c r="PJU2" s="1096"/>
      <c r="PJV2" s="1096"/>
      <c r="PJW2" s="1096"/>
      <c r="PJX2" s="1096"/>
      <c r="PJY2" s="1096"/>
      <c r="PJZ2" s="1096"/>
      <c r="PKA2" s="1096"/>
      <c r="PKB2" s="1096"/>
      <c r="PKC2" s="1096"/>
      <c r="PKD2" s="1096"/>
      <c r="PKE2" s="1096"/>
      <c r="PKF2" s="1096"/>
      <c r="PKG2" s="1096"/>
      <c r="PKH2" s="1096"/>
      <c r="PKI2" s="1096"/>
      <c r="PKJ2" s="1096"/>
      <c r="PKK2" s="1096"/>
      <c r="PKL2" s="1096"/>
      <c r="PKM2" s="1096"/>
      <c r="PKN2" s="1096"/>
      <c r="PKO2" s="1096"/>
      <c r="PKP2" s="1096"/>
      <c r="PKQ2" s="1096"/>
      <c r="PKR2" s="1096"/>
      <c r="PKS2" s="1096"/>
      <c r="PKT2" s="1096"/>
      <c r="PKU2" s="1096"/>
      <c r="PKV2" s="1096"/>
      <c r="PKW2" s="1096"/>
      <c r="PKX2" s="1096"/>
      <c r="PKY2" s="1096"/>
      <c r="PKZ2" s="1096"/>
      <c r="PLA2" s="1096"/>
      <c r="PLB2" s="1096"/>
      <c r="PLC2" s="1096"/>
      <c r="PLD2" s="1096"/>
      <c r="PLE2" s="1096"/>
      <c r="PLF2" s="1096"/>
      <c r="PLG2" s="1096"/>
      <c r="PLH2" s="1096"/>
      <c r="PLI2" s="1096"/>
      <c r="PLJ2" s="1096"/>
      <c r="PLK2" s="1096"/>
      <c r="PLL2" s="1096"/>
      <c r="PLM2" s="1096"/>
      <c r="PLN2" s="1096"/>
      <c r="PLO2" s="1096"/>
      <c r="PLP2" s="1096"/>
      <c r="PLQ2" s="1096"/>
      <c r="PLR2" s="1096"/>
      <c r="PLS2" s="1096"/>
      <c r="PLT2" s="1096"/>
      <c r="PLU2" s="1096"/>
      <c r="PLV2" s="1096"/>
      <c r="PLW2" s="1096"/>
      <c r="PLX2" s="1096"/>
      <c r="PLY2" s="1096"/>
      <c r="PLZ2" s="1096"/>
      <c r="PMA2" s="1096"/>
      <c r="PMB2" s="1096"/>
      <c r="PMC2" s="1096"/>
      <c r="PMD2" s="1096"/>
      <c r="PME2" s="1096"/>
      <c r="PMF2" s="1096"/>
      <c r="PMG2" s="1096"/>
      <c r="PMH2" s="1096"/>
      <c r="PMI2" s="1096"/>
      <c r="PMJ2" s="1096"/>
      <c r="PMK2" s="1096"/>
      <c r="PML2" s="1096"/>
      <c r="PMM2" s="1096"/>
      <c r="PMN2" s="1096"/>
      <c r="PMO2" s="1096"/>
      <c r="PMP2" s="1096"/>
      <c r="PMQ2" s="1096"/>
      <c r="PMR2" s="1096"/>
      <c r="PMS2" s="1096"/>
      <c r="PMT2" s="1096"/>
      <c r="PMU2" s="1096"/>
      <c r="PMV2" s="1096"/>
      <c r="PMW2" s="1096"/>
      <c r="PMX2" s="1096"/>
      <c r="PMY2" s="1096"/>
      <c r="PMZ2" s="1096"/>
      <c r="PNA2" s="1096"/>
      <c r="PNB2" s="1096"/>
      <c r="PNC2" s="1096"/>
      <c r="PND2" s="1096"/>
      <c r="PNE2" s="1096"/>
      <c r="PNF2" s="1096"/>
      <c r="PNG2" s="1096"/>
      <c r="PNH2" s="1096"/>
      <c r="PNI2" s="1096"/>
      <c r="PNJ2" s="1096"/>
      <c r="PNK2" s="1096"/>
      <c r="PNL2" s="1096"/>
      <c r="PNM2" s="1096"/>
      <c r="PNN2" s="1096"/>
      <c r="PNO2" s="1096"/>
      <c r="PNP2" s="1096"/>
      <c r="PNQ2" s="1096"/>
      <c r="PNR2" s="1096"/>
      <c r="PNS2" s="1096"/>
      <c r="PNT2" s="1096"/>
      <c r="PNU2" s="1096"/>
      <c r="PNV2" s="1096"/>
      <c r="PNW2" s="1096"/>
      <c r="PNX2" s="1096"/>
      <c r="PNY2" s="1096"/>
      <c r="PNZ2" s="1096"/>
      <c r="POA2" s="1096"/>
      <c r="POB2" s="1096"/>
      <c r="POC2" s="1096"/>
      <c r="POD2" s="1096"/>
      <c r="POE2" s="1096"/>
      <c r="POF2" s="1096"/>
      <c r="POG2" s="1096"/>
      <c r="POH2" s="1096"/>
      <c r="POI2" s="1096"/>
      <c r="POJ2" s="1096"/>
      <c r="POK2" s="1096"/>
      <c r="POL2" s="1096"/>
      <c r="POM2" s="1096"/>
      <c r="PON2" s="1096"/>
      <c r="POO2" s="1096"/>
      <c r="POP2" s="1096"/>
      <c r="POQ2" s="1096"/>
      <c r="POR2" s="1096"/>
      <c r="POS2" s="1096"/>
      <c r="POT2" s="1096"/>
      <c r="POU2" s="1096"/>
      <c r="POV2" s="1096"/>
      <c r="POW2" s="1096"/>
      <c r="POX2" s="1096"/>
      <c r="POY2" s="1096"/>
      <c r="POZ2" s="1096"/>
      <c r="PPA2" s="1096"/>
      <c r="PPB2" s="1096"/>
      <c r="PPC2" s="1096"/>
      <c r="PPD2" s="1096"/>
      <c r="PPE2" s="1096"/>
      <c r="PPF2" s="1096"/>
      <c r="PPG2" s="1096"/>
      <c r="PPH2" s="1096"/>
      <c r="PPI2" s="1096"/>
      <c r="PPJ2" s="1096"/>
      <c r="PPK2" s="1096"/>
      <c r="PPL2" s="1096"/>
      <c r="PPM2" s="1096"/>
      <c r="PPN2" s="1096"/>
      <c r="PPO2" s="1096"/>
      <c r="PPP2" s="1096"/>
      <c r="PPQ2" s="1096"/>
      <c r="PPR2" s="1096"/>
      <c r="PPS2" s="1096"/>
      <c r="PPT2" s="1096"/>
      <c r="PPU2" s="1096"/>
      <c r="PPV2" s="1096"/>
      <c r="PPW2" s="1096"/>
      <c r="PPX2" s="1096"/>
      <c r="PPY2" s="1096"/>
      <c r="PPZ2" s="1096"/>
      <c r="PQA2" s="1096"/>
      <c r="PQB2" s="1096"/>
      <c r="PQC2" s="1096"/>
      <c r="PQD2" s="1096"/>
      <c r="PQE2" s="1096"/>
      <c r="PQF2" s="1096"/>
      <c r="PQG2" s="1096"/>
      <c r="PQH2" s="1096"/>
      <c r="PQI2" s="1096"/>
      <c r="PQJ2" s="1096"/>
      <c r="PQK2" s="1096"/>
      <c r="PQL2" s="1096"/>
      <c r="PQM2" s="1096"/>
      <c r="PQN2" s="1096"/>
      <c r="PQO2" s="1096"/>
      <c r="PQP2" s="1096"/>
      <c r="PQQ2" s="1096"/>
      <c r="PQR2" s="1096"/>
      <c r="PQS2" s="1096"/>
      <c r="PQT2" s="1096"/>
      <c r="PQU2" s="1096"/>
      <c r="PQV2" s="1096"/>
      <c r="PQW2" s="1096"/>
      <c r="PQX2" s="1096"/>
      <c r="PQY2" s="1096"/>
      <c r="PQZ2" s="1096"/>
      <c r="PRA2" s="1096"/>
      <c r="PRB2" s="1096"/>
      <c r="PRC2" s="1096"/>
      <c r="PRD2" s="1096"/>
      <c r="PRE2" s="1096"/>
      <c r="PRF2" s="1096"/>
      <c r="PRG2" s="1096"/>
      <c r="PRH2" s="1096"/>
      <c r="PRI2" s="1096"/>
      <c r="PRJ2" s="1096"/>
      <c r="PRK2" s="1096"/>
      <c r="PRL2" s="1096"/>
      <c r="PRM2" s="1096"/>
      <c r="PRN2" s="1096"/>
      <c r="PRO2" s="1096"/>
      <c r="PRP2" s="1096"/>
      <c r="PRQ2" s="1096"/>
      <c r="PRR2" s="1096"/>
      <c r="PRS2" s="1096"/>
      <c r="PRT2" s="1096"/>
      <c r="PRU2" s="1096"/>
      <c r="PRV2" s="1096"/>
      <c r="PRW2" s="1096"/>
      <c r="PRX2" s="1096"/>
      <c r="PRY2" s="1096"/>
      <c r="PRZ2" s="1096"/>
      <c r="PSA2" s="1096"/>
      <c r="PSB2" s="1096"/>
      <c r="PSC2" s="1096"/>
      <c r="PSD2" s="1096"/>
      <c r="PSE2" s="1096"/>
      <c r="PSF2" s="1096"/>
      <c r="PSG2" s="1096"/>
      <c r="PSH2" s="1096"/>
      <c r="PSI2" s="1096"/>
      <c r="PSJ2" s="1096"/>
      <c r="PSK2" s="1096"/>
      <c r="PSL2" s="1096"/>
      <c r="PSM2" s="1096"/>
      <c r="PSN2" s="1096"/>
      <c r="PSO2" s="1096"/>
      <c r="PSP2" s="1096"/>
      <c r="PSQ2" s="1096"/>
      <c r="PSR2" s="1096"/>
      <c r="PSS2" s="1096"/>
      <c r="PST2" s="1096"/>
      <c r="PSU2" s="1096"/>
      <c r="PSV2" s="1096"/>
      <c r="PSW2" s="1096"/>
      <c r="PSX2" s="1096"/>
      <c r="PSY2" s="1096"/>
      <c r="PSZ2" s="1096"/>
      <c r="PTA2" s="1096"/>
      <c r="PTB2" s="1096"/>
      <c r="PTC2" s="1096"/>
      <c r="PTD2" s="1096"/>
      <c r="PTE2" s="1096"/>
      <c r="PTF2" s="1096"/>
      <c r="PTG2" s="1096"/>
      <c r="PTH2" s="1096"/>
      <c r="PTI2" s="1096"/>
      <c r="PTJ2" s="1096"/>
      <c r="PTK2" s="1096"/>
      <c r="PTL2" s="1096"/>
      <c r="PTM2" s="1096"/>
      <c r="PTN2" s="1096"/>
      <c r="PTO2" s="1096"/>
      <c r="PTP2" s="1096"/>
      <c r="PTQ2" s="1096"/>
      <c r="PTR2" s="1096"/>
      <c r="PTS2" s="1096"/>
      <c r="PTT2" s="1096"/>
      <c r="PTU2" s="1096"/>
      <c r="PTV2" s="1096"/>
      <c r="PTW2" s="1096"/>
      <c r="PTX2" s="1096"/>
      <c r="PTY2" s="1096"/>
      <c r="PTZ2" s="1096"/>
      <c r="PUA2" s="1096"/>
      <c r="PUB2" s="1096"/>
      <c r="PUC2" s="1096"/>
      <c r="PUD2" s="1096"/>
      <c r="PUE2" s="1096"/>
      <c r="PUF2" s="1096"/>
      <c r="PUG2" s="1096"/>
      <c r="PUH2" s="1096"/>
      <c r="PUI2" s="1096"/>
      <c r="PUJ2" s="1096"/>
      <c r="PUK2" s="1096"/>
      <c r="PUL2" s="1096"/>
      <c r="PUM2" s="1096"/>
      <c r="PUN2" s="1096"/>
      <c r="PUO2" s="1096"/>
      <c r="PUP2" s="1096"/>
      <c r="PUQ2" s="1096"/>
      <c r="PUR2" s="1096"/>
      <c r="PUS2" s="1096"/>
      <c r="PUT2" s="1096"/>
      <c r="PUU2" s="1096"/>
      <c r="PUV2" s="1096"/>
      <c r="PUW2" s="1096"/>
      <c r="PUX2" s="1096"/>
      <c r="PUY2" s="1096"/>
      <c r="PUZ2" s="1096"/>
      <c r="PVA2" s="1096"/>
      <c r="PVB2" s="1096"/>
      <c r="PVC2" s="1096"/>
      <c r="PVD2" s="1096"/>
      <c r="PVE2" s="1096"/>
      <c r="PVF2" s="1096"/>
      <c r="PVG2" s="1096"/>
      <c r="PVH2" s="1096"/>
      <c r="PVI2" s="1096"/>
      <c r="PVJ2" s="1096"/>
      <c r="PVK2" s="1096"/>
      <c r="PVL2" s="1096"/>
      <c r="PVM2" s="1096"/>
      <c r="PVN2" s="1096"/>
      <c r="PVO2" s="1096"/>
      <c r="PVP2" s="1096"/>
      <c r="PVQ2" s="1096"/>
      <c r="PVR2" s="1096"/>
      <c r="PVS2" s="1096"/>
      <c r="PVT2" s="1096"/>
      <c r="PVU2" s="1096"/>
      <c r="PVV2" s="1096"/>
      <c r="PVW2" s="1096"/>
      <c r="PVX2" s="1096"/>
      <c r="PVY2" s="1096"/>
      <c r="PVZ2" s="1096"/>
      <c r="PWA2" s="1096"/>
      <c r="PWB2" s="1096"/>
      <c r="PWC2" s="1096"/>
      <c r="PWD2" s="1096"/>
      <c r="PWE2" s="1096"/>
      <c r="PWF2" s="1096"/>
      <c r="PWG2" s="1096"/>
      <c r="PWH2" s="1096"/>
      <c r="PWI2" s="1096"/>
      <c r="PWJ2" s="1096"/>
      <c r="PWK2" s="1096"/>
      <c r="PWL2" s="1096"/>
      <c r="PWM2" s="1096"/>
      <c r="PWN2" s="1096"/>
      <c r="PWO2" s="1096"/>
      <c r="PWP2" s="1096"/>
      <c r="PWQ2" s="1096"/>
      <c r="PWR2" s="1096"/>
      <c r="PWS2" s="1096"/>
      <c r="PWT2" s="1096"/>
      <c r="PWU2" s="1096"/>
      <c r="PWV2" s="1096"/>
      <c r="PWW2" s="1096"/>
      <c r="PWX2" s="1096"/>
      <c r="PWY2" s="1096"/>
      <c r="PWZ2" s="1096"/>
      <c r="PXA2" s="1096"/>
      <c r="PXB2" s="1096"/>
      <c r="PXC2" s="1096"/>
      <c r="PXD2" s="1096"/>
      <c r="PXE2" s="1096"/>
      <c r="PXF2" s="1096"/>
      <c r="PXG2" s="1096"/>
      <c r="PXH2" s="1096"/>
      <c r="PXI2" s="1096"/>
      <c r="PXJ2" s="1096"/>
      <c r="PXK2" s="1096"/>
      <c r="PXL2" s="1096"/>
      <c r="PXM2" s="1096"/>
      <c r="PXN2" s="1096"/>
      <c r="PXO2" s="1096"/>
      <c r="PXP2" s="1096"/>
      <c r="PXQ2" s="1096"/>
      <c r="PXR2" s="1096"/>
      <c r="PXS2" s="1096"/>
      <c r="PXT2" s="1096"/>
      <c r="PXU2" s="1096"/>
      <c r="PXV2" s="1096"/>
      <c r="PXW2" s="1096"/>
      <c r="PXX2" s="1096"/>
      <c r="PXY2" s="1096"/>
      <c r="PXZ2" s="1096"/>
      <c r="PYA2" s="1096"/>
      <c r="PYB2" s="1096"/>
      <c r="PYC2" s="1096"/>
      <c r="PYD2" s="1096"/>
      <c r="PYE2" s="1096"/>
      <c r="PYF2" s="1096"/>
      <c r="PYG2" s="1096"/>
      <c r="PYH2" s="1096"/>
      <c r="PYI2" s="1096"/>
      <c r="PYJ2" s="1096"/>
      <c r="PYK2" s="1096"/>
      <c r="PYL2" s="1096"/>
      <c r="PYM2" s="1096"/>
      <c r="PYN2" s="1096"/>
      <c r="PYO2" s="1096"/>
      <c r="PYP2" s="1096"/>
      <c r="PYQ2" s="1096"/>
      <c r="PYR2" s="1096"/>
      <c r="PYS2" s="1096"/>
      <c r="PYT2" s="1096"/>
      <c r="PYU2" s="1096"/>
      <c r="PYV2" s="1096"/>
      <c r="PYW2" s="1096"/>
      <c r="PYX2" s="1096"/>
      <c r="PYY2" s="1096"/>
      <c r="PYZ2" s="1096"/>
      <c r="PZA2" s="1096"/>
      <c r="PZB2" s="1096"/>
      <c r="PZC2" s="1096"/>
      <c r="PZD2" s="1096"/>
      <c r="PZE2" s="1096"/>
      <c r="PZF2" s="1096"/>
      <c r="PZG2" s="1096"/>
      <c r="PZH2" s="1096"/>
      <c r="PZI2" s="1096"/>
      <c r="PZJ2" s="1096"/>
      <c r="PZK2" s="1096"/>
      <c r="PZL2" s="1096"/>
      <c r="PZM2" s="1096"/>
      <c r="PZN2" s="1096"/>
      <c r="PZO2" s="1096"/>
      <c r="PZP2" s="1096"/>
      <c r="PZQ2" s="1096"/>
      <c r="PZR2" s="1096"/>
      <c r="PZS2" s="1096"/>
      <c r="PZT2" s="1096"/>
      <c r="PZU2" s="1096"/>
      <c r="PZV2" s="1096"/>
      <c r="PZW2" s="1096"/>
      <c r="PZX2" s="1096"/>
      <c r="PZY2" s="1096"/>
      <c r="PZZ2" s="1096"/>
      <c r="QAA2" s="1096"/>
      <c r="QAB2" s="1096"/>
      <c r="QAC2" s="1096"/>
      <c r="QAD2" s="1096"/>
      <c r="QAE2" s="1096"/>
      <c r="QAF2" s="1096"/>
      <c r="QAG2" s="1096"/>
      <c r="QAH2" s="1096"/>
      <c r="QAI2" s="1096"/>
      <c r="QAJ2" s="1096"/>
      <c r="QAK2" s="1096"/>
      <c r="QAL2" s="1096"/>
      <c r="QAM2" s="1096"/>
      <c r="QAN2" s="1096"/>
      <c r="QAO2" s="1096"/>
      <c r="QAP2" s="1096"/>
      <c r="QAQ2" s="1096"/>
      <c r="QAR2" s="1096"/>
      <c r="QAS2" s="1096"/>
      <c r="QAT2" s="1096"/>
      <c r="QAU2" s="1096"/>
      <c r="QAV2" s="1096"/>
      <c r="QAW2" s="1096"/>
      <c r="QAX2" s="1096"/>
      <c r="QAY2" s="1096"/>
      <c r="QAZ2" s="1096"/>
      <c r="QBA2" s="1096"/>
      <c r="QBB2" s="1096"/>
      <c r="QBC2" s="1096"/>
      <c r="QBD2" s="1096"/>
      <c r="QBE2" s="1096"/>
      <c r="QBF2" s="1096"/>
      <c r="QBG2" s="1096"/>
      <c r="QBH2" s="1096"/>
      <c r="QBI2" s="1096"/>
      <c r="QBJ2" s="1096"/>
      <c r="QBK2" s="1096"/>
      <c r="QBL2" s="1096"/>
      <c r="QBM2" s="1096"/>
      <c r="QBN2" s="1096"/>
      <c r="QBO2" s="1096"/>
      <c r="QBP2" s="1096"/>
      <c r="QBQ2" s="1096"/>
      <c r="QBR2" s="1096"/>
      <c r="QBS2" s="1096"/>
      <c r="QBT2" s="1096"/>
      <c r="QBU2" s="1096"/>
      <c r="QBV2" s="1096"/>
      <c r="QBW2" s="1096"/>
      <c r="QBX2" s="1096"/>
      <c r="QBY2" s="1096"/>
      <c r="QBZ2" s="1096"/>
      <c r="QCA2" s="1096"/>
      <c r="QCB2" s="1096"/>
      <c r="QCC2" s="1096"/>
      <c r="QCD2" s="1096"/>
      <c r="QCE2" s="1096"/>
      <c r="QCF2" s="1096"/>
      <c r="QCG2" s="1096"/>
      <c r="QCH2" s="1096"/>
      <c r="QCI2" s="1096"/>
      <c r="QCJ2" s="1096"/>
      <c r="QCK2" s="1096"/>
      <c r="QCL2" s="1096"/>
      <c r="QCM2" s="1096"/>
      <c r="QCN2" s="1096"/>
      <c r="QCO2" s="1096"/>
      <c r="QCP2" s="1096"/>
      <c r="QCQ2" s="1096"/>
      <c r="QCR2" s="1096"/>
      <c r="QCS2" s="1096"/>
      <c r="QCT2" s="1096"/>
      <c r="QCU2" s="1096"/>
      <c r="QCV2" s="1096"/>
      <c r="QCW2" s="1096"/>
      <c r="QCX2" s="1096"/>
      <c r="QCY2" s="1096"/>
      <c r="QCZ2" s="1096"/>
      <c r="QDA2" s="1096"/>
      <c r="QDB2" s="1096"/>
      <c r="QDC2" s="1096"/>
      <c r="QDD2" s="1096"/>
      <c r="QDE2" s="1096"/>
      <c r="QDF2" s="1096"/>
      <c r="QDG2" s="1096"/>
      <c r="QDH2" s="1096"/>
      <c r="QDI2" s="1096"/>
      <c r="QDJ2" s="1096"/>
      <c r="QDK2" s="1096"/>
      <c r="QDL2" s="1096"/>
      <c r="QDM2" s="1096"/>
      <c r="QDN2" s="1096"/>
      <c r="QDO2" s="1096"/>
      <c r="QDP2" s="1096"/>
      <c r="QDQ2" s="1096"/>
      <c r="QDR2" s="1096"/>
      <c r="QDS2" s="1096"/>
      <c r="QDT2" s="1096"/>
      <c r="QDU2" s="1096"/>
      <c r="QDV2" s="1096"/>
      <c r="QDW2" s="1096"/>
      <c r="QDX2" s="1096"/>
      <c r="QDY2" s="1096"/>
      <c r="QDZ2" s="1096"/>
      <c r="QEA2" s="1096"/>
      <c r="QEB2" s="1096"/>
      <c r="QEC2" s="1096"/>
      <c r="QED2" s="1096"/>
      <c r="QEE2" s="1096"/>
      <c r="QEF2" s="1096"/>
      <c r="QEG2" s="1096"/>
      <c r="QEH2" s="1096"/>
      <c r="QEI2" s="1096"/>
      <c r="QEJ2" s="1096"/>
      <c r="QEK2" s="1096"/>
      <c r="QEL2" s="1096"/>
      <c r="QEM2" s="1096"/>
      <c r="QEN2" s="1096"/>
      <c r="QEO2" s="1096"/>
      <c r="QEP2" s="1096"/>
      <c r="QEQ2" s="1096"/>
      <c r="QER2" s="1096"/>
      <c r="QES2" s="1096"/>
      <c r="QET2" s="1096"/>
      <c r="QEU2" s="1096"/>
      <c r="QEV2" s="1096"/>
      <c r="QEW2" s="1096"/>
      <c r="QEX2" s="1096"/>
      <c r="QEY2" s="1096"/>
      <c r="QEZ2" s="1096"/>
      <c r="QFA2" s="1096"/>
      <c r="QFB2" s="1096"/>
      <c r="QFC2" s="1096"/>
      <c r="QFD2" s="1096"/>
      <c r="QFE2" s="1096"/>
      <c r="QFF2" s="1096"/>
      <c r="QFG2" s="1096"/>
      <c r="QFH2" s="1096"/>
      <c r="QFI2" s="1096"/>
      <c r="QFJ2" s="1096"/>
      <c r="QFK2" s="1096"/>
      <c r="QFL2" s="1096"/>
      <c r="QFM2" s="1096"/>
      <c r="QFN2" s="1096"/>
      <c r="QFO2" s="1096"/>
      <c r="QFP2" s="1096"/>
      <c r="QFQ2" s="1096"/>
      <c r="QFR2" s="1096"/>
      <c r="QFS2" s="1096"/>
      <c r="QFT2" s="1096"/>
      <c r="QFU2" s="1096"/>
      <c r="QFV2" s="1096"/>
      <c r="QFW2" s="1096"/>
      <c r="QFX2" s="1096"/>
      <c r="QFY2" s="1096"/>
      <c r="QFZ2" s="1096"/>
      <c r="QGA2" s="1096"/>
      <c r="QGB2" s="1096"/>
      <c r="QGC2" s="1096"/>
      <c r="QGD2" s="1096"/>
      <c r="QGE2" s="1096"/>
      <c r="QGF2" s="1096"/>
      <c r="QGG2" s="1096"/>
      <c r="QGH2" s="1096"/>
      <c r="QGI2" s="1096"/>
      <c r="QGJ2" s="1096"/>
      <c r="QGK2" s="1096"/>
      <c r="QGL2" s="1096"/>
      <c r="QGM2" s="1096"/>
      <c r="QGN2" s="1096"/>
      <c r="QGO2" s="1096"/>
      <c r="QGP2" s="1096"/>
      <c r="QGQ2" s="1096"/>
      <c r="QGR2" s="1096"/>
      <c r="QGS2" s="1096"/>
      <c r="QGT2" s="1096"/>
      <c r="QGU2" s="1096"/>
      <c r="QGV2" s="1096"/>
      <c r="QGW2" s="1096"/>
      <c r="QGX2" s="1096"/>
      <c r="QGY2" s="1096"/>
      <c r="QGZ2" s="1096"/>
      <c r="QHA2" s="1096"/>
      <c r="QHB2" s="1096"/>
      <c r="QHC2" s="1096"/>
      <c r="QHD2" s="1096"/>
      <c r="QHE2" s="1096"/>
      <c r="QHF2" s="1096"/>
      <c r="QHG2" s="1096"/>
      <c r="QHH2" s="1096"/>
      <c r="QHI2" s="1096"/>
      <c r="QHJ2" s="1096"/>
      <c r="QHK2" s="1096"/>
      <c r="QHL2" s="1096"/>
      <c r="QHM2" s="1096"/>
      <c r="QHN2" s="1096"/>
      <c r="QHO2" s="1096"/>
      <c r="QHP2" s="1096"/>
      <c r="QHQ2" s="1096"/>
      <c r="QHR2" s="1096"/>
      <c r="QHS2" s="1096"/>
      <c r="QHT2" s="1096"/>
      <c r="QHU2" s="1096"/>
      <c r="QHV2" s="1096"/>
      <c r="QHW2" s="1096"/>
      <c r="QHX2" s="1096"/>
      <c r="QHY2" s="1096"/>
      <c r="QHZ2" s="1096"/>
      <c r="QIA2" s="1096"/>
      <c r="QIB2" s="1096"/>
      <c r="QIC2" s="1096"/>
      <c r="QID2" s="1096"/>
      <c r="QIE2" s="1096"/>
      <c r="QIF2" s="1096"/>
      <c r="QIG2" s="1096"/>
      <c r="QIH2" s="1096"/>
      <c r="QII2" s="1096"/>
      <c r="QIJ2" s="1096"/>
      <c r="QIK2" s="1096"/>
      <c r="QIL2" s="1096"/>
      <c r="QIM2" s="1096"/>
      <c r="QIN2" s="1096"/>
      <c r="QIO2" s="1096"/>
      <c r="QIP2" s="1096"/>
      <c r="QIQ2" s="1096"/>
      <c r="QIR2" s="1096"/>
      <c r="QIS2" s="1096"/>
      <c r="QIT2" s="1096"/>
      <c r="QIU2" s="1096"/>
      <c r="QIV2" s="1096"/>
      <c r="QIW2" s="1096"/>
      <c r="QIX2" s="1096"/>
      <c r="QIY2" s="1096"/>
      <c r="QIZ2" s="1096"/>
      <c r="QJA2" s="1096"/>
      <c r="QJB2" s="1096"/>
      <c r="QJC2" s="1096"/>
      <c r="QJD2" s="1096"/>
      <c r="QJE2" s="1096"/>
      <c r="QJF2" s="1096"/>
      <c r="QJG2" s="1096"/>
      <c r="QJH2" s="1096"/>
      <c r="QJI2" s="1096"/>
      <c r="QJJ2" s="1096"/>
      <c r="QJK2" s="1096"/>
      <c r="QJL2" s="1096"/>
      <c r="QJM2" s="1096"/>
      <c r="QJN2" s="1096"/>
      <c r="QJO2" s="1096"/>
      <c r="QJP2" s="1096"/>
      <c r="QJQ2" s="1096"/>
      <c r="QJR2" s="1096"/>
      <c r="QJS2" s="1096"/>
      <c r="QJT2" s="1096"/>
      <c r="QJU2" s="1096"/>
      <c r="QJV2" s="1096"/>
      <c r="QJW2" s="1096"/>
      <c r="QJX2" s="1096"/>
      <c r="QJY2" s="1096"/>
      <c r="QJZ2" s="1096"/>
      <c r="QKA2" s="1096"/>
      <c r="QKB2" s="1096"/>
      <c r="QKC2" s="1096"/>
      <c r="QKD2" s="1096"/>
      <c r="QKE2" s="1096"/>
      <c r="QKF2" s="1096"/>
      <c r="QKG2" s="1096"/>
      <c r="QKH2" s="1096"/>
      <c r="QKI2" s="1096"/>
      <c r="QKJ2" s="1096"/>
      <c r="QKK2" s="1096"/>
      <c r="QKL2" s="1096"/>
      <c r="QKM2" s="1096"/>
      <c r="QKN2" s="1096"/>
      <c r="QKO2" s="1096"/>
      <c r="QKP2" s="1096"/>
      <c r="QKQ2" s="1096"/>
      <c r="QKR2" s="1096"/>
      <c r="QKS2" s="1096"/>
      <c r="QKT2" s="1096"/>
      <c r="QKU2" s="1096"/>
      <c r="QKV2" s="1096"/>
      <c r="QKW2" s="1096"/>
      <c r="QKX2" s="1096"/>
      <c r="QKY2" s="1096"/>
      <c r="QKZ2" s="1096"/>
      <c r="QLA2" s="1096"/>
      <c r="QLB2" s="1096"/>
      <c r="QLC2" s="1096"/>
      <c r="QLD2" s="1096"/>
      <c r="QLE2" s="1096"/>
      <c r="QLF2" s="1096"/>
      <c r="QLG2" s="1096"/>
      <c r="QLH2" s="1096"/>
      <c r="QLI2" s="1096"/>
      <c r="QLJ2" s="1096"/>
      <c r="QLK2" s="1096"/>
      <c r="QLL2" s="1096"/>
      <c r="QLM2" s="1096"/>
      <c r="QLN2" s="1096"/>
      <c r="QLO2" s="1096"/>
      <c r="QLP2" s="1096"/>
      <c r="QLQ2" s="1096"/>
      <c r="QLR2" s="1096"/>
      <c r="QLS2" s="1096"/>
      <c r="QLT2" s="1096"/>
      <c r="QLU2" s="1096"/>
      <c r="QLV2" s="1096"/>
      <c r="QLW2" s="1096"/>
      <c r="QLX2" s="1096"/>
      <c r="QLY2" s="1096"/>
      <c r="QLZ2" s="1096"/>
      <c r="QMA2" s="1096"/>
      <c r="QMB2" s="1096"/>
      <c r="QMC2" s="1096"/>
      <c r="QMD2" s="1096"/>
      <c r="QME2" s="1096"/>
      <c r="QMF2" s="1096"/>
      <c r="QMG2" s="1096"/>
      <c r="QMH2" s="1096"/>
      <c r="QMI2" s="1096"/>
      <c r="QMJ2" s="1096"/>
      <c r="QMK2" s="1096"/>
      <c r="QML2" s="1096"/>
      <c r="QMM2" s="1096"/>
      <c r="QMN2" s="1096"/>
      <c r="QMO2" s="1096"/>
      <c r="QMP2" s="1096"/>
      <c r="QMQ2" s="1096"/>
      <c r="QMR2" s="1096"/>
      <c r="QMS2" s="1096"/>
      <c r="QMT2" s="1096"/>
      <c r="QMU2" s="1096"/>
      <c r="QMV2" s="1096"/>
      <c r="QMW2" s="1096"/>
      <c r="QMX2" s="1096"/>
      <c r="QMY2" s="1096"/>
      <c r="QMZ2" s="1096"/>
      <c r="QNA2" s="1096"/>
      <c r="QNB2" s="1096"/>
      <c r="QNC2" s="1096"/>
      <c r="QND2" s="1096"/>
      <c r="QNE2" s="1096"/>
      <c r="QNF2" s="1096"/>
      <c r="QNG2" s="1096"/>
      <c r="QNH2" s="1096"/>
      <c r="QNI2" s="1096"/>
      <c r="QNJ2" s="1096"/>
      <c r="QNK2" s="1096"/>
      <c r="QNL2" s="1096"/>
      <c r="QNM2" s="1096"/>
      <c r="QNN2" s="1096"/>
      <c r="QNO2" s="1096"/>
      <c r="QNP2" s="1096"/>
      <c r="QNQ2" s="1096"/>
      <c r="QNR2" s="1096"/>
      <c r="QNS2" s="1096"/>
      <c r="QNT2" s="1096"/>
      <c r="QNU2" s="1096"/>
      <c r="QNV2" s="1096"/>
      <c r="QNW2" s="1096"/>
      <c r="QNX2" s="1096"/>
      <c r="QNY2" s="1096"/>
      <c r="QNZ2" s="1096"/>
      <c r="QOA2" s="1096"/>
      <c r="QOB2" s="1096"/>
      <c r="QOC2" s="1096"/>
      <c r="QOD2" s="1096"/>
      <c r="QOE2" s="1096"/>
      <c r="QOF2" s="1096"/>
      <c r="QOG2" s="1096"/>
      <c r="QOH2" s="1096"/>
      <c r="QOI2" s="1096"/>
      <c r="QOJ2" s="1096"/>
      <c r="QOK2" s="1096"/>
      <c r="QOL2" s="1096"/>
      <c r="QOM2" s="1096"/>
      <c r="QON2" s="1096"/>
      <c r="QOO2" s="1096"/>
      <c r="QOP2" s="1096"/>
      <c r="QOQ2" s="1096"/>
      <c r="QOR2" s="1096"/>
      <c r="QOS2" s="1096"/>
      <c r="QOT2" s="1096"/>
      <c r="QOU2" s="1096"/>
      <c r="QOV2" s="1096"/>
      <c r="QOW2" s="1096"/>
      <c r="QOX2" s="1096"/>
      <c r="QOY2" s="1096"/>
      <c r="QOZ2" s="1096"/>
      <c r="QPA2" s="1096"/>
      <c r="QPB2" s="1096"/>
      <c r="QPC2" s="1096"/>
      <c r="QPD2" s="1096"/>
      <c r="QPE2" s="1096"/>
      <c r="QPF2" s="1096"/>
      <c r="QPG2" s="1096"/>
      <c r="QPH2" s="1096"/>
      <c r="QPI2" s="1096"/>
      <c r="QPJ2" s="1096"/>
      <c r="QPK2" s="1096"/>
      <c r="QPL2" s="1096"/>
      <c r="QPM2" s="1096"/>
      <c r="QPN2" s="1096"/>
      <c r="QPO2" s="1096"/>
      <c r="QPP2" s="1096"/>
      <c r="QPQ2" s="1096"/>
      <c r="QPR2" s="1096"/>
      <c r="QPS2" s="1096"/>
      <c r="QPT2" s="1096"/>
      <c r="QPU2" s="1096"/>
      <c r="QPV2" s="1096"/>
      <c r="QPW2" s="1096"/>
      <c r="QPX2" s="1096"/>
      <c r="QPY2" s="1096"/>
      <c r="QPZ2" s="1096"/>
      <c r="QQA2" s="1096"/>
      <c r="QQB2" s="1096"/>
      <c r="QQC2" s="1096"/>
      <c r="QQD2" s="1096"/>
      <c r="QQE2" s="1096"/>
      <c r="QQF2" s="1096"/>
      <c r="QQG2" s="1096"/>
      <c r="QQH2" s="1096"/>
      <c r="QQI2" s="1096"/>
      <c r="QQJ2" s="1096"/>
      <c r="QQK2" s="1096"/>
      <c r="QQL2" s="1096"/>
      <c r="QQM2" s="1096"/>
      <c r="QQN2" s="1096"/>
      <c r="QQO2" s="1096"/>
      <c r="QQP2" s="1096"/>
      <c r="QQQ2" s="1096"/>
      <c r="QQR2" s="1096"/>
      <c r="QQS2" s="1096"/>
      <c r="QQT2" s="1096"/>
      <c r="QQU2" s="1096"/>
      <c r="QQV2" s="1096"/>
      <c r="QQW2" s="1096"/>
      <c r="QQX2" s="1096"/>
      <c r="QQY2" s="1096"/>
      <c r="QQZ2" s="1096"/>
      <c r="QRA2" s="1096"/>
      <c r="QRB2" s="1096"/>
      <c r="QRC2" s="1096"/>
      <c r="QRD2" s="1096"/>
      <c r="QRE2" s="1096"/>
      <c r="QRF2" s="1096"/>
      <c r="QRG2" s="1096"/>
      <c r="QRH2" s="1096"/>
      <c r="QRI2" s="1096"/>
      <c r="QRJ2" s="1096"/>
      <c r="QRK2" s="1096"/>
      <c r="QRL2" s="1096"/>
      <c r="QRM2" s="1096"/>
      <c r="QRN2" s="1096"/>
      <c r="QRO2" s="1096"/>
      <c r="QRP2" s="1096"/>
      <c r="QRQ2" s="1096"/>
      <c r="QRR2" s="1096"/>
      <c r="QRS2" s="1096"/>
      <c r="QRT2" s="1096"/>
      <c r="QRU2" s="1096"/>
      <c r="QRV2" s="1096"/>
      <c r="QRW2" s="1096"/>
      <c r="QRX2" s="1096"/>
      <c r="QRY2" s="1096"/>
      <c r="QRZ2" s="1096"/>
      <c r="QSA2" s="1096"/>
      <c r="QSB2" s="1096"/>
      <c r="QSC2" s="1096"/>
      <c r="QSD2" s="1096"/>
      <c r="QSE2" s="1096"/>
      <c r="QSF2" s="1096"/>
      <c r="QSG2" s="1096"/>
      <c r="QSH2" s="1096"/>
      <c r="QSI2" s="1096"/>
      <c r="QSJ2" s="1096"/>
      <c r="QSK2" s="1096"/>
      <c r="QSL2" s="1096"/>
      <c r="QSM2" s="1096"/>
      <c r="QSN2" s="1096"/>
      <c r="QSO2" s="1096"/>
      <c r="QSP2" s="1096"/>
      <c r="QSQ2" s="1096"/>
      <c r="QSR2" s="1096"/>
      <c r="QSS2" s="1096"/>
      <c r="QST2" s="1096"/>
      <c r="QSU2" s="1096"/>
      <c r="QSV2" s="1096"/>
      <c r="QSW2" s="1096"/>
      <c r="QSX2" s="1096"/>
      <c r="QSY2" s="1096"/>
      <c r="QSZ2" s="1096"/>
      <c r="QTA2" s="1096"/>
      <c r="QTB2" s="1096"/>
      <c r="QTC2" s="1096"/>
      <c r="QTD2" s="1096"/>
      <c r="QTE2" s="1096"/>
      <c r="QTF2" s="1096"/>
      <c r="QTG2" s="1096"/>
      <c r="QTH2" s="1096"/>
      <c r="QTI2" s="1096"/>
      <c r="QTJ2" s="1096"/>
      <c r="QTK2" s="1096"/>
      <c r="QTL2" s="1096"/>
      <c r="QTM2" s="1096"/>
      <c r="QTN2" s="1096"/>
      <c r="QTO2" s="1096"/>
      <c r="QTP2" s="1096"/>
      <c r="QTQ2" s="1096"/>
      <c r="QTR2" s="1096"/>
      <c r="QTS2" s="1096"/>
      <c r="QTT2" s="1096"/>
      <c r="QTU2" s="1096"/>
      <c r="QTV2" s="1096"/>
      <c r="QTW2" s="1096"/>
      <c r="QTX2" s="1096"/>
      <c r="QTY2" s="1096"/>
      <c r="QTZ2" s="1096"/>
      <c r="QUA2" s="1096"/>
      <c r="QUB2" s="1096"/>
      <c r="QUC2" s="1096"/>
      <c r="QUD2" s="1096"/>
      <c r="QUE2" s="1096"/>
      <c r="QUF2" s="1096"/>
      <c r="QUG2" s="1096"/>
      <c r="QUH2" s="1096"/>
      <c r="QUI2" s="1096"/>
      <c r="QUJ2" s="1096"/>
      <c r="QUK2" s="1096"/>
      <c r="QUL2" s="1096"/>
      <c r="QUM2" s="1096"/>
      <c r="QUN2" s="1096"/>
      <c r="QUO2" s="1096"/>
      <c r="QUP2" s="1096"/>
      <c r="QUQ2" s="1096"/>
      <c r="QUR2" s="1096"/>
      <c r="QUS2" s="1096"/>
      <c r="QUT2" s="1096"/>
      <c r="QUU2" s="1096"/>
      <c r="QUV2" s="1096"/>
      <c r="QUW2" s="1096"/>
      <c r="QUX2" s="1096"/>
      <c r="QUY2" s="1096"/>
      <c r="QUZ2" s="1096"/>
      <c r="QVA2" s="1096"/>
      <c r="QVB2" s="1096"/>
      <c r="QVC2" s="1096"/>
      <c r="QVD2" s="1096"/>
      <c r="QVE2" s="1096"/>
      <c r="QVF2" s="1096"/>
      <c r="QVG2" s="1096"/>
      <c r="QVH2" s="1096"/>
      <c r="QVI2" s="1096"/>
      <c r="QVJ2" s="1096"/>
      <c r="QVK2" s="1096"/>
      <c r="QVL2" s="1096"/>
      <c r="QVM2" s="1096"/>
      <c r="QVN2" s="1096"/>
      <c r="QVO2" s="1096"/>
      <c r="QVP2" s="1096"/>
      <c r="QVQ2" s="1096"/>
      <c r="QVR2" s="1096"/>
      <c r="QVS2" s="1096"/>
      <c r="QVT2" s="1096"/>
      <c r="QVU2" s="1096"/>
      <c r="QVV2" s="1096"/>
      <c r="QVW2" s="1096"/>
      <c r="QVX2" s="1096"/>
      <c r="QVY2" s="1096"/>
      <c r="QVZ2" s="1096"/>
      <c r="QWA2" s="1096"/>
      <c r="QWB2" s="1096"/>
      <c r="QWC2" s="1096"/>
      <c r="QWD2" s="1096"/>
      <c r="QWE2" s="1096"/>
      <c r="QWF2" s="1096"/>
      <c r="QWG2" s="1096"/>
      <c r="QWH2" s="1096"/>
      <c r="QWI2" s="1096"/>
      <c r="QWJ2" s="1096"/>
      <c r="QWK2" s="1096"/>
      <c r="QWL2" s="1096"/>
      <c r="QWM2" s="1096"/>
      <c r="QWN2" s="1096"/>
      <c r="QWO2" s="1096"/>
      <c r="QWP2" s="1096"/>
      <c r="QWQ2" s="1096"/>
      <c r="QWR2" s="1096"/>
      <c r="QWS2" s="1096"/>
      <c r="QWT2" s="1096"/>
      <c r="QWU2" s="1096"/>
      <c r="QWV2" s="1096"/>
      <c r="QWW2" s="1096"/>
      <c r="QWX2" s="1096"/>
      <c r="QWY2" s="1096"/>
      <c r="QWZ2" s="1096"/>
      <c r="QXA2" s="1096"/>
      <c r="QXB2" s="1096"/>
      <c r="QXC2" s="1096"/>
      <c r="QXD2" s="1096"/>
      <c r="QXE2" s="1096"/>
      <c r="QXF2" s="1096"/>
      <c r="QXG2" s="1096"/>
      <c r="QXH2" s="1096"/>
      <c r="QXI2" s="1096"/>
      <c r="QXJ2" s="1096"/>
      <c r="QXK2" s="1096"/>
      <c r="QXL2" s="1096"/>
      <c r="QXM2" s="1096"/>
      <c r="QXN2" s="1096"/>
      <c r="QXO2" s="1096"/>
      <c r="QXP2" s="1096"/>
      <c r="QXQ2" s="1096"/>
      <c r="QXR2" s="1096"/>
      <c r="QXS2" s="1096"/>
      <c r="QXT2" s="1096"/>
      <c r="QXU2" s="1096"/>
      <c r="QXV2" s="1096"/>
      <c r="QXW2" s="1096"/>
      <c r="QXX2" s="1096"/>
      <c r="QXY2" s="1096"/>
      <c r="QXZ2" s="1096"/>
      <c r="QYA2" s="1096"/>
      <c r="QYB2" s="1096"/>
      <c r="QYC2" s="1096"/>
      <c r="QYD2" s="1096"/>
      <c r="QYE2" s="1096"/>
      <c r="QYF2" s="1096"/>
      <c r="QYG2" s="1096"/>
      <c r="QYH2" s="1096"/>
      <c r="QYI2" s="1096"/>
      <c r="QYJ2" s="1096"/>
      <c r="QYK2" s="1096"/>
      <c r="QYL2" s="1096"/>
      <c r="QYM2" s="1096"/>
      <c r="QYN2" s="1096"/>
      <c r="QYO2" s="1096"/>
      <c r="QYP2" s="1096"/>
      <c r="QYQ2" s="1096"/>
      <c r="QYR2" s="1096"/>
      <c r="QYS2" s="1096"/>
      <c r="QYT2" s="1096"/>
      <c r="QYU2" s="1096"/>
      <c r="QYV2" s="1096"/>
      <c r="QYW2" s="1096"/>
      <c r="QYX2" s="1096"/>
      <c r="QYY2" s="1096"/>
      <c r="QYZ2" s="1096"/>
      <c r="QZA2" s="1096"/>
      <c r="QZB2" s="1096"/>
      <c r="QZC2" s="1096"/>
      <c r="QZD2" s="1096"/>
      <c r="QZE2" s="1096"/>
      <c r="QZF2" s="1096"/>
      <c r="QZG2" s="1096"/>
      <c r="QZH2" s="1096"/>
      <c r="QZI2" s="1096"/>
      <c r="QZJ2" s="1096"/>
      <c r="QZK2" s="1096"/>
      <c r="QZL2" s="1096"/>
      <c r="QZM2" s="1096"/>
      <c r="QZN2" s="1096"/>
      <c r="QZO2" s="1096"/>
      <c r="QZP2" s="1096"/>
      <c r="QZQ2" s="1096"/>
      <c r="QZR2" s="1096"/>
      <c r="QZS2" s="1096"/>
      <c r="QZT2" s="1096"/>
      <c r="QZU2" s="1096"/>
      <c r="QZV2" s="1096"/>
      <c r="QZW2" s="1096"/>
      <c r="QZX2" s="1096"/>
      <c r="QZY2" s="1096"/>
      <c r="QZZ2" s="1096"/>
      <c r="RAA2" s="1096"/>
      <c r="RAB2" s="1096"/>
      <c r="RAC2" s="1096"/>
      <c r="RAD2" s="1096"/>
      <c r="RAE2" s="1096"/>
      <c r="RAF2" s="1096"/>
      <c r="RAG2" s="1096"/>
      <c r="RAH2" s="1096"/>
      <c r="RAI2" s="1096"/>
      <c r="RAJ2" s="1096"/>
      <c r="RAK2" s="1096"/>
      <c r="RAL2" s="1096"/>
      <c r="RAM2" s="1096"/>
      <c r="RAN2" s="1096"/>
      <c r="RAO2" s="1096"/>
      <c r="RAP2" s="1096"/>
      <c r="RAQ2" s="1096"/>
      <c r="RAR2" s="1096"/>
      <c r="RAS2" s="1096"/>
      <c r="RAT2" s="1096"/>
      <c r="RAU2" s="1096"/>
      <c r="RAV2" s="1096"/>
      <c r="RAW2" s="1096"/>
      <c r="RAX2" s="1096"/>
      <c r="RAY2" s="1096"/>
      <c r="RAZ2" s="1096"/>
      <c r="RBA2" s="1096"/>
      <c r="RBB2" s="1096"/>
      <c r="RBC2" s="1096"/>
      <c r="RBD2" s="1096"/>
      <c r="RBE2" s="1096"/>
      <c r="RBF2" s="1096"/>
      <c r="RBG2" s="1096"/>
      <c r="RBH2" s="1096"/>
      <c r="RBI2" s="1096"/>
      <c r="RBJ2" s="1096"/>
      <c r="RBK2" s="1096"/>
      <c r="RBL2" s="1096"/>
      <c r="RBM2" s="1096"/>
      <c r="RBN2" s="1096"/>
      <c r="RBO2" s="1096"/>
      <c r="RBP2" s="1096"/>
      <c r="RBQ2" s="1096"/>
      <c r="RBR2" s="1096"/>
      <c r="RBS2" s="1096"/>
      <c r="RBT2" s="1096"/>
      <c r="RBU2" s="1096"/>
      <c r="RBV2" s="1096"/>
      <c r="RBW2" s="1096"/>
      <c r="RBX2" s="1096"/>
      <c r="RBY2" s="1096"/>
      <c r="RBZ2" s="1096"/>
      <c r="RCA2" s="1096"/>
      <c r="RCB2" s="1096"/>
      <c r="RCC2" s="1096"/>
      <c r="RCD2" s="1096"/>
      <c r="RCE2" s="1096"/>
      <c r="RCF2" s="1096"/>
      <c r="RCG2" s="1096"/>
      <c r="RCH2" s="1096"/>
      <c r="RCI2" s="1096"/>
      <c r="RCJ2" s="1096"/>
      <c r="RCK2" s="1096"/>
      <c r="RCL2" s="1096"/>
      <c r="RCM2" s="1096"/>
      <c r="RCN2" s="1096"/>
      <c r="RCO2" s="1096"/>
      <c r="RCP2" s="1096"/>
      <c r="RCQ2" s="1096"/>
      <c r="RCR2" s="1096"/>
      <c r="RCS2" s="1096"/>
      <c r="RCT2" s="1096"/>
      <c r="RCU2" s="1096"/>
      <c r="RCV2" s="1096"/>
      <c r="RCW2" s="1096"/>
      <c r="RCX2" s="1096"/>
      <c r="RCY2" s="1096"/>
      <c r="RCZ2" s="1096"/>
      <c r="RDA2" s="1096"/>
      <c r="RDB2" s="1096"/>
      <c r="RDC2" s="1096"/>
      <c r="RDD2" s="1096"/>
      <c r="RDE2" s="1096"/>
      <c r="RDF2" s="1096"/>
      <c r="RDG2" s="1096"/>
      <c r="RDH2" s="1096"/>
      <c r="RDI2" s="1096"/>
      <c r="RDJ2" s="1096"/>
      <c r="RDK2" s="1096"/>
      <c r="RDL2" s="1096"/>
      <c r="RDM2" s="1096"/>
      <c r="RDN2" s="1096"/>
      <c r="RDO2" s="1096"/>
      <c r="RDP2" s="1096"/>
      <c r="RDQ2" s="1096"/>
      <c r="RDR2" s="1096"/>
      <c r="RDS2" s="1096"/>
      <c r="RDT2" s="1096"/>
      <c r="RDU2" s="1096"/>
      <c r="RDV2" s="1096"/>
      <c r="RDW2" s="1096"/>
      <c r="RDX2" s="1096"/>
      <c r="RDY2" s="1096"/>
      <c r="RDZ2" s="1096"/>
      <c r="REA2" s="1096"/>
      <c r="REB2" s="1096"/>
      <c r="REC2" s="1096"/>
      <c r="RED2" s="1096"/>
      <c r="REE2" s="1096"/>
      <c r="REF2" s="1096"/>
      <c r="REG2" s="1096"/>
      <c r="REH2" s="1096"/>
      <c r="REI2" s="1096"/>
      <c r="REJ2" s="1096"/>
      <c r="REK2" s="1096"/>
      <c r="REL2" s="1096"/>
      <c r="REM2" s="1096"/>
      <c r="REN2" s="1096"/>
      <c r="REO2" s="1096"/>
      <c r="REP2" s="1096"/>
      <c r="REQ2" s="1096"/>
      <c r="RER2" s="1096"/>
      <c r="RES2" s="1096"/>
      <c r="RET2" s="1096"/>
      <c r="REU2" s="1096"/>
      <c r="REV2" s="1096"/>
      <c r="REW2" s="1096"/>
      <c r="REX2" s="1096"/>
      <c r="REY2" s="1096"/>
      <c r="REZ2" s="1096"/>
      <c r="RFA2" s="1096"/>
      <c r="RFB2" s="1096"/>
      <c r="RFC2" s="1096"/>
      <c r="RFD2" s="1096"/>
      <c r="RFE2" s="1096"/>
      <c r="RFF2" s="1096"/>
      <c r="RFG2" s="1096"/>
      <c r="RFH2" s="1096"/>
      <c r="RFI2" s="1096"/>
      <c r="RFJ2" s="1096"/>
      <c r="RFK2" s="1096"/>
      <c r="RFL2" s="1096"/>
      <c r="RFM2" s="1096"/>
      <c r="RFN2" s="1096"/>
      <c r="RFO2" s="1096"/>
      <c r="RFP2" s="1096"/>
      <c r="RFQ2" s="1096"/>
      <c r="RFR2" s="1096"/>
      <c r="RFS2" s="1096"/>
      <c r="RFT2" s="1096"/>
      <c r="RFU2" s="1096"/>
      <c r="RFV2" s="1096"/>
      <c r="RFW2" s="1096"/>
      <c r="RFX2" s="1096"/>
      <c r="RFY2" s="1096"/>
      <c r="RFZ2" s="1096"/>
      <c r="RGA2" s="1096"/>
      <c r="RGB2" s="1096"/>
      <c r="RGC2" s="1096"/>
      <c r="RGD2" s="1096"/>
      <c r="RGE2" s="1096"/>
      <c r="RGF2" s="1096"/>
      <c r="RGG2" s="1096"/>
      <c r="RGH2" s="1096"/>
      <c r="RGI2" s="1096"/>
      <c r="RGJ2" s="1096"/>
      <c r="RGK2" s="1096"/>
      <c r="RGL2" s="1096"/>
      <c r="RGM2" s="1096"/>
      <c r="RGN2" s="1096"/>
      <c r="RGO2" s="1096"/>
      <c r="RGP2" s="1096"/>
      <c r="RGQ2" s="1096"/>
      <c r="RGR2" s="1096"/>
      <c r="RGS2" s="1096"/>
      <c r="RGT2" s="1096"/>
      <c r="RGU2" s="1096"/>
      <c r="RGV2" s="1096"/>
      <c r="RGW2" s="1096"/>
      <c r="RGX2" s="1096"/>
      <c r="RGY2" s="1096"/>
      <c r="RGZ2" s="1096"/>
      <c r="RHA2" s="1096"/>
      <c r="RHB2" s="1096"/>
      <c r="RHC2" s="1096"/>
      <c r="RHD2" s="1096"/>
      <c r="RHE2" s="1096"/>
      <c r="RHF2" s="1096"/>
      <c r="RHG2" s="1096"/>
      <c r="RHH2" s="1096"/>
      <c r="RHI2" s="1096"/>
      <c r="RHJ2" s="1096"/>
      <c r="RHK2" s="1096"/>
      <c r="RHL2" s="1096"/>
      <c r="RHM2" s="1096"/>
      <c r="RHN2" s="1096"/>
      <c r="RHO2" s="1096"/>
      <c r="RHP2" s="1096"/>
      <c r="RHQ2" s="1096"/>
      <c r="RHR2" s="1096"/>
      <c r="RHS2" s="1096"/>
      <c r="RHT2" s="1096"/>
      <c r="RHU2" s="1096"/>
      <c r="RHV2" s="1096"/>
      <c r="RHW2" s="1096"/>
      <c r="RHX2" s="1096"/>
      <c r="RHY2" s="1096"/>
      <c r="RHZ2" s="1096"/>
      <c r="RIA2" s="1096"/>
      <c r="RIB2" s="1096"/>
      <c r="RIC2" s="1096"/>
      <c r="RID2" s="1096"/>
      <c r="RIE2" s="1096"/>
      <c r="RIF2" s="1096"/>
      <c r="RIG2" s="1096"/>
      <c r="RIH2" s="1096"/>
      <c r="RII2" s="1096"/>
      <c r="RIJ2" s="1096"/>
      <c r="RIK2" s="1096"/>
      <c r="RIL2" s="1096"/>
      <c r="RIM2" s="1096"/>
      <c r="RIN2" s="1096"/>
      <c r="RIO2" s="1096"/>
      <c r="RIP2" s="1096"/>
      <c r="RIQ2" s="1096"/>
      <c r="RIR2" s="1096"/>
      <c r="RIS2" s="1096"/>
      <c r="RIT2" s="1096"/>
      <c r="RIU2" s="1096"/>
      <c r="RIV2" s="1096"/>
      <c r="RIW2" s="1096"/>
      <c r="RIX2" s="1096"/>
      <c r="RIY2" s="1096"/>
      <c r="RIZ2" s="1096"/>
      <c r="RJA2" s="1096"/>
      <c r="RJB2" s="1096"/>
      <c r="RJC2" s="1096"/>
      <c r="RJD2" s="1096"/>
      <c r="RJE2" s="1096"/>
      <c r="RJF2" s="1096"/>
      <c r="RJG2" s="1096"/>
      <c r="RJH2" s="1096"/>
      <c r="RJI2" s="1096"/>
      <c r="RJJ2" s="1096"/>
      <c r="RJK2" s="1096"/>
      <c r="RJL2" s="1096"/>
      <c r="RJM2" s="1096"/>
      <c r="RJN2" s="1096"/>
      <c r="RJO2" s="1096"/>
      <c r="RJP2" s="1096"/>
      <c r="RJQ2" s="1096"/>
      <c r="RJR2" s="1096"/>
      <c r="RJS2" s="1096"/>
      <c r="RJT2" s="1096"/>
      <c r="RJU2" s="1096"/>
      <c r="RJV2" s="1096"/>
      <c r="RJW2" s="1096"/>
      <c r="RJX2" s="1096"/>
      <c r="RJY2" s="1096"/>
      <c r="RJZ2" s="1096"/>
      <c r="RKA2" s="1096"/>
      <c r="RKB2" s="1096"/>
      <c r="RKC2" s="1096"/>
      <c r="RKD2" s="1096"/>
      <c r="RKE2" s="1096"/>
      <c r="RKF2" s="1096"/>
      <c r="RKG2" s="1096"/>
      <c r="RKH2" s="1096"/>
      <c r="RKI2" s="1096"/>
      <c r="RKJ2" s="1096"/>
      <c r="RKK2" s="1096"/>
      <c r="RKL2" s="1096"/>
      <c r="RKM2" s="1096"/>
      <c r="RKN2" s="1096"/>
      <c r="RKO2" s="1096"/>
      <c r="RKP2" s="1096"/>
      <c r="RKQ2" s="1096"/>
      <c r="RKR2" s="1096"/>
      <c r="RKS2" s="1096"/>
      <c r="RKT2" s="1096"/>
      <c r="RKU2" s="1096"/>
      <c r="RKV2" s="1096"/>
      <c r="RKW2" s="1096"/>
      <c r="RKX2" s="1096"/>
      <c r="RKY2" s="1096"/>
      <c r="RKZ2" s="1096"/>
      <c r="RLA2" s="1096"/>
      <c r="RLB2" s="1096"/>
      <c r="RLC2" s="1096"/>
      <c r="RLD2" s="1096"/>
      <c r="RLE2" s="1096"/>
      <c r="RLF2" s="1096"/>
      <c r="RLG2" s="1096"/>
      <c r="RLH2" s="1096"/>
      <c r="RLI2" s="1096"/>
      <c r="RLJ2" s="1096"/>
      <c r="RLK2" s="1096"/>
      <c r="RLL2" s="1096"/>
      <c r="RLM2" s="1096"/>
      <c r="RLN2" s="1096"/>
      <c r="RLO2" s="1096"/>
      <c r="RLP2" s="1096"/>
      <c r="RLQ2" s="1096"/>
      <c r="RLR2" s="1096"/>
      <c r="RLS2" s="1096"/>
      <c r="RLT2" s="1096"/>
      <c r="RLU2" s="1096"/>
      <c r="RLV2" s="1096"/>
      <c r="RLW2" s="1096"/>
      <c r="RLX2" s="1096"/>
      <c r="RLY2" s="1096"/>
      <c r="RLZ2" s="1096"/>
      <c r="RMA2" s="1096"/>
      <c r="RMB2" s="1096"/>
      <c r="RMC2" s="1096"/>
      <c r="RMD2" s="1096"/>
      <c r="RME2" s="1096"/>
      <c r="RMF2" s="1096"/>
      <c r="RMG2" s="1096"/>
      <c r="RMH2" s="1096"/>
      <c r="RMI2" s="1096"/>
      <c r="RMJ2" s="1096"/>
      <c r="RMK2" s="1096"/>
      <c r="RML2" s="1096"/>
      <c r="RMM2" s="1096"/>
      <c r="RMN2" s="1096"/>
      <c r="RMO2" s="1096"/>
      <c r="RMP2" s="1096"/>
      <c r="RMQ2" s="1096"/>
      <c r="RMR2" s="1096"/>
      <c r="RMS2" s="1096"/>
      <c r="RMT2" s="1096"/>
      <c r="RMU2" s="1096"/>
      <c r="RMV2" s="1096"/>
      <c r="RMW2" s="1096"/>
      <c r="RMX2" s="1096"/>
      <c r="RMY2" s="1096"/>
      <c r="RMZ2" s="1096"/>
      <c r="RNA2" s="1096"/>
      <c r="RNB2" s="1096"/>
      <c r="RNC2" s="1096"/>
      <c r="RND2" s="1096"/>
      <c r="RNE2" s="1096"/>
      <c r="RNF2" s="1096"/>
      <c r="RNG2" s="1096"/>
      <c r="RNH2" s="1096"/>
      <c r="RNI2" s="1096"/>
      <c r="RNJ2" s="1096"/>
      <c r="RNK2" s="1096"/>
      <c r="RNL2" s="1096"/>
      <c r="RNM2" s="1096"/>
      <c r="RNN2" s="1096"/>
      <c r="RNO2" s="1096"/>
      <c r="RNP2" s="1096"/>
      <c r="RNQ2" s="1096"/>
      <c r="RNR2" s="1096"/>
      <c r="RNS2" s="1096"/>
      <c r="RNT2" s="1096"/>
      <c r="RNU2" s="1096"/>
      <c r="RNV2" s="1096"/>
      <c r="RNW2" s="1096"/>
      <c r="RNX2" s="1096"/>
      <c r="RNY2" s="1096"/>
      <c r="RNZ2" s="1096"/>
      <c r="ROA2" s="1096"/>
      <c r="ROB2" s="1096"/>
      <c r="ROC2" s="1096"/>
      <c r="ROD2" s="1096"/>
      <c r="ROE2" s="1096"/>
      <c r="ROF2" s="1096"/>
      <c r="ROG2" s="1096"/>
      <c r="ROH2" s="1096"/>
      <c r="ROI2" s="1096"/>
      <c r="ROJ2" s="1096"/>
      <c r="ROK2" s="1096"/>
      <c r="ROL2" s="1096"/>
      <c r="ROM2" s="1096"/>
      <c r="RON2" s="1096"/>
      <c r="ROO2" s="1096"/>
      <c r="ROP2" s="1096"/>
      <c r="ROQ2" s="1096"/>
      <c r="ROR2" s="1096"/>
      <c r="ROS2" s="1096"/>
      <c r="ROT2" s="1096"/>
      <c r="ROU2" s="1096"/>
      <c r="ROV2" s="1096"/>
      <c r="ROW2" s="1096"/>
      <c r="ROX2" s="1096"/>
      <c r="ROY2" s="1096"/>
      <c r="ROZ2" s="1096"/>
      <c r="RPA2" s="1096"/>
      <c r="RPB2" s="1096"/>
      <c r="RPC2" s="1096"/>
      <c r="RPD2" s="1096"/>
      <c r="RPE2" s="1096"/>
      <c r="RPF2" s="1096"/>
      <c r="RPG2" s="1096"/>
      <c r="RPH2" s="1096"/>
      <c r="RPI2" s="1096"/>
      <c r="RPJ2" s="1096"/>
      <c r="RPK2" s="1096"/>
      <c r="RPL2" s="1096"/>
      <c r="RPM2" s="1096"/>
      <c r="RPN2" s="1096"/>
      <c r="RPO2" s="1096"/>
      <c r="RPP2" s="1096"/>
      <c r="RPQ2" s="1096"/>
      <c r="RPR2" s="1096"/>
      <c r="RPS2" s="1096"/>
      <c r="RPT2" s="1096"/>
      <c r="RPU2" s="1096"/>
      <c r="RPV2" s="1096"/>
      <c r="RPW2" s="1096"/>
      <c r="RPX2" s="1096"/>
      <c r="RPY2" s="1096"/>
      <c r="RPZ2" s="1096"/>
      <c r="RQA2" s="1096"/>
      <c r="RQB2" s="1096"/>
      <c r="RQC2" s="1096"/>
      <c r="RQD2" s="1096"/>
      <c r="RQE2" s="1096"/>
      <c r="RQF2" s="1096"/>
      <c r="RQG2" s="1096"/>
      <c r="RQH2" s="1096"/>
      <c r="RQI2" s="1096"/>
      <c r="RQJ2" s="1096"/>
      <c r="RQK2" s="1096"/>
      <c r="RQL2" s="1096"/>
      <c r="RQM2" s="1096"/>
      <c r="RQN2" s="1096"/>
      <c r="RQO2" s="1096"/>
      <c r="RQP2" s="1096"/>
      <c r="RQQ2" s="1096"/>
      <c r="RQR2" s="1096"/>
      <c r="RQS2" s="1096"/>
      <c r="RQT2" s="1096"/>
      <c r="RQU2" s="1096"/>
      <c r="RQV2" s="1096"/>
      <c r="RQW2" s="1096"/>
      <c r="RQX2" s="1096"/>
      <c r="RQY2" s="1096"/>
      <c r="RQZ2" s="1096"/>
      <c r="RRA2" s="1096"/>
      <c r="RRB2" s="1096"/>
      <c r="RRC2" s="1096"/>
      <c r="RRD2" s="1096"/>
      <c r="RRE2" s="1096"/>
      <c r="RRF2" s="1096"/>
      <c r="RRG2" s="1096"/>
      <c r="RRH2" s="1096"/>
      <c r="RRI2" s="1096"/>
      <c r="RRJ2" s="1096"/>
      <c r="RRK2" s="1096"/>
      <c r="RRL2" s="1096"/>
      <c r="RRM2" s="1096"/>
      <c r="RRN2" s="1096"/>
      <c r="RRO2" s="1096"/>
      <c r="RRP2" s="1096"/>
      <c r="RRQ2" s="1096"/>
      <c r="RRR2" s="1096"/>
      <c r="RRS2" s="1096"/>
      <c r="RRT2" s="1096"/>
      <c r="RRU2" s="1096"/>
      <c r="RRV2" s="1096"/>
      <c r="RRW2" s="1096"/>
      <c r="RRX2" s="1096"/>
      <c r="RRY2" s="1096"/>
      <c r="RRZ2" s="1096"/>
      <c r="RSA2" s="1096"/>
      <c r="RSB2" s="1096"/>
      <c r="RSC2" s="1096"/>
      <c r="RSD2" s="1096"/>
      <c r="RSE2" s="1096"/>
      <c r="RSF2" s="1096"/>
      <c r="RSG2" s="1096"/>
      <c r="RSH2" s="1096"/>
      <c r="RSI2" s="1096"/>
      <c r="RSJ2" s="1096"/>
      <c r="RSK2" s="1096"/>
      <c r="RSL2" s="1096"/>
      <c r="RSM2" s="1096"/>
      <c r="RSN2" s="1096"/>
      <c r="RSO2" s="1096"/>
      <c r="RSP2" s="1096"/>
      <c r="RSQ2" s="1096"/>
      <c r="RSR2" s="1096"/>
      <c r="RSS2" s="1096"/>
      <c r="RST2" s="1096"/>
      <c r="RSU2" s="1096"/>
      <c r="RSV2" s="1096"/>
      <c r="RSW2" s="1096"/>
      <c r="RSX2" s="1096"/>
      <c r="RSY2" s="1096"/>
      <c r="RSZ2" s="1096"/>
      <c r="RTA2" s="1096"/>
      <c r="RTB2" s="1096"/>
      <c r="RTC2" s="1096"/>
      <c r="RTD2" s="1096"/>
      <c r="RTE2" s="1096"/>
      <c r="RTF2" s="1096"/>
      <c r="RTG2" s="1096"/>
      <c r="RTH2" s="1096"/>
      <c r="RTI2" s="1096"/>
      <c r="RTJ2" s="1096"/>
      <c r="RTK2" s="1096"/>
      <c r="RTL2" s="1096"/>
      <c r="RTM2" s="1096"/>
      <c r="RTN2" s="1096"/>
      <c r="RTO2" s="1096"/>
      <c r="RTP2" s="1096"/>
      <c r="RTQ2" s="1096"/>
      <c r="RTR2" s="1096"/>
      <c r="RTS2" s="1096"/>
      <c r="RTT2" s="1096"/>
      <c r="RTU2" s="1096"/>
      <c r="RTV2" s="1096"/>
      <c r="RTW2" s="1096"/>
      <c r="RTX2" s="1096"/>
      <c r="RTY2" s="1096"/>
      <c r="RTZ2" s="1096"/>
      <c r="RUA2" s="1096"/>
      <c r="RUB2" s="1096"/>
      <c r="RUC2" s="1096"/>
      <c r="RUD2" s="1096"/>
      <c r="RUE2" s="1096"/>
      <c r="RUF2" s="1096"/>
      <c r="RUG2" s="1096"/>
      <c r="RUH2" s="1096"/>
      <c r="RUI2" s="1096"/>
      <c r="RUJ2" s="1096"/>
      <c r="RUK2" s="1096"/>
      <c r="RUL2" s="1096"/>
      <c r="RUM2" s="1096"/>
      <c r="RUN2" s="1096"/>
      <c r="RUO2" s="1096"/>
      <c r="RUP2" s="1096"/>
      <c r="RUQ2" s="1096"/>
      <c r="RUR2" s="1096"/>
      <c r="RUS2" s="1096"/>
      <c r="RUT2" s="1096"/>
      <c r="RUU2" s="1096"/>
      <c r="RUV2" s="1096"/>
      <c r="RUW2" s="1096"/>
      <c r="RUX2" s="1096"/>
      <c r="RUY2" s="1096"/>
      <c r="RUZ2" s="1096"/>
      <c r="RVA2" s="1096"/>
      <c r="RVB2" s="1096"/>
      <c r="RVC2" s="1096"/>
      <c r="RVD2" s="1096"/>
      <c r="RVE2" s="1096"/>
      <c r="RVF2" s="1096"/>
      <c r="RVG2" s="1096"/>
      <c r="RVH2" s="1096"/>
      <c r="RVI2" s="1096"/>
      <c r="RVJ2" s="1096"/>
      <c r="RVK2" s="1096"/>
      <c r="RVL2" s="1096"/>
      <c r="RVM2" s="1096"/>
      <c r="RVN2" s="1096"/>
      <c r="RVO2" s="1096"/>
      <c r="RVP2" s="1096"/>
      <c r="RVQ2" s="1096"/>
      <c r="RVR2" s="1096"/>
      <c r="RVS2" s="1096"/>
      <c r="RVT2" s="1096"/>
      <c r="RVU2" s="1096"/>
      <c r="RVV2" s="1096"/>
      <c r="RVW2" s="1096"/>
      <c r="RVX2" s="1096"/>
      <c r="RVY2" s="1096"/>
      <c r="RVZ2" s="1096"/>
      <c r="RWA2" s="1096"/>
      <c r="RWB2" s="1096"/>
      <c r="RWC2" s="1096"/>
      <c r="RWD2" s="1096"/>
      <c r="RWE2" s="1096"/>
      <c r="RWF2" s="1096"/>
      <c r="RWG2" s="1096"/>
      <c r="RWH2" s="1096"/>
      <c r="RWI2" s="1096"/>
      <c r="RWJ2" s="1096"/>
      <c r="RWK2" s="1096"/>
      <c r="RWL2" s="1096"/>
      <c r="RWM2" s="1096"/>
      <c r="RWN2" s="1096"/>
      <c r="RWO2" s="1096"/>
      <c r="RWP2" s="1096"/>
      <c r="RWQ2" s="1096"/>
      <c r="RWR2" s="1096"/>
      <c r="RWS2" s="1096"/>
      <c r="RWT2" s="1096"/>
      <c r="RWU2" s="1096"/>
      <c r="RWV2" s="1096"/>
      <c r="RWW2" s="1096"/>
      <c r="RWX2" s="1096"/>
      <c r="RWY2" s="1096"/>
      <c r="RWZ2" s="1096"/>
      <c r="RXA2" s="1096"/>
      <c r="RXB2" s="1096"/>
      <c r="RXC2" s="1096"/>
      <c r="RXD2" s="1096"/>
      <c r="RXE2" s="1096"/>
      <c r="RXF2" s="1096"/>
      <c r="RXG2" s="1096"/>
      <c r="RXH2" s="1096"/>
      <c r="RXI2" s="1096"/>
      <c r="RXJ2" s="1096"/>
      <c r="RXK2" s="1096"/>
      <c r="RXL2" s="1096"/>
      <c r="RXM2" s="1096"/>
      <c r="RXN2" s="1096"/>
      <c r="RXO2" s="1096"/>
      <c r="RXP2" s="1096"/>
      <c r="RXQ2" s="1096"/>
      <c r="RXR2" s="1096"/>
      <c r="RXS2" s="1096"/>
      <c r="RXT2" s="1096"/>
      <c r="RXU2" s="1096"/>
      <c r="RXV2" s="1096"/>
      <c r="RXW2" s="1096"/>
      <c r="RXX2" s="1096"/>
      <c r="RXY2" s="1096"/>
      <c r="RXZ2" s="1096"/>
      <c r="RYA2" s="1096"/>
      <c r="RYB2" s="1096"/>
      <c r="RYC2" s="1096"/>
      <c r="RYD2" s="1096"/>
      <c r="RYE2" s="1096"/>
      <c r="RYF2" s="1096"/>
      <c r="RYG2" s="1096"/>
      <c r="RYH2" s="1096"/>
      <c r="RYI2" s="1096"/>
      <c r="RYJ2" s="1096"/>
      <c r="RYK2" s="1096"/>
      <c r="RYL2" s="1096"/>
      <c r="RYM2" s="1096"/>
      <c r="RYN2" s="1096"/>
      <c r="RYO2" s="1096"/>
      <c r="RYP2" s="1096"/>
      <c r="RYQ2" s="1096"/>
      <c r="RYR2" s="1096"/>
      <c r="RYS2" s="1096"/>
      <c r="RYT2" s="1096"/>
      <c r="RYU2" s="1096"/>
      <c r="RYV2" s="1096"/>
      <c r="RYW2" s="1096"/>
      <c r="RYX2" s="1096"/>
      <c r="RYY2" s="1096"/>
      <c r="RYZ2" s="1096"/>
      <c r="RZA2" s="1096"/>
      <c r="RZB2" s="1096"/>
      <c r="RZC2" s="1096"/>
      <c r="RZD2" s="1096"/>
      <c r="RZE2" s="1096"/>
      <c r="RZF2" s="1096"/>
      <c r="RZG2" s="1096"/>
      <c r="RZH2" s="1096"/>
      <c r="RZI2" s="1096"/>
      <c r="RZJ2" s="1096"/>
      <c r="RZK2" s="1096"/>
      <c r="RZL2" s="1096"/>
      <c r="RZM2" s="1096"/>
      <c r="RZN2" s="1096"/>
      <c r="RZO2" s="1096"/>
      <c r="RZP2" s="1096"/>
      <c r="RZQ2" s="1096"/>
      <c r="RZR2" s="1096"/>
      <c r="RZS2" s="1096"/>
      <c r="RZT2" s="1096"/>
      <c r="RZU2" s="1096"/>
      <c r="RZV2" s="1096"/>
      <c r="RZW2" s="1096"/>
      <c r="RZX2" s="1096"/>
      <c r="RZY2" s="1096"/>
      <c r="RZZ2" s="1096"/>
      <c r="SAA2" s="1096"/>
      <c r="SAB2" s="1096"/>
      <c r="SAC2" s="1096"/>
      <c r="SAD2" s="1096"/>
      <c r="SAE2" s="1096"/>
      <c r="SAF2" s="1096"/>
      <c r="SAG2" s="1096"/>
      <c r="SAH2" s="1096"/>
      <c r="SAI2" s="1096"/>
      <c r="SAJ2" s="1096"/>
      <c r="SAK2" s="1096"/>
      <c r="SAL2" s="1096"/>
      <c r="SAM2" s="1096"/>
      <c r="SAN2" s="1096"/>
      <c r="SAO2" s="1096"/>
      <c r="SAP2" s="1096"/>
      <c r="SAQ2" s="1096"/>
      <c r="SAR2" s="1096"/>
      <c r="SAS2" s="1096"/>
      <c r="SAT2" s="1096"/>
      <c r="SAU2" s="1096"/>
      <c r="SAV2" s="1096"/>
      <c r="SAW2" s="1096"/>
      <c r="SAX2" s="1096"/>
      <c r="SAY2" s="1096"/>
      <c r="SAZ2" s="1096"/>
      <c r="SBA2" s="1096"/>
      <c r="SBB2" s="1096"/>
      <c r="SBC2" s="1096"/>
      <c r="SBD2" s="1096"/>
      <c r="SBE2" s="1096"/>
      <c r="SBF2" s="1096"/>
      <c r="SBG2" s="1096"/>
      <c r="SBH2" s="1096"/>
      <c r="SBI2" s="1096"/>
      <c r="SBJ2" s="1096"/>
      <c r="SBK2" s="1096"/>
      <c r="SBL2" s="1096"/>
      <c r="SBM2" s="1096"/>
      <c r="SBN2" s="1096"/>
      <c r="SBO2" s="1096"/>
      <c r="SBP2" s="1096"/>
      <c r="SBQ2" s="1096"/>
      <c r="SBR2" s="1096"/>
      <c r="SBS2" s="1096"/>
      <c r="SBT2" s="1096"/>
      <c r="SBU2" s="1096"/>
      <c r="SBV2" s="1096"/>
      <c r="SBW2" s="1096"/>
      <c r="SBX2" s="1096"/>
      <c r="SBY2" s="1096"/>
      <c r="SBZ2" s="1096"/>
      <c r="SCA2" s="1096"/>
      <c r="SCB2" s="1096"/>
      <c r="SCC2" s="1096"/>
      <c r="SCD2" s="1096"/>
      <c r="SCE2" s="1096"/>
      <c r="SCF2" s="1096"/>
      <c r="SCG2" s="1096"/>
      <c r="SCH2" s="1096"/>
      <c r="SCI2" s="1096"/>
      <c r="SCJ2" s="1096"/>
      <c r="SCK2" s="1096"/>
      <c r="SCL2" s="1096"/>
      <c r="SCM2" s="1096"/>
      <c r="SCN2" s="1096"/>
      <c r="SCO2" s="1096"/>
      <c r="SCP2" s="1096"/>
      <c r="SCQ2" s="1096"/>
      <c r="SCR2" s="1096"/>
      <c r="SCS2" s="1096"/>
      <c r="SCT2" s="1096"/>
      <c r="SCU2" s="1096"/>
      <c r="SCV2" s="1096"/>
      <c r="SCW2" s="1096"/>
      <c r="SCX2" s="1096"/>
      <c r="SCY2" s="1096"/>
      <c r="SCZ2" s="1096"/>
      <c r="SDA2" s="1096"/>
      <c r="SDB2" s="1096"/>
      <c r="SDC2" s="1096"/>
      <c r="SDD2" s="1096"/>
      <c r="SDE2" s="1096"/>
      <c r="SDF2" s="1096"/>
      <c r="SDG2" s="1096"/>
      <c r="SDH2" s="1096"/>
      <c r="SDI2" s="1096"/>
      <c r="SDJ2" s="1096"/>
      <c r="SDK2" s="1096"/>
      <c r="SDL2" s="1096"/>
      <c r="SDM2" s="1096"/>
      <c r="SDN2" s="1096"/>
      <c r="SDO2" s="1096"/>
      <c r="SDP2" s="1096"/>
      <c r="SDQ2" s="1096"/>
      <c r="SDR2" s="1096"/>
      <c r="SDS2" s="1096"/>
      <c r="SDT2" s="1096"/>
      <c r="SDU2" s="1096"/>
      <c r="SDV2" s="1096"/>
      <c r="SDW2" s="1096"/>
      <c r="SDX2" s="1096"/>
      <c r="SDY2" s="1096"/>
      <c r="SDZ2" s="1096"/>
      <c r="SEA2" s="1096"/>
      <c r="SEB2" s="1096"/>
      <c r="SEC2" s="1096"/>
      <c r="SED2" s="1096"/>
      <c r="SEE2" s="1096"/>
      <c r="SEF2" s="1096"/>
      <c r="SEG2" s="1096"/>
      <c r="SEH2" s="1096"/>
      <c r="SEI2" s="1096"/>
      <c r="SEJ2" s="1096"/>
      <c r="SEK2" s="1096"/>
      <c r="SEL2" s="1096"/>
      <c r="SEM2" s="1096"/>
      <c r="SEN2" s="1096"/>
      <c r="SEO2" s="1096"/>
      <c r="SEP2" s="1096"/>
      <c r="SEQ2" s="1096"/>
      <c r="SER2" s="1096"/>
      <c r="SES2" s="1096"/>
      <c r="SET2" s="1096"/>
      <c r="SEU2" s="1096"/>
      <c r="SEV2" s="1096"/>
      <c r="SEW2" s="1096"/>
      <c r="SEX2" s="1096"/>
      <c r="SEY2" s="1096"/>
      <c r="SEZ2" s="1096"/>
      <c r="SFA2" s="1096"/>
      <c r="SFB2" s="1096"/>
      <c r="SFC2" s="1096"/>
      <c r="SFD2" s="1096"/>
      <c r="SFE2" s="1096"/>
      <c r="SFF2" s="1096"/>
      <c r="SFG2" s="1096"/>
      <c r="SFH2" s="1096"/>
      <c r="SFI2" s="1096"/>
      <c r="SFJ2" s="1096"/>
      <c r="SFK2" s="1096"/>
      <c r="SFL2" s="1096"/>
      <c r="SFM2" s="1096"/>
      <c r="SFN2" s="1096"/>
      <c r="SFO2" s="1096"/>
      <c r="SFP2" s="1096"/>
      <c r="SFQ2" s="1096"/>
      <c r="SFR2" s="1096"/>
      <c r="SFS2" s="1096"/>
      <c r="SFT2" s="1096"/>
      <c r="SFU2" s="1096"/>
      <c r="SFV2" s="1096"/>
      <c r="SFW2" s="1096"/>
      <c r="SFX2" s="1096"/>
      <c r="SFY2" s="1096"/>
      <c r="SFZ2" s="1096"/>
      <c r="SGA2" s="1096"/>
      <c r="SGB2" s="1096"/>
      <c r="SGC2" s="1096"/>
      <c r="SGD2" s="1096"/>
      <c r="SGE2" s="1096"/>
      <c r="SGF2" s="1096"/>
      <c r="SGG2" s="1096"/>
      <c r="SGH2" s="1096"/>
      <c r="SGI2" s="1096"/>
      <c r="SGJ2" s="1096"/>
      <c r="SGK2" s="1096"/>
      <c r="SGL2" s="1096"/>
      <c r="SGM2" s="1096"/>
      <c r="SGN2" s="1096"/>
      <c r="SGO2" s="1096"/>
      <c r="SGP2" s="1096"/>
      <c r="SGQ2" s="1096"/>
      <c r="SGR2" s="1096"/>
      <c r="SGS2" s="1096"/>
      <c r="SGT2" s="1096"/>
      <c r="SGU2" s="1096"/>
      <c r="SGV2" s="1096"/>
      <c r="SGW2" s="1096"/>
      <c r="SGX2" s="1096"/>
      <c r="SGY2" s="1096"/>
      <c r="SGZ2" s="1096"/>
      <c r="SHA2" s="1096"/>
      <c r="SHB2" s="1096"/>
      <c r="SHC2" s="1096"/>
      <c r="SHD2" s="1096"/>
      <c r="SHE2" s="1096"/>
      <c r="SHF2" s="1096"/>
      <c r="SHG2" s="1096"/>
      <c r="SHH2" s="1096"/>
      <c r="SHI2" s="1096"/>
      <c r="SHJ2" s="1096"/>
      <c r="SHK2" s="1096"/>
      <c r="SHL2" s="1096"/>
      <c r="SHM2" s="1096"/>
      <c r="SHN2" s="1096"/>
      <c r="SHO2" s="1096"/>
      <c r="SHP2" s="1096"/>
      <c r="SHQ2" s="1096"/>
      <c r="SHR2" s="1096"/>
      <c r="SHS2" s="1096"/>
      <c r="SHT2" s="1096"/>
      <c r="SHU2" s="1096"/>
      <c r="SHV2" s="1096"/>
      <c r="SHW2" s="1096"/>
      <c r="SHX2" s="1096"/>
      <c r="SHY2" s="1096"/>
      <c r="SHZ2" s="1096"/>
      <c r="SIA2" s="1096"/>
      <c r="SIB2" s="1096"/>
      <c r="SIC2" s="1096"/>
      <c r="SID2" s="1096"/>
      <c r="SIE2" s="1096"/>
      <c r="SIF2" s="1096"/>
      <c r="SIG2" s="1096"/>
      <c r="SIH2" s="1096"/>
      <c r="SII2" s="1096"/>
      <c r="SIJ2" s="1096"/>
      <c r="SIK2" s="1096"/>
      <c r="SIL2" s="1096"/>
      <c r="SIM2" s="1096"/>
      <c r="SIN2" s="1096"/>
      <c r="SIO2" s="1096"/>
      <c r="SIP2" s="1096"/>
      <c r="SIQ2" s="1096"/>
      <c r="SIR2" s="1096"/>
      <c r="SIS2" s="1096"/>
      <c r="SIT2" s="1096"/>
      <c r="SIU2" s="1096"/>
      <c r="SIV2" s="1096"/>
      <c r="SIW2" s="1096"/>
      <c r="SIX2" s="1096"/>
      <c r="SIY2" s="1096"/>
      <c r="SIZ2" s="1096"/>
      <c r="SJA2" s="1096"/>
      <c r="SJB2" s="1096"/>
      <c r="SJC2" s="1096"/>
      <c r="SJD2" s="1096"/>
      <c r="SJE2" s="1096"/>
      <c r="SJF2" s="1096"/>
      <c r="SJG2" s="1096"/>
      <c r="SJH2" s="1096"/>
      <c r="SJI2" s="1096"/>
      <c r="SJJ2" s="1096"/>
      <c r="SJK2" s="1096"/>
      <c r="SJL2" s="1096"/>
      <c r="SJM2" s="1096"/>
      <c r="SJN2" s="1096"/>
      <c r="SJO2" s="1096"/>
      <c r="SJP2" s="1096"/>
      <c r="SJQ2" s="1096"/>
      <c r="SJR2" s="1096"/>
      <c r="SJS2" s="1096"/>
      <c r="SJT2" s="1096"/>
      <c r="SJU2" s="1096"/>
      <c r="SJV2" s="1096"/>
      <c r="SJW2" s="1096"/>
      <c r="SJX2" s="1096"/>
      <c r="SJY2" s="1096"/>
      <c r="SJZ2" s="1096"/>
      <c r="SKA2" s="1096"/>
      <c r="SKB2" s="1096"/>
      <c r="SKC2" s="1096"/>
      <c r="SKD2" s="1096"/>
      <c r="SKE2" s="1096"/>
      <c r="SKF2" s="1096"/>
      <c r="SKG2" s="1096"/>
      <c r="SKH2" s="1096"/>
      <c r="SKI2" s="1096"/>
      <c r="SKJ2" s="1096"/>
      <c r="SKK2" s="1096"/>
      <c r="SKL2" s="1096"/>
      <c r="SKM2" s="1096"/>
      <c r="SKN2" s="1096"/>
      <c r="SKO2" s="1096"/>
      <c r="SKP2" s="1096"/>
      <c r="SKQ2" s="1096"/>
      <c r="SKR2" s="1096"/>
      <c r="SKS2" s="1096"/>
      <c r="SKT2" s="1096"/>
      <c r="SKU2" s="1096"/>
      <c r="SKV2" s="1096"/>
      <c r="SKW2" s="1096"/>
      <c r="SKX2" s="1096"/>
      <c r="SKY2" s="1096"/>
      <c r="SKZ2" s="1096"/>
      <c r="SLA2" s="1096"/>
      <c r="SLB2" s="1096"/>
      <c r="SLC2" s="1096"/>
      <c r="SLD2" s="1096"/>
      <c r="SLE2" s="1096"/>
      <c r="SLF2" s="1096"/>
      <c r="SLG2" s="1096"/>
      <c r="SLH2" s="1096"/>
      <c r="SLI2" s="1096"/>
      <c r="SLJ2" s="1096"/>
      <c r="SLK2" s="1096"/>
      <c r="SLL2" s="1096"/>
      <c r="SLM2" s="1096"/>
      <c r="SLN2" s="1096"/>
      <c r="SLO2" s="1096"/>
      <c r="SLP2" s="1096"/>
      <c r="SLQ2" s="1096"/>
      <c r="SLR2" s="1096"/>
      <c r="SLS2" s="1096"/>
      <c r="SLT2" s="1096"/>
      <c r="SLU2" s="1096"/>
      <c r="SLV2" s="1096"/>
      <c r="SLW2" s="1096"/>
      <c r="SLX2" s="1096"/>
      <c r="SLY2" s="1096"/>
      <c r="SLZ2" s="1096"/>
      <c r="SMA2" s="1096"/>
      <c r="SMB2" s="1096"/>
      <c r="SMC2" s="1096"/>
      <c r="SMD2" s="1096"/>
      <c r="SME2" s="1096"/>
      <c r="SMF2" s="1096"/>
      <c r="SMG2" s="1096"/>
      <c r="SMH2" s="1096"/>
      <c r="SMI2" s="1096"/>
      <c r="SMJ2" s="1096"/>
      <c r="SMK2" s="1096"/>
      <c r="SML2" s="1096"/>
      <c r="SMM2" s="1096"/>
      <c r="SMN2" s="1096"/>
      <c r="SMO2" s="1096"/>
      <c r="SMP2" s="1096"/>
      <c r="SMQ2" s="1096"/>
      <c r="SMR2" s="1096"/>
      <c r="SMS2" s="1096"/>
      <c r="SMT2" s="1096"/>
      <c r="SMU2" s="1096"/>
      <c r="SMV2" s="1096"/>
      <c r="SMW2" s="1096"/>
      <c r="SMX2" s="1096"/>
      <c r="SMY2" s="1096"/>
      <c r="SMZ2" s="1096"/>
      <c r="SNA2" s="1096"/>
      <c r="SNB2" s="1096"/>
      <c r="SNC2" s="1096"/>
      <c r="SND2" s="1096"/>
      <c r="SNE2" s="1096"/>
      <c r="SNF2" s="1096"/>
      <c r="SNG2" s="1096"/>
      <c r="SNH2" s="1096"/>
      <c r="SNI2" s="1096"/>
      <c r="SNJ2" s="1096"/>
      <c r="SNK2" s="1096"/>
      <c r="SNL2" s="1096"/>
      <c r="SNM2" s="1096"/>
      <c r="SNN2" s="1096"/>
      <c r="SNO2" s="1096"/>
      <c r="SNP2" s="1096"/>
      <c r="SNQ2" s="1096"/>
      <c r="SNR2" s="1096"/>
      <c r="SNS2" s="1096"/>
      <c r="SNT2" s="1096"/>
      <c r="SNU2" s="1096"/>
      <c r="SNV2" s="1096"/>
      <c r="SNW2" s="1096"/>
      <c r="SNX2" s="1096"/>
      <c r="SNY2" s="1096"/>
      <c r="SNZ2" s="1096"/>
      <c r="SOA2" s="1096"/>
      <c r="SOB2" s="1096"/>
      <c r="SOC2" s="1096"/>
      <c r="SOD2" s="1096"/>
      <c r="SOE2" s="1096"/>
      <c r="SOF2" s="1096"/>
      <c r="SOG2" s="1096"/>
      <c r="SOH2" s="1096"/>
      <c r="SOI2" s="1096"/>
      <c r="SOJ2" s="1096"/>
      <c r="SOK2" s="1096"/>
      <c r="SOL2" s="1096"/>
      <c r="SOM2" s="1096"/>
      <c r="SON2" s="1096"/>
      <c r="SOO2" s="1096"/>
      <c r="SOP2" s="1096"/>
      <c r="SOQ2" s="1096"/>
      <c r="SOR2" s="1096"/>
      <c r="SOS2" s="1096"/>
      <c r="SOT2" s="1096"/>
      <c r="SOU2" s="1096"/>
      <c r="SOV2" s="1096"/>
      <c r="SOW2" s="1096"/>
      <c r="SOX2" s="1096"/>
      <c r="SOY2" s="1096"/>
      <c r="SOZ2" s="1096"/>
      <c r="SPA2" s="1096"/>
      <c r="SPB2" s="1096"/>
      <c r="SPC2" s="1096"/>
      <c r="SPD2" s="1096"/>
      <c r="SPE2" s="1096"/>
      <c r="SPF2" s="1096"/>
      <c r="SPG2" s="1096"/>
      <c r="SPH2" s="1096"/>
      <c r="SPI2" s="1096"/>
      <c r="SPJ2" s="1096"/>
      <c r="SPK2" s="1096"/>
      <c r="SPL2" s="1096"/>
      <c r="SPM2" s="1096"/>
      <c r="SPN2" s="1096"/>
      <c r="SPO2" s="1096"/>
      <c r="SPP2" s="1096"/>
      <c r="SPQ2" s="1096"/>
      <c r="SPR2" s="1096"/>
      <c r="SPS2" s="1096"/>
      <c r="SPT2" s="1096"/>
      <c r="SPU2" s="1096"/>
      <c r="SPV2" s="1096"/>
      <c r="SPW2" s="1096"/>
      <c r="SPX2" s="1096"/>
      <c r="SPY2" s="1096"/>
      <c r="SPZ2" s="1096"/>
      <c r="SQA2" s="1096"/>
      <c r="SQB2" s="1096"/>
      <c r="SQC2" s="1096"/>
      <c r="SQD2" s="1096"/>
      <c r="SQE2" s="1096"/>
      <c r="SQF2" s="1096"/>
      <c r="SQG2" s="1096"/>
      <c r="SQH2" s="1096"/>
      <c r="SQI2" s="1096"/>
      <c r="SQJ2" s="1096"/>
      <c r="SQK2" s="1096"/>
      <c r="SQL2" s="1096"/>
      <c r="SQM2" s="1096"/>
      <c r="SQN2" s="1096"/>
      <c r="SQO2" s="1096"/>
      <c r="SQP2" s="1096"/>
      <c r="SQQ2" s="1096"/>
      <c r="SQR2" s="1096"/>
      <c r="SQS2" s="1096"/>
      <c r="SQT2" s="1096"/>
      <c r="SQU2" s="1096"/>
      <c r="SQV2" s="1096"/>
      <c r="SQW2" s="1096"/>
      <c r="SQX2" s="1096"/>
      <c r="SQY2" s="1096"/>
      <c r="SQZ2" s="1096"/>
      <c r="SRA2" s="1096"/>
      <c r="SRB2" s="1096"/>
      <c r="SRC2" s="1096"/>
      <c r="SRD2" s="1096"/>
      <c r="SRE2" s="1096"/>
      <c r="SRF2" s="1096"/>
      <c r="SRG2" s="1096"/>
      <c r="SRH2" s="1096"/>
      <c r="SRI2" s="1096"/>
      <c r="SRJ2" s="1096"/>
      <c r="SRK2" s="1096"/>
      <c r="SRL2" s="1096"/>
      <c r="SRM2" s="1096"/>
      <c r="SRN2" s="1096"/>
      <c r="SRO2" s="1096"/>
      <c r="SRP2" s="1096"/>
      <c r="SRQ2" s="1096"/>
      <c r="SRR2" s="1096"/>
      <c r="SRS2" s="1096"/>
      <c r="SRT2" s="1096"/>
      <c r="SRU2" s="1096"/>
      <c r="SRV2" s="1096"/>
      <c r="SRW2" s="1096"/>
      <c r="SRX2" s="1096"/>
      <c r="SRY2" s="1096"/>
      <c r="SRZ2" s="1096"/>
      <c r="SSA2" s="1096"/>
      <c r="SSB2" s="1096"/>
      <c r="SSC2" s="1096"/>
      <c r="SSD2" s="1096"/>
      <c r="SSE2" s="1096"/>
      <c r="SSF2" s="1096"/>
      <c r="SSG2" s="1096"/>
      <c r="SSH2" s="1096"/>
      <c r="SSI2" s="1096"/>
      <c r="SSJ2" s="1096"/>
      <c r="SSK2" s="1096"/>
      <c r="SSL2" s="1096"/>
      <c r="SSM2" s="1096"/>
      <c r="SSN2" s="1096"/>
      <c r="SSO2" s="1096"/>
      <c r="SSP2" s="1096"/>
      <c r="SSQ2" s="1096"/>
      <c r="SSR2" s="1096"/>
      <c r="SSS2" s="1096"/>
      <c r="SST2" s="1096"/>
      <c r="SSU2" s="1096"/>
      <c r="SSV2" s="1096"/>
      <c r="SSW2" s="1096"/>
      <c r="SSX2" s="1096"/>
      <c r="SSY2" s="1096"/>
      <c r="SSZ2" s="1096"/>
      <c r="STA2" s="1096"/>
      <c r="STB2" s="1096"/>
      <c r="STC2" s="1096"/>
      <c r="STD2" s="1096"/>
      <c r="STE2" s="1096"/>
      <c r="STF2" s="1096"/>
      <c r="STG2" s="1096"/>
      <c r="STH2" s="1096"/>
      <c r="STI2" s="1096"/>
      <c r="STJ2" s="1096"/>
      <c r="STK2" s="1096"/>
      <c r="STL2" s="1096"/>
      <c r="STM2" s="1096"/>
      <c r="STN2" s="1096"/>
      <c r="STO2" s="1096"/>
      <c r="STP2" s="1096"/>
      <c r="STQ2" s="1096"/>
      <c r="STR2" s="1096"/>
      <c r="STS2" s="1096"/>
      <c r="STT2" s="1096"/>
      <c r="STU2" s="1096"/>
      <c r="STV2" s="1096"/>
      <c r="STW2" s="1096"/>
      <c r="STX2" s="1096"/>
      <c r="STY2" s="1096"/>
      <c r="STZ2" s="1096"/>
      <c r="SUA2" s="1096"/>
      <c r="SUB2" s="1096"/>
      <c r="SUC2" s="1096"/>
      <c r="SUD2" s="1096"/>
      <c r="SUE2" s="1096"/>
      <c r="SUF2" s="1096"/>
      <c r="SUG2" s="1096"/>
      <c r="SUH2" s="1096"/>
      <c r="SUI2" s="1096"/>
      <c r="SUJ2" s="1096"/>
      <c r="SUK2" s="1096"/>
      <c r="SUL2" s="1096"/>
      <c r="SUM2" s="1096"/>
      <c r="SUN2" s="1096"/>
      <c r="SUO2" s="1096"/>
      <c r="SUP2" s="1096"/>
      <c r="SUQ2" s="1096"/>
      <c r="SUR2" s="1096"/>
      <c r="SUS2" s="1096"/>
      <c r="SUT2" s="1096"/>
      <c r="SUU2" s="1096"/>
      <c r="SUV2" s="1096"/>
      <c r="SUW2" s="1096"/>
      <c r="SUX2" s="1096"/>
      <c r="SUY2" s="1096"/>
      <c r="SUZ2" s="1096"/>
      <c r="SVA2" s="1096"/>
      <c r="SVB2" s="1096"/>
      <c r="SVC2" s="1096"/>
      <c r="SVD2" s="1096"/>
      <c r="SVE2" s="1096"/>
      <c r="SVF2" s="1096"/>
      <c r="SVG2" s="1096"/>
      <c r="SVH2" s="1096"/>
      <c r="SVI2" s="1096"/>
      <c r="SVJ2" s="1096"/>
      <c r="SVK2" s="1096"/>
      <c r="SVL2" s="1096"/>
      <c r="SVM2" s="1096"/>
      <c r="SVN2" s="1096"/>
      <c r="SVO2" s="1096"/>
      <c r="SVP2" s="1096"/>
      <c r="SVQ2" s="1096"/>
      <c r="SVR2" s="1096"/>
      <c r="SVS2" s="1096"/>
      <c r="SVT2" s="1096"/>
      <c r="SVU2" s="1096"/>
      <c r="SVV2" s="1096"/>
      <c r="SVW2" s="1096"/>
      <c r="SVX2" s="1096"/>
      <c r="SVY2" s="1096"/>
      <c r="SVZ2" s="1096"/>
      <c r="SWA2" s="1096"/>
      <c r="SWB2" s="1096"/>
      <c r="SWC2" s="1096"/>
      <c r="SWD2" s="1096"/>
      <c r="SWE2" s="1096"/>
      <c r="SWF2" s="1096"/>
      <c r="SWG2" s="1096"/>
      <c r="SWH2" s="1096"/>
      <c r="SWI2" s="1096"/>
      <c r="SWJ2" s="1096"/>
      <c r="SWK2" s="1096"/>
      <c r="SWL2" s="1096"/>
      <c r="SWM2" s="1096"/>
      <c r="SWN2" s="1096"/>
      <c r="SWO2" s="1096"/>
      <c r="SWP2" s="1096"/>
      <c r="SWQ2" s="1096"/>
      <c r="SWR2" s="1096"/>
      <c r="SWS2" s="1096"/>
      <c r="SWT2" s="1096"/>
      <c r="SWU2" s="1096"/>
      <c r="SWV2" s="1096"/>
      <c r="SWW2" s="1096"/>
      <c r="SWX2" s="1096"/>
      <c r="SWY2" s="1096"/>
      <c r="SWZ2" s="1096"/>
      <c r="SXA2" s="1096"/>
      <c r="SXB2" s="1096"/>
      <c r="SXC2" s="1096"/>
      <c r="SXD2" s="1096"/>
      <c r="SXE2" s="1096"/>
      <c r="SXF2" s="1096"/>
      <c r="SXG2" s="1096"/>
      <c r="SXH2" s="1096"/>
      <c r="SXI2" s="1096"/>
      <c r="SXJ2" s="1096"/>
      <c r="SXK2" s="1096"/>
      <c r="SXL2" s="1096"/>
      <c r="SXM2" s="1096"/>
      <c r="SXN2" s="1096"/>
      <c r="SXO2" s="1096"/>
      <c r="SXP2" s="1096"/>
      <c r="SXQ2" s="1096"/>
      <c r="SXR2" s="1096"/>
      <c r="SXS2" s="1096"/>
      <c r="SXT2" s="1096"/>
      <c r="SXU2" s="1096"/>
      <c r="SXV2" s="1096"/>
      <c r="SXW2" s="1096"/>
      <c r="SXX2" s="1096"/>
      <c r="SXY2" s="1096"/>
      <c r="SXZ2" s="1096"/>
      <c r="SYA2" s="1096"/>
      <c r="SYB2" s="1096"/>
      <c r="SYC2" s="1096"/>
      <c r="SYD2" s="1096"/>
      <c r="SYE2" s="1096"/>
      <c r="SYF2" s="1096"/>
      <c r="SYG2" s="1096"/>
      <c r="SYH2" s="1096"/>
      <c r="SYI2" s="1096"/>
      <c r="SYJ2" s="1096"/>
      <c r="SYK2" s="1096"/>
      <c r="SYL2" s="1096"/>
      <c r="SYM2" s="1096"/>
      <c r="SYN2" s="1096"/>
      <c r="SYO2" s="1096"/>
      <c r="SYP2" s="1096"/>
      <c r="SYQ2" s="1096"/>
      <c r="SYR2" s="1096"/>
      <c r="SYS2" s="1096"/>
      <c r="SYT2" s="1096"/>
      <c r="SYU2" s="1096"/>
      <c r="SYV2" s="1096"/>
      <c r="SYW2" s="1096"/>
      <c r="SYX2" s="1096"/>
      <c r="SYY2" s="1096"/>
      <c r="SYZ2" s="1096"/>
      <c r="SZA2" s="1096"/>
      <c r="SZB2" s="1096"/>
      <c r="SZC2" s="1096"/>
      <c r="SZD2" s="1096"/>
      <c r="SZE2" s="1096"/>
      <c r="SZF2" s="1096"/>
      <c r="SZG2" s="1096"/>
      <c r="SZH2" s="1096"/>
      <c r="SZI2" s="1096"/>
      <c r="SZJ2" s="1096"/>
      <c r="SZK2" s="1096"/>
      <c r="SZL2" s="1096"/>
      <c r="SZM2" s="1096"/>
      <c r="SZN2" s="1096"/>
      <c r="SZO2" s="1096"/>
      <c r="SZP2" s="1096"/>
      <c r="SZQ2" s="1096"/>
      <c r="SZR2" s="1096"/>
      <c r="SZS2" s="1096"/>
      <c r="SZT2" s="1096"/>
      <c r="SZU2" s="1096"/>
      <c r="SZV2" s="1096"/>
      <c r="SZW2" s="1096"/>
      <c r="SZX2" s="1096"/>
      <c r="SZY2" s="1096"/>
      <c r="SZZ2" s="1096"/>
      <c r="TAA2" s="1096"/>
      <c r="TAB2" s="1096"/>
      <c r="TAC2" s="1096"/>
      <c r="TAD2" s="1096"/>
      <c r="TAE2" s="1096"/>
      <c r="TAF2" s="1096"/>
      <c r="TAG2" s="1096"/>
      <c r="TAH2" s="1096"/>
      <c r="TAI2" s="1096"/>
      <c r="TAJ2" s="1096"/>
      <c r="TAK2" s="1096"/>
      <c r="TAL2" s="1096"/>
      <c r="TAM2" s="1096"/>
      <c r="TAN2" s="1096"/>
      <c r="TAO2" s="1096"/>
      <c r="TAP2" s="1096"/>
      <c r="TAQ2" s="1096"/>
      <c r="TAR2" s="1096"/>
      <c r="TAS2" s="1096"/>
      <c r="TAT2" s="1096"/>
      <c r="TAU2" s="1096"/>
      <c r="TAV2" s="1096"/>
      <c r="TAW2" s="1096"/>
      <c r="TAX2" s="1096"/>
      <c r="TAY2" s="1096"/>
      <c r="TAZ2" s="1096"/>
      <c r="TBA2" s="1096"/>
      <c r="TBB2" s="1096"/>
      <c r="TBC2" s="1096"/>
      <c r="TBD2" s="1096"/>
      <c r="TBE2" s="1096"/>
      <c r="TBF2" s="1096"/>
      <c r="TBG2" s="1096"/>
      <c r="TBH2" s="1096"/>
      <c r="TBI2" s="1096"/>
      <c r="TBJ2" s="1096"/>
      <c r="TBK2" s="1096"/>
      <c r="TBL2" s="1096"/>
      <c r="TBM2" s="1096"/>
      <c r="TBN2" s="1096"/>
      <c r="TBO2" s="1096"/>
      <c r="TBP2" s="1096"/>
      <c r="TBQ2" s="1096"/>
      <c r="TBR2" s="1096"/>
      <c r="TBS2" s="1096"/>
      <c r="TBT2" s="1096"/>
      <c r="TBU2" s="1096"/>
      <c r="TBV2" s="1096"/>
      <c r="TBW2" s="1096"/>
      <c r="TBX2" s="1096"/>
      <c r="TBY2" s="1096"/>
      <c r="TBZ2" s="1096"/>
      <c r="TCA2" s="1096"/>
      <c r="TCB2" s="1096"/>
      <c r="TCC2" s="1096"/>
      <c r="TCD2" s="1096"/>
      <c r="TCE2" s="1096"/>
      <c r="TCF2" s="1096"/>
      <c r="TCG2" s="1096"/>
      <c r="TCH2" s="1096"/>
      <c r="TCI2" s="1096"/>
      <c r="TCJ2" s="1096"/>
      <c r="TCK2" s="1096"/>
      <c r="TCL2" s="1096"/>
      <c r="TCM2" s="1096"/>
      <c r="TCN2" s="1096"/>
      <c r="TCO2" s="1096"/>
      <c r="TCP2" s="1096"/>
      <c r="TCQ2" s="1096"/>
      <c r="TCR2" s="1096"/>
      <c r="TCS2" s="1096"/>
      <c r="TCT2" s="1096"/>
      <c r="TCU2" s="1096"/>
      <c r="TCV2" s="1096"/>
      <c r="TCW2" s="1096"/>
      <c r="TCX2" s="1096"/>
      <c r="TCY2" s="1096"/>
      <c r="TCZ2" s="1096"/>
      <c r="TDA2" s="1096"/>
      <c r="TDB2" s="1096"/>
      <c r="TDC2" s="1096"/>
      <c r="TDD2" s="1096"/>
      <c r="TDE2" s="1096"/>
      <c r="TDF2" s="1096"/>
      <c r="TDG2" s="1096"/>
      <c r="TDH2" s="1096"/>
      <c r="TDI2" s="1096"/>
      <c r="TDJ2" s="1096"/>
      <c r="TDK2" s="1096"/>
      <c r="TDL2" s="1096"/>
      <c r="TDM2" s="1096"/>
      <c r="TDN2" s="1096"/>
      <c r="TDO2" s="1096"/>
      <c r="TDP2" s="1096"/>
      <c r="TDQ2" s="1096"/>
      <c r="TDR2" s="1096"/>
      <c r="TDS2" s="1096"/>
      <c r="TDT2" s="1096"/>
      <c r="TDU2" s="1096"/>
      <c r="TDV2" s="1096"/>
      <c r="TDW2" s="1096"/>
      <c r="TDX2" s="1096"/>
      <c r="TDY2" s="1096"/>
      <c r="TDZ2" s="1096"/>
      <c r="TEA2" s="1096"/>
      <c r="TEB2" s="1096"/>
      <c r="TEC2" s="1096"/>
      <c r="TED2" s="1096"/>
      <c r="TEE2" s="1096"/>
      <c r="TEF2" s="1096"/>
      <c r="TEG2" s="1096"/>
      <c r="TEH2" s="1096"/>
      <c r="TEI2" s="1096"/>
      <c r="TEJ2" s="1096"/>
      <c r="TEK2" s="1096"/>
      <c r="TEL2" s="1096"/>
      <c r="TEM2" s="1096"/>
      <c r="TEN2" s="1096"/>
      <c r="TEO2" s="1096"/>
      <c r="TEP2" s="1096"/>
      <c r="TEQ2" s="1096"/>
      <c r="TER2" s="1096"/>
      <c r="TES2" s="1096"/>
      <c r="TET2" s="1096"/>
      <c r="TEU2" s="1096"/>
      <c r="TEV2" s="1096"/>
      <c r="TEW2" s="1096"/>
      <c r="TEX2" s="1096"/>
      <c r="TEY2" s="1096"/>
      <c r="TEZ2" s="1096"/>
      <c r="TFA2" s="1096"/>
      <c r="TFB2" s="1096"/>
      <c r="TFC2" s="1096"/>
      <c r="TFD2" s="1096"/>
      <c r="TFE2" s="1096"/>
      <c r="TFF2" s="1096"/>
      <c r="TFG2" s="1096"/>
      <c r="TFH2" s="1096"/>
      <c r="TFI2" s="1096"/>
      <c r="TFJ2" s="1096"/>
      <c r="TFK2" s="1096"/>
      <c r="TFL2" s="1096"/>
      <c r="TFM2" s="1096"/>
      <c r="TFN2" s="1096"/>
      <c r="TFO2" s="1096"/>
      <c r="TFP2" s="1096"/>
      <c r="TFQ2" s="1096"/>
      <c r="TFR2" s="1096"/>
      <c r="TFS2" s="1096"/>
      <c r="TFT2" s="1096"/>
      <c r="TFU2" s="1096"/>
      <c r="TFV2" s="1096"/>
      <c r="TFW2" s="1096"/>
      <c r="TFX2" s="1096"/>
      <c r="TFY2" s="1096"/>
      <c r="TFZ2" s="1096"/>
      <c r="TGA2" s="1096"/>
      <c r="TGB2" s="1096"/>
      <c r="TGC2" s="1096"/>
      <c r="TGD2" s="1096"/>
      <c r="TGE2" s="1096"/>
      <c r="TGF2" s="1096"/>
      <c r="TGG2" s="1096"/>
      <c r="TGH2" s="1096"/>
      <c r="TGI2" s="1096"/>
      <c r="TGJ2" s="1096"/>
      <c r="TGK2" s="1096"/>
      <c r="TGL2" s="1096"/>
      <c r="TGM2" s="1096"/>
      <c r="TGN2" s="1096"/>
      <c r="TGO2" s="1096"/>
      <c r="TGP2" s="1096"/>
      <c r="TGQ2" s="1096"/>
      <c r="TGR2" s="1096"/>
      <c r="TGS2" s="1096"/>
      <c r="TGT2" s="1096"/>
      <c r="TGU2" s="1096"/>
      <c r="TGV2" s="1096"/>
      <c r="TGW2" s="1096"/>
      <c r="TGX2" s="1096"/>
      <c r="TGY2" s="1096"/>
      <c r="TGZ2" s="1096"/>
      <c r="THA2" s="1096"/>
      <c r="THB2" s="1096"/>
      <c r="THC2" s="1096"/>
      <c r="THD2" s="1096"/>
      <c r="THE2" s="1096"/>
      <c r="THF2" s="1096"/>
      <c r="THG2" s="1096"/>
      <c r="THH2" s="1096"/>
      <c r="THI2" s="1096"/>
      <c r="THJ2" s="1096"/>
      <c r="THK2" s="1096"/>
      <c r="THL2" s="1096"/>
      <c r="THM2" s="1096"/>
      <c r="THN2" s="1096"/>
      <c r="THO2" s="1096"/>
      <c r="THP2" s="1096"/>
      <c r="THQ2" s="1096"/>
      <c r="THR2" s="1096"/>
      <c r="THS2" s="1096"/>
      <c r="THT2" s="1096"/>
      <c r="THU2" s="1096"/>
      <c r="THV2" s="1096"/>
      <c r="THW2" s="1096"/>
      <c r="THX2" s="1096"/>
      <c r="THY2" s="1096"/>
      <c r="THZ2" s="1096"/>
      <c r="TIA2" s="1096"/>
      <c r="TIB2" s="1096"/>
      <c r="TIC2" s="1096"/>
      <c r="TID2" s="1096"/>
      <c r="TIE2" s="1096"/>
      <c r="TIF2" s="1096"/>
      <c r="TIG2" s="1096"/>
      <c r="TIH2" s="1096"/>
      <c r="TII2" s="1096"/>
      <c r="TIJ2" s="1096"/>
      <c r="TIK2" s="1096"/>
      <c r="TIL2" s="1096"/>
      <c r="TIM2" s="1096"/>
      <c r="TIN2" s="1096"/>
      <c r="TIO2" s="1096"/>
      <c r="TIP2" s="1096"/>
      <c r="TIQ2" s="1096"/>
      <c r="TIR2" s="1096"/>
      <c r="TIS2" s="1096"/>
      <c r="TIT2" s="1096"/>
      <c r="TIU2" s="1096"/>
      <c r="TIV2" s="1096"/>
      <c r="TIW2" s="1096"/>
      <c r="TIX2" s="1096"/>
      <c r="TIY2" s="1096"/>
      <c r="TIZ2" s="1096"/>
      <c r="TJA2" s="1096"/>
      <c r="TJB2" s="1096"/>
      <c r="TJC2" s="1096"/>
      <c r="TJD2" s="1096"/>
      <c r="TJE2" s="1096"/>
      <c r="TJF2" s="1096"/>
      <c r="TJG2" s="1096"/>
      <c r="TJH2" s="1096"/>
      <c r="TJI2" s="1096"/>
      <c r="TJJ2" s="1096"/>
      <c r="TJK2" s="1096"/>
      <c r="TJL2" s="1096"/>
      <c r="TJM2" s="1096"/>
      <c r="TJN2" s="1096"/>
      <c r="TJO2" s="1096"/>
      <c r="TJP2" s="1096"/>
      <c r="TJQ2" s="1096"/>
      <c r="TJR2" s="1096"/>
      <c r="TJS2" s="1096"/>
      <c r="TJT2" s="1096"/>
      <c r="TJU2" s="1096"/>
      <c r="TJV2" s="1096"/>
      <c r="TJW2" s="1096"/>
      <c r="TJX2" s="1096"/>
      <c r="TJY2" s="1096"/>
      <c r="TJZ2" s="1096"/>
      <c r="TKA2" s="1096"/>
      <c r="TKB2" s="1096"/>
      <c r="TKC2" s="1096"/>
      <c r="TKD2" s="1096"/>
      <c r="TKE2" s="1096"/>
      <c r="TKF2" s="1096"/>
      <c r="TKG2" s="1096"/>
      <c r="TKH2" s="1096"/>
      <c r="TKI2" s="1096"/>
      <c r="TKJ2" s="1096"/>
      <c r="TKK2" s="1096"/>
      <c r="TKL2" s="1096"/>
      <c r="TKM2" s="1096"/>
      <c r="TKN2" s="1096"/>
      <c r="TKO2" s="1096"/>
      <c r="TKP2" s="1096"/>
      <c r="TKQ2" s="1096"/>
      <c r="TKR2" s="1096"/>
      <c r="TKS2" s="1096"/>
      <c r="TKT2" s="1096"/>
      <c r="TKU2" s="1096"/>
      <c r="TKV2" s="1096"/>
      <c r="TKW2" s="1096"/>
      <c r="TKX2" s="1096"/>
      <c r="TKY2" s="1096"/>
      <c r="TKZ2" s="1096"/>
      <c r="TLA2" s="1096"/>
      <c r="TLB2" s="1096"/>
      <c r="TLC2" s="1096"/>
      <c r="TLD2" s="1096"/>
      <c r="TLE2" s="1096"/>
      <c r="TLF2" s="1096"/>
      <c r="TLG2" s="1096"/>
      <c r="TLH2" s="1096"/>
      <c r="TLI2" s="1096"/>
      <c r="TLJ2" s="1096"/>
      <c r="TLK2" s="1096"/>
      <c r="TLL2" s="1096"/>
      <c r="TLM2" s="1096"/>
      <c r="TLN2" s="1096"/>
      <c r="TLO2" s="1096"/>
      <c r="TLP2" s="1096"/>
      <c r="TLQ2" s="1096"/>
      <c r="TLR2" s="1096"/>
      <c r="TLS2" s="1096"/>
      <c r="TLT2" s="1096"/>
      <c r="TLU2" s="1096"/>
      <c r="TLV2" s="1096"/>
      <c r="TLW2" s="1096"/>
      <c r="TLX2" s="1096"/>
      <c r="TLY2" s="1096"/>
      <c r="TLZ2" s="1096"/>
      <c r="TMA2" s="1096"/>
      <c r="TMB2" s="1096"/>
      <c r="TMC2" s="1096"/>
      <c r="TMD2" s="1096"/>
      <c r="TME2" s="1096"/>
      <c r="TMF2" s="1096"/>
      <c r="TMG2" s="1096"/>
      <c r="TMH2" s="1096"/>
      <c r="TMI2" s="1096"/>
      <c r="TMJ2" s="1096"/>
      <c r="TMK2" s="1096"/>
      <c r="TML2" s="1096"/>
      <c r="TMM2" s="1096"/>
      <c r="TMN2" s="1096"/>
      <c r="TMO2" s="1096"/>
      <c r="TMP2" s="1096"/>
      <c r="TMQ2" s="1096"/>
      <c r="TMR2" s="1096"/>
      <c r="TMS2" s="1096"/>
      <c r="TMT2" s="1096"/>
      <c r="TMU2" s="1096"/>
      <c r="TMV2" s="1096"/>
      <c r="TMW2" s="1096"/>
      <c r="TMX2" s="1096"/>
      <c r="TMY2" s="1096"/>
      <c r="TMZ2" s="1096"/>
      <c r="TNA2" s="1096"/>
      <c r="TNB2" s="1096"/>
      <c r="TNC2" s="1096"/>
      <c r="TND2" s="1096"/>
      <c r="TNE2" s="1096"/>
      <c r="TNF2" s="1096"/>
      <c r="TNG2" s="1096"/>
      <c r="TNH2" s="1096"/>
      <c r="TNI2" s="1096"/>
      <c r="TNJ2" s="1096"/>
      <c r="TNK2" s="1096"/>
      <c r="TNL2" s="1096"/>
      <c r="TNM2" s="1096"/>
      <c r="TNN2" s="1096"/>
      <c r="TNO2" s="1096"/>
      <c r="TNP2" s="1096"/>
      <c r="TNQ2" s="1096"/>
      <c r="TNR2" s="1096"/>
      <c r="TNS2" s="1096"/>
      <c r="TNT2" s="1096"/>
      <c r="TNU2" s="1096"/>
      <c r="TNV2" s="1096"/>
      <c r="TNW2" s="1096"/>
      <c r="TNX2" s="1096"/>
      <c r="TNY2" s="1096"/>
      <c r="TNZ2" s="1096"/>
      <c r="TOA2" s="1096"/>
      <c r="TOB2" s="1096"/>
      <c r="TOC2" s="1096"/>
      <c r="TOD2" s="1096"/>
      <c r="TOE2" s="1096"/>
      <c r="TOF2" s="1096"/>
      <c r="TOG2" s="1096"/>
      <c r="TOH2" s="1096"/>
      <c r="TOI2" s="1096"/>
      <c r="TOJ2" s="1096"/>
      <c r="TOK2" s="1096"/>
      <c r="TOL2" s="1096"/>
      <c r="TOM2" s="1096"/>
      <c r="TON2" s="1096"/>
      <c r="TOO2" s="1096"/>
      <c r="TOP2" s="1096"/>
      <c r="TOQ2" s="1096"/>
      <c r="TOR2" s="1096"/>
      <c r="TOS2" s="1096"/>
      <c r="TOT2" s="1096"/>
      <c r="TOU2" s="1096"/>
      <c r="TOV2" s="1096"/>
      <c r="TOW2" s="1096"/>
      <c r="TOX2" s="1096"/>
      <c r="TOY2" s="1096"/>
      <c r="TOZ2" s="1096"/>
      <c r="TPA2" s="1096"/>
      <c r="TPB2" s="1096"/>
      <c r="TPC2" s="1096"/>
      <c r="TPD2" s="1096"/>
      <c r="TPE2" s="1096"/>
      <c r="TPF2" s="1096"/>
      <c r="TPG2" s="1096"/>
      <c r="TPH2" s="1096"/>
      <c r="TPI2" s="1096"/>
      <c r="TPJ2" s="1096"/>
      <c r="TPK2" s="1096"/>
      <c r="TPL2" s="1096"/>
      <c r="TPM2" s="1096"/>
      <c r="TPN2" s="1096"/>
      <c r="TPO2" s="1096"/>
      <c r="TPP2" s="1096"/>
      <c r="TPQ2" s="1096"/>
      <c r="TPR2" s="1096"/>
      <c r="TPS2" s="1096"/>
      <c r="TPT2" s="1096"/>
      <c r="TPU2" s="1096"/>
      <c r="TPV2" s="1096"/>
      <c r="TPW2" s="1096"/>
      <c r="TPX2" s="1096"/>
      <c r="TPY2" s="1096"/>
      <c r="TPZ2" s="1096"/>
      <c r="TQA2" s="1096"/>
      <c r="TQB2" s="1096"/>
      <c r="TQC2" s="1096"/>
      <c r="TQD2" s="1096"/>
      <c r="TQE2" s="1096"/>
      <c r="TQF2" s="1096"/>
      <c r="TQG2" s="1096"/>
      <c r="TQH2" s="1096"/>
      <c r="TQI2" s="1096"/>
      <c r="TQJ2" s="1096"/>
      <c r="TQK2" s="1096"/>
      <c r="TQL2" s="1096"/>
      <c r="TQM2" s="1096"/>
      <c r="TQN2" s="1096"/>
      <c r="TQO2" s="1096"/>
      <c r="TQP2" s="1096"/>
      <c r="TQQ2" s="1096"/>
      <c r="TQR2" s="1096"/>
      <c r="TQS2" s="1096"/>
      <c r="TQT2" s="1096"/>
      <c r="TQU2" s="1096"/>
      <c r="TQV2" s="1096"/>
      <c r="TQW2" s="1096"/>
      <c r="TQX2" s="1096"/>
      <c r="TQY2" s="1096"/>
      <c r="TQZ2" s="1096"/>
      <c r="TRA2" s="1096"/>
      <c r="TRB2" s="1096"/>
      <c r="TRC2" s="1096"/>
      <c r="TRD2" s="1096"/>
      <c r="TRE2" s="1096"/>
      <c r="TRF2" s="1096"/>
      <c r="TRG2" s="1096"/>
      <c r="TRH2" s="1096"/>
      <c r="TRI2" s="1096"/>
      <c r="TRJ2" s="1096"/>
      <c r="TRK2" s="1096"/>
      <c r="TRL2" s="1096"/>
      <c r="TRM2" s="1096"/>
      <c r="TRN2" s="1096"/>
      <c r="TRO2" s="1096"/>
      <c r="TRP2" s="1096"/>
      <c r="TRQ2" s="1096"/>
      <c r="TRR2" s="1096"/>
      <c r="TRS2" s="1096"/>
      <c r="TRT2" s="1096"/>
      <c r="TRU2" s="1096"/>
      <c r="TRV2" s="1096"/>
      <c r="TRW2" s="1096"/>
      <c r="TRX2" s="1096"/>
      <c r="TRY2" s="1096"/>
      <c r="TRZ2" s="1096"/>
      <c r="TSA2" s="1096"/>
      <c r="TSB2" s="1096"/>
      <c r="TSC2" s="1096"/>
      <c r="TSD2" s="1096"/>
      <c r="TSE2" s="1096"/>
      <c r="TSF2" s="1096"/>
      <c r="TSG2" s="1096"/>
      <c r="TSH2" s="1096"/>
      <c r="TSI2" s="1096"/>
      <c r="TSJ2" s="1096"/>
      <c r="TSK2" s="1096"/>
      <c r="TSL2" s="1096"/>
      <c r="TSM2" s="1096"/>
      <c r="TSN2" s="1096"/>
      <c r="TSO2" s="1096"/>
      <c r="TSP2" s="1096"/>
      <c r="TSQ2" s="1096"/>
      <c r="TSR2" s="1096"/>
      <c r="TSS2" s="1096"/>
      <c r="TST2" s="1096"/>
      <c r="TSU2" s="1096"/>
      <c r="TSV2" s="1096"/>
      <c r="TSW2" s="1096"/>
      <c r="TSX2" s="1096"/>
      <c r="TSY2" s="1096"/>
      <c r="TSZ2" s="1096"/>
      <c r="TTA2" s="1096"/>
      <c r="TTB2" s="1096"/>
      <c r="TTC2" s="1096"/>
      <c r="TTD2" s="1096"/>
      <c r="TTE2" s="1096"/>
      <c r="TTF2" s="1096"/>
      <c r="TTG2" s="1096"/>
      <c r="TTH2" s="1096"/>
      <c r="TTI2" s="1096"/>
      <c r="TTJ2" s="1096"/>
      <c r="TTK2" s="1096"/>
      <c r="TTL2" s="1096"/>
      <c r="TTM2" s="1096"/>
      <c r="TTN2" s="1096"/>
      <c r="TTO2" s="1096"/>
      <c r="TTP2" s="1096"/>
      <c r="TTQ2" s="1096"/>
      <c r="TTR2" s="1096"/>
      <c r="TTS2" s="1096"/>
      <c r="TTT2" s="1096"/>
      <c r="TTU2" s="1096"/>
      <c r="TTV2" s="1096"/>
      <c r="TTW2" s="1096"/>
      <c r="TTX2" s="1096"/>
      <c r="TTY2" s="1096"/>
      <c r="TTZ2" s="1096"/>
      <c r="TUA2" s="1096"/>
      <c r="TUB2" s="1096"/>
      <c r="TUC2" s="1096"/>
      <c r="TUD2" s="1096"/>
      <c r="TUE2" s="1096"/>
      <c r="TUF2" s="1096"/>
      <c r="TUG2" s="1096"/>
      <c r="TUH2" s="1096"/>
      <c r="TUI2" s="1096"/>
      <c r="TUJ2" s="1096"/>
      <c r="TUK2" s="1096"/>
      <c r="TUL2" s="1096"/>
      <c r="TUM2" s="1096"/>
      <c r="TUN2" s="1096"/>
      <c r="TUO2" s="1096"/>
      <c r="TUP2" s="1096"/>
      <c r="TUQ2" s="1096"/>
      <c r="TUR2" s="1096"/>
      <c r="TUS2" s="1096"/>
      <c r="TUT2" s="1096"/>
      <c r="TUU2" s="1096"/>
      <c r="TUV2" s="1096"/>
      <c r="TUW2" s="1096"/>
      <c r="TUX2" s="1096"/>
      <c r="TUY2" s="1096"/>
      <c r="TUZ2" s="1096"/>
      <c r="TVA2" s="1096"/>
      <c r="TVB2" s="1096"/>
      <c r="TVC2" s="1096"/>
      <c r="TVD2" s="1096"/>
      <c r="TVE2" s="1096"/>
      <c r="TVF2" s="1096"/>
      <c r="TVG2" s="1096"/>
      <c r="TVH2" s="1096"/>
      <c r="TVI2" s="1096"/>
      <c r="TVJ2" s="1096"/>
      <c r="TVK2" s="1096"/>
      <c r="TVL2" s="1096"/>
      <c r="TVM2" s="1096"/>
      <c r="TVN2" s="1096"/>
      <c r="TVO2" s="1096"/>
      <c r="TVP2" s="1096"/>
      <c r="TVQ2" s="1096"/>
      <c r="TVR2" s="1096"/>
      <c r="TVS2" s="1096"/>
      <c r="TVT2" s="1096"/>
      <c r="TVU2" s="1096"/>
      <c r="TVV2" s="1096"/>
      <c r="TVW2" s="1096"/>
      <c r="TVX2" s="1096"/>
      <c r="TVY2" s="1096"/>
      <c r="TVZ2" s="1096"/>
      <c r="TWA2" s="1096"/>
      <c r="TWB2" s="1096"/>
      <c r="TWC2" s="1096"/>
      <c r="TWD2" s="1096"/>
      <c r="TWE2" s="1096"/>
      <c r="TWF2" s="1096"/>
      <c r="TWG2" s="1096"/>
      <c r="TWH2" s="1096"/>
      <c r="TWI2" s="1096"/>
      <c r="TWJ2" s="1096"/>
      <c r="TWK2" s="1096"/>
      <c r="TWL2" s="1096"/>
      <c r="TWM2" s="1096"/>
      <c r="TWN2" s="1096"/>
      <c r="TWO2" s="1096"/>
      <c r="TWP2" s="1096"/>
      <c r="TWQ2" s="1096"/>
      <c r="TWR2" s="1096"/>
      <c r="TWS2" s="1096"/>
      <c r="TWT2" s="1096"/>
      <c r="TWU2" s="1096"/>
      <c r="TWV2" s="1096"/>
      <c r="TWW2" s="1096"/>
      <c r="TWX2" s="1096"/>
      <c r="TWY2" s="1096"/>
      <c r="TWZ2" s="1096"/>
      <c r="TXA2" s="1096"/>
      <c r="TXB2" s="1096"/>
      <c r="TXC2" s="1096"/>
      <c r="TXD2" s="1096"/>
      <c r="TXE2" s="1096"/>
      <c r="TXF2" s="1096"/>
      <c r="TXG2" s="1096"/>
      <c r="TXH2" s="1096"/>
      <c r="TXI2" s="1096"/>
      <c r="TXJ2" s="1096"/>
      <c r="TXK2" s="1096"/>
      <c r="TXL2" s="1096"/>
      <c r="TXM2" s="1096"/>
      <c r="TXN2" s="1096"/>
      <c r="TXO2" s="1096"/>
      <c r="TXP2" s="1096"/>
      <c r="TXQ2" s="1096"/>
      <c r="TXR2" s="1096"/>
      <c r="TXS2" s="1096"/>
      <c r="TXT2" s="1096"/>
      <c r="TXU2" s="1096"/>
      <c r="TXV2" s="1096"/>
      <c r="TXW2" s="1096"/>
      <c r="TXX2" s="1096"/>
      <c r="TXY2" s="1096"/>
      <c r="TXZ2" s="1096"/>
      <c r="TYA2" s="1096"/>
      <c r="TYB2" s="1096"/>
      <c r="TYC2" s="1096"/>
      <c r="TYD2" s="1096"/>
      <c r="TYE2" s="1096"/>
      <c r="TYF2" s="1096"/>
      <c r="TYG2" s="1096"/>
      <c r="TYH2" s="1096"/>
      <c r="TYI2" s="1096"/>
      <c r="TYJ2" s="1096"/>
      <c r="TYK2" s="1096"/>
      <c r="TYL2" s="1096"/>
      <c r="TYM2" s="1096"/>
      <c r="TYN2" s="1096"/>
      <c r="TYO2" s="1096"/>
      <c r="TYP2" s="1096"/>
      <c r="TYQ2" s="1096"/>
      <c r="TYR2" s="1096"/>
      <c r="TYS2" s="1096"/>
      <c r="TYT2" s="1096"/>
      <c r="TYU2" s="1096"/>
      <c r="TYV2" s="1096"/>
      <c r="TYW2" s="1096"/>
      <c r="TYX2" s="1096"/>
      <c r="TYY2" s="1096"/>
      <c r="TYZ2" s="1096"/>
      <c r="TZA2" s="1096"/>
      <c r="TZB2" s="1096"/>
      <c r="TZC2" s="1096"/>
      <c r="TZD2" s="1096"/>
      <c r="TZE2" s="1096"/>
      <c r="TZF2" s="1096"/>
      <c r="TZG2" s="1096"/>
      <c r="TZH2" s="1096"/>
      <c r="TZI2" s="1096"/>
      <c r="TZJ2" s="1096"/>
      <c r="TZK2" s="1096"/>
      <c r="TZL2" s="1096"/>
      <c r="TZM2" s="1096"/>
      <c r="TZN2" s="1096"/>
      <c r="TZO2" s="1096"/>
      <c r="TZP2" s="1096"/>
      <c r="TZQ2" s="1096"/>
      <c r="TZR2" s="1096"/>
      <c r="TZS2" s="1096"/>
      <c r="TZT2" s="1096"/>
      <c r="TZU2" s="1096"/>
      <c r="TZV2" s="1096"/>
      <c r="TZW2" s="1096"/>
      <c r="TZX2" s="1096"/>
      <c r="TZY2" s="1096"/>
      <c r="TZZ2" s="1096"/>
      <c r="UAA2" s="1096"/>
      <c r="UAB2" s="1096"/>
      <c r="UAC2" s="1096"/>
      <c r="UAD2" s="1096"/>
      <c r="UAE2" s="1096"/>
      <c r="UAF2" s="1096"/>
      <c r="UAG2" s="1096"/>
      <c r="UAH2" s="1096"/>
      <c r="UAI2" s="1096"/>
      <c r="UAJ2" s="1096"/>
      <c r="UAK2" s="1096"/>
      <c r="UAL2" s="1096"/>
      <c r="UAM2" s="1096"/>
      <c r="UAN2" s="1096"/>
      <c r="UAO2" s="1096"/>
      <c r="UAP2" s="1096"/>
      <c r="UAQ2" s="1096"/>
      <c r="UAR2" s="1096"/>
      <c r="UAS2" s="1096"/>
      <c r="UAT2" s="1096"/>
      <c r="UAU2" s="1096"/>
      <c r="UAV2" s="1096"/>
      <c r="UAW2" s="1096"/>
      <c r="UAX2" s="1096"/>
      <c r="UAY2" s="1096"/>
      <c r="UAZ2" s="1096"/>
      <c r="UBA2" s="1096"/>
      <c r="UBB2" s="1096"/>
      <c r="UBC2" s="1096"/>
      <c r="UBD2" s="1096"/>
      <c r="UBE2" s="1096"/>
      <c r="UBF2" s="1096"/>
      <c r="UBG2" s="1096"/>
      <c r="UBH2" s="1096"/>
      <c r="UBI2" s="1096"/>
      <c r="UBJ2" s="1096"/>
      <c r="UBK2" s="1096"/>
      <c r="UBL2" s="1096"/>
      <c r="UBM2" s="1096"/>
      <c r="UBN2" s="1096"/>
      <c r="UBO2" s="1096"/>
      <c r="UBP2" s="1096"/>
      <c r="UBQ2" s="1096"/>
      <c r="UBR2" s="1096"/>
      <c r="UBS2" s="1096"/>
      <c r="UBT2" s="1096"/>
      <c r="UBU2" s="1096"/>
      <c r="UBV2" s="1096"/>
      <c r="UBW2" s="1096"/>
      <c r="UBX2" s="1096"/>
      <c r="UBY2" s="1096"/>
      <c r="UBZ2" s="1096"/>
      <c r="UCA2" s="1096"/>
      <c r="UCB2" s="1096"/>
      <c r="UCC2" s="1096"/>
      <c r="UCD2" s="1096"/>
      <c r="UCE2" s="1096"/>
      <c r="UCF2" s="1096"/>
      <c r="UCG2" s="1096"/>
      <c r="UCH2" s="1096"/>
      <c r="UCI2" s="1096"/>
      <c r="UCJ2" s="1096"/>
      <c r="UCK2" s="1096"/>
      <c r="UCL2" s="1096"/>
      <c r="UCM2" s="1096"/>
      <c r="UCN2" s="1096"/>
      <c r="UCO2" s="1096"/>
      <c r="UCP2" s="1096"/>
      <c r="UCQ2" s="1096"/>
      <c r="UCR2" s="1096"/>
      <c r="UCS2" s="1096"/>
      <c r="UCT2" s="1096"/>
      <c r="UCU2" s="1096"/>
      <c r="UCV2" s="1096"/>
      <c r="UCW2" s="1096"/>
      <c r="UCX2" s="1096"/>
      <c r="UCY2" s="1096"/>
      <c r="UCZ2" s="1096"/>
      <c r="UDA2" s="1096"/>
      <c r="UDB2" s="1096"/>
      <c r="UDC2" s="1096"/>
      <c r="UDD2" s="1096"/>
      <c r="UDE2" s="1096"/>
      <c r="UDF2" s="1096"/>
      <c r="UDG2" s="1096"/>
      <c r="UDH2" s="1096"/>
      <c r="UDI2" s="1096"/>
      <c r="UDJ2" s="1096"/>
      <c r="UDK2" s="1096"/>
      <c r="UDL2" s="1096"/>
      <c r="UDM2" s="1096"/>
      <c r="UDN2" s="1096"/>
      <c r="UDO2" s="1096"/>
      <c r="UDP2" s="1096"/>
      <c r="UDQ2" s="1096"/>
      <c r="UDR2" s="1096"/>
      <c r="UDS2" s="1096"/>
      <c r="UDT2" s="1096"/>
      <c r="UDU2" s="1096"/>
      <c r="UDV2" s="1096"/>
      <c r="UDW2" s="1096"/>
      <c r="UDX2" s="1096"/>
      <c r="UDY2" s="1096"/>
      <c r="UDZ2" s="1096"/>
      <c r="UEA2" s="1096"/>
      <c r="UEB2" s="1096"/>
      <c r="UEC2" s="1096"/>
      <c r="UED2" s="1096"/>
      <c r="UEE2" s="1096"/>
      <c r="UEF2" s="1096"/>
      <c r="UEG2" s="1096"/>
      <c r="UEH2" s="1096"/>
      <c r="UEI2" s="1096"/>
      <c r="UEJ2" s="1096"/>
      <c r="UEK2" s="1096"/>
      <c r="UEL2" s="1096"/>
      <c r="UEM2" s="1096"/>
      <c r="UEN2" s="1096"/>
      <c r="UEO2" s="1096"/>
      <c r="UEP2" s="1096"/>
      <c r="UEQ2" s="1096"/>
      <c r="UER2" s="1096"/>
      <c r="UES2" s="1096"/>
      <c r="UET2" s="1096"/>
      <c r="UEU2" s="1096"/>
      <c r="UEV2" s="1096"/>
      <c r="UEW2" s="1096"/>
      <c r="UEX2" s="1096"/>
      <c r="UEY2" s="1096"/>
      <c r="UEZ2" s="1096"/>
      <c r="UFA2" s="1096"/>
      <c r="UFB2" s="1096"/>
      <c r="UFC2" s="1096"/>
      <c r="UFD2" s="1096"/>
      <c r="UFE2" s="1096"/>
      <c r="UFF2" s="1096"/>
      <c r="UFG2" s="1096"/>
      <c r="UFH2" s="1096"/>
      <c r="UFI2" s="1096"/>
      <c r="UFJ2" s="1096"/>
      <c r="UFK2" s="1096"/>
      <c r="UFL2" s="1096"/>
      <c r="UFM2" s="1096"/>
      <c r="UFN2" s="1096"/>
      <c r="UFO2" s="1096"/>
      <c r="UFP2" s="1096"/>
      <c r="UFQ2" s="1096"/>
      <c r="UFR2" s="1096"/>
      <c r="UFS2" s="1096"/>
      <c r="UFT2" s="1096"/>
      <c r="UFU2" s="1096"/>
      <c r="UFV2" s="1096"/>
      <c r="UFW2" s="1096"/>
      <c r="UFX2" s="1096"/>
      <c r="UFY2" s="1096"/>
      <c r="UFZ2" s="1096"/>
      <c r="UGA2" s="1096"/>
      <c r="UGB2" s="1096"/>
      <c r="UGC2" s="1096"/>
      <c r="UGD2" s="1096"/>
      <c r="UGE2" s="1096"/>
      <c r="UGF2" s="1096"/>
      <c r="UGG2" s="1096"/>
      <c r="UGH2" s="1096"/>
      <c r="UGI2" s="1096"/>
      <c r="UGJ2" s="1096"/>
      <c r="UGK2" s="1096"/>
      <c r="UGL2" s="1096"/>
      <c r="UGM2" s="1096"/>
      <c r="UGN2" s="1096"/>
      <c r="UGO2" s="1096"/>
      <c r="UGP2" s="1096"/>
      <c r="UGQ2" s="1096"/>
      <c r="UGR2" s="1096"/>
      <c r="UGS2" s="1096"/>
      <c r="UGT2" s="1096"/>
      <c r="UGU2" s="1096"/>
      <c r="UGV2" s="1096"/>
      <c r="UGW2" s="1096"/>
      <c r="UGX2" s="1096"/>
      <c r="UGY2" s="1096"/>
      <c r="UGZ2" s="1096"/>
      <c r="UHA2" s="1096"/>
      <c r="UHB2" s="1096"/>
      <c r="UHC2" s="1096"/>
      <c r="UHD2" s="1096"/>
      <c r="UHE2" s="1096"/>
      <c r="UHF2" s="1096"/>
      <c r="UHG2" s="1096"/>
      <c r="UHH2" s="1096"/>
      <c r="UHI2" s="1096"/>
      <c r="UHJ2" s="1096"/>
      <c r="UHK2" s="1096"/>
      <c r="UHL2" s="1096"/>
      <c r="UHM2" s="1096"/>
      <c r="UHN2" s="1096"/>
      <c r="UHO2" s="1096"/>
      <c r="UHP2" s="1096"/>
      <c r="UHQ2" s="1096"/>
      <c r="UHR2" s="1096"/>
      <c r="UHS2" s="1096"/>
      <c r="UHT2" s="1096"/>
      <c r="UHU2" s="1096"/>
      <c r="UHV2" s="1096"/>
      <c r="UHW2" s="1096"/>
      <c r="UHX2" s="1096"/>
      <c r="UHY2" s="1096"/>
      <c r="UHZ2" s="1096"/>
      <c r="UIA2" s="1096"/>
      <c r="UIB2" s="1096"/>
      <c r="UIC2" s="1096"/>
      <c r="UID2" s="1096"/>
      <c r="UIE2" s="1096"/>
      <c r="UIF2" s="1096"/>
      <c r="UIG2" s="1096"/>
      <c r="UIH2" s="1096"/>
      <c r="UII2" s="1096"/>
      <c r="UIJ2" s="1096"/>
      <c r="UIK2" s="1096"/>
      <c r="UIL2" s="1096"/>
      <c r="UIM2" s="1096"/>
      <c r="UIN2" s="1096"/>
      <c r="UIO2" s="1096"/>
      <c r="UIP2" s="1096"/>
      <c r="UIQ2" s="1096"/>
      <c r="UIR2" s="1096"/>
      <c r="UIS2" s="1096"/>
      <c r="UIT2" s="1096"/>
      <c r="UIU2" s="1096"/>
      <c r="UIV2" s="1096"/>
      <c r="UIW2" s="1096"/>
      <c r="UIX2" s="1096"/>
      <c r="UIY2" s="1096"/>
      <c r="UIZ2" s="1096"/>
      <c r="UJA2" s="1096"/>
      <c r="UJB2" s="1096"/>
      <c r="UJC2" s="1096"/>
      <c r="UJD2" s="1096"/>
      <c r="UJE2" s="1096"/>
      <c r="UJF2" s="1096"/>
      <c r="UJG2" s="1096"/>
      <c r="UJH2" s="1096"/>
      <c r="UJI2" s="1096"/>
      <c r="UJJ2" s="1096"/>
      <c r="UJK2" s="1096"/>
      <c r="UJL2" s="1096"/>
      <c r="UJM2" s="1096"/>
      <c r="UJN2" s="1096"/>
      <c r="UJO2" s="1096"/>
      <c r="UJP2" s="1096"/>
      <c r="UJQ2" s="1096"/>
      <c r="UJR2" s="1096"/>
      <c r="UJS2" s="1096"/>
      <c r="UJT2" s="1096"/>
      <c r="UJU2" s="1096"/>
      <c r="UJV2" s="1096"/>
      <c r="UJW2" s="1096"/>
      <c r="UJX2" s="1096"/>
      <c r="UJY2" s="1096"/>
      <c r="UJZ2" s="1096"/>
      <c r="UKA2" s="1096"/>
      <c r="UKB2" s="1096"/>
      <c r="UKC2" s="1096"/>
      <c r="UKD2" s="1096"/>
      <c r="UKE2" s="1096"/>
      <c r="UKF2" s="1096"/>
      <c r="UKG2" s="1096"/>
      <c r="UKH2" s="1096"/>
      <c r="UKI2" s="1096"/>
      <c r="UKJ2" s="1096"/>
      <c r="UKK2" s="1096"/>
      <c r="UKL2" s="1096"/>
      <c r="UKM2" s="1096"/>
      <c r="UKN2" s="1096"/>
      <c r="UKO2" s="1096"/>
      <c r="UKP2" s="1096"/>
      <c r="UKQ2" s="1096"/>
      <c r="UKR2" s="1096"/>
      <c r="UKS2" s="1096"/>
      <c r="UKT2" s="1096"/>
      <c r="UKU2" s="1096"/>
      <c r="UKV2" s="1096"/>
      <c r="UKW2" s="1096"/>
      <c r="UKX2" s="1096"/>
      <c r="UKY2" s="1096"/>
      <c r="UKZ2" s="1096"/>
      <c r="ULA2" s="1096"/>
      <c r="ULB2" s="1096"/>
      <c r="ULC2" s="1096"/>
      <c r="ULD2" s="1096"/>
      <c r="ULE2" s="1096"/>
      <c r="ULF2" s="1096"/>
      <c r="ULG2" s="1096"/>
      <c r="ULH2" s="1096"/>
      <c r="ULI2" s="1096"/>
      <c r="ULJ2" s="1096"/>
      <c r="ULK2" s="1096"/>
      <c r="ULL2" s="1096"/>
      <c r="ULM2" s="1096"/>
      <c r="ULN2" s="1096"/>
      <c r="ULO2" s="1096"/>
      <c r="ULP2" s="1096"/>
      <c r="ULQ2" s="1096"/>
      <c r="ULR2" s="1096"/>
      <c r="ULS2" s="1096"/>
      <c r="ULT2" s="1096"/>
      <c r="ULU2" s="1096"/>
      <c r="ULV2" s="1096"/>
      <c r="ULW2" s="1096"/>
      <c r="ULX2" s="1096"/>
      <c r="ULY2" s="1096"/>
      <c r="ULZ2" s="1096"/>
      <c r="UMA2" s="1096"/>
      <c r="UMB2" s="1096"/>
      <c r="UMC2" s="1096"/>
      <c r="UMD2" s="1096"/>
      <c r="UME2" s="1096"/>
      <c r="UMF2" s="1096"/>
      <c r="UMG2" s="1096"/>
      <c r="UMH2" s="1096"/>
      <c r="UMI2" s="1096"/>
      <c r="UMJ2" s="1096"/>
      <c r="UMK2" s="1096"/>
      <c r="UML2" s="1096"/>
      <c r="UMM2" s="1096"/>
      <c r="UMN2" s="1096"/>
      <c r="UMO2" s="1096"/>
      <c r="UMP2" s="1096"/>
      <c r="UMQ2" s="1096"/>
      <c r="UMR2" s="1096"/>
      <c r="UMS2" s="1096"/>
      <c r="UMT2" s="1096"/>
      <c r="UMU2" s="1096"/>
      <c r="UMV2" s="1096"/>
      <c r="UMW2" s="1096"/>
      <c r="UMX2" s="1096"/>
      <c r="UMY2" s="1096"/>
      <c r="UMZ2" s="1096"/>
      <c r="UNA2" s="1096"/>
      <c r="UNB2" s="1096"/>
      <c r="UNC2" s="1096"/>
      <c r="UND2" s="1096"/>
      <c r="UNE2" s="1096"/>
      <c r="UNF2" s="1096"/>
      <c r="UNG2" s="1096"/>
      <c r="UNH2" s="1096"/>
      <c r="UNI2" s="1096"/>
      <c r="UNJ2" s="1096"/>
      <c r="UNK2" s="1096"/>
      <c r="UNL2" s="1096"/>
      <c r="UNM2" s="1096"/>
      <c r="UNN2" s="1096"/>
      <c r="UNO2" s="1096"/>
      <c r="UNP2" s="1096"/>
      <c r="UNQ2" s="1096"/>
      <c r="UNR2" s="1096"/>
      <c r="UNS2" s="1096"/>
      <c r="UNT2" s="1096"/>
      <c r="UNU2" s="1096"/>
      <c r="UNV2" s="1096"/>
      <c r="UNW2" s="1096"/>
      <c r="UNX2" s="1096"/>
      <c r="UNY2" s="1096"/>
      <c r="UNZ2" s="1096"/>
      <c r="UOA2" s="1096"/>
      <c r="UOB2" s="1096"/>
      <c r="UOC2" s="1096"/>
      <c r="UOD2" s="1096"/>
      <c r="UOE2" s="1096"/>
      <c r="UOF2" s="1096"/>
      <c r="UOG2" s="1096"/>
      <c r="UOH2" s="1096"/>
      <c r="UOI2" s="1096"/>
      <c r="UOJ2" s="1096"/>
      <c r="UOK2" s="1096"/>
      <c r="UOL2" s="1096"/>
      <c r="UOM2" s="1096"/>
      <c r="UON2" s="1096"/>
      <c r="UOO2" s="1096"/>
      <c r="UOP2" s="1096"/>
      <c r="UOQ2" s="1096"/>
      <c r="UOR2" s="1096"/>
      <c r="UOS2" s="1096"/>
      <c r="UOT2" s="1096"/>
      <c r="UOU2" s="1096"/>
      <c r="UOV2" s="1096"/>
      <c r="UOW2" s="1096"/>
      <c r="UOX2" s="1096"/>
      <c r="UOY2" s="1096"/>
      <c r="UOZ2" s="1096"/>
      <c r="UPA2" s="1096"/>
      <c r="UPB2" s="1096"/>
      <c r="UPC2" s="1096"/>
      <c r="UPD2" s="1096"/>
      <c r="UPE2" s="1096"/>
      <c r="UPF2" s="1096"/>
      <c r="UPG2" s="1096"/>
      <c r="UPH2" s="1096"/>
      <c r="UPI2" s="1096"/>
      <c r="UPJ2" s="1096"/>
      <c r="UPK2" s="1096"/>
      <c r="UPL2" s="1096"/>
      <c r="UPM2" s="1096"/>
      <c r="UPN2" s="1096"/>
      <c r="UPO2" s="1096"/>
      <c r="UPP2" s="1096"/>
      <c r="UPQ2" s="1096"/>
      <c r="UPR2" s="1096"/>
      <c r="UPS2" s="1096"/>
      <c r="UPT2" s="1096"/>
      <c r="UPU2" s="1096"/>
      <c r="UPV2" s="1096"/>
      <c r="UPW2" s="1096"/>
      <c r="UPX2" s="1096"/>
      <c r="UPY2" s="1096"/>
      <c r="UPZ2" s="1096"/>
      <c r="UQA2" s="1096"/>
      <c r="UQB2" s="1096"/>
      <c r="UQC2" s="1096"/>
      <c r="UQD2" s="1096"/>
      <c r="UQE2" s="1096"/>
      <c r="UQF2" s="1096"/>
      <c r="UQG2" s="1096"/>
      <c r="UQH2" s="1096"/>
      <c r="UQI2" s="1096"/>
      <c r="UQJ2" s="1096"/>
      <c r="UQK2" s="1096"/>
      <c r="UQL2" s="1096"/>
      <c r="UQM2" s="1096"/>
      <c r="UQN2" s="1096"/>
      <c r="UQO2" s="1096"/>
      <c r="UQP2" s="1096"/>
      <c r="UQQ2" s="1096"/>
      <c r="UQR2" s="1096"/>
      <c r="UQS2" s="1096"/>
      <c r="UQT2" s="1096"/>
      <c r="UQU2" s="1096"/>
      <c r="UQV2" s="1096"/>
      <c r="UQW2" s="1096"/>
      <c r="UQX2" s="1096"/>
      <c r="UQY2" s="1096"/>
      <c r="UQZ2" s="1096"/>
      <c r="URA2" s="1096"/>
      <c r="URB2" s="1096"/>
      <c r="URC2" s="1096"/>
      <c r="URD2" s="1096"/>
      <c r="URE2" s="1096"/>
      <c r="URF2" s="1096"/>
      <c r="URG2" s="1096"/>
      <c r="URH2" s="1096"/>
      <c r="URI2" s="1096"/>
      <c r="URJ2" s="1096"/>
      <c r="URK2" s="1096"/>
      <c r="URL2" s="1096"/>
      <c r="URM2" s="1096"/>
      <c r="URN2" s="1096"/>
      <c r="URO2" s="1096"/>
      <c r="URP2" s="1096"/>
      <c r="URQ2" s="1096"/>
      <c r="URR2" s="1096"/>
      <c r="URS2" s="1096"/>
      <c r="URT2" s="1096"/>
      <c r="URU2" s="1096"/>
      <c r="URV2" s="1096"/>
      <c r="URW2" s="1096"/>
      <c r="URX2" s="1096"/>
      <c r="URY2" s="1096"/>
      <c r="URZ2" s="1096"/>
      <c r="USA2" s="1096"/>
      <c r="USB2" s="1096"/>
      <c r="USC2" s="1096"/>
      <c r="USD2" s="1096"/>
      <c r="USE2" s="1096"/>
      <c r="USF2" s="1096"/>
      <c r="USG2" s="1096"/>
      <c r="USH2" s="1096"/>
      <c r="USI2" s="1096"/>
      <c r="USJ2" s="1096"/>
      <c r="USK2" s="1096"/>
      <c r="USL2" s="1096"/>
      <c r="USM2" s="1096"/>
      <c r="USN2" s="1096"/>
      <c r="USO2" s="1096"/>
      <c r="USP2" s="1096"/>
      <c r="USQ2" s="1096"/>
      <c r="USR2" s="1096"/>
      <c r="USS2" s="1096"/>
      <c r="UST2" s="1096"/>
      <c r="USU2" s="1096"/>
      <c r="USV2" s="1096"/>
      <c r="USW2" s="1096"/>
      <c r="USX2" s="1096"/>
      <c r="USY2" s="1096"/>
      <c r="USZ2" s="1096"/>
      <c r="UTA2" s="1096"/>
      <c r="UTB2" s="1096"/>
      <c r="UTC2" s="1096"/>
      <c r="UTD2" s="1096"/>
      <c r="UTE2" s="1096"/>
      <c r="UTF2" s="1096"/>
      <c r="UTG2" s="1096"/>
      <c r="UTH2" s="1096"/>
      <c r="UTI2" s="1096"/>
      <c r="UTJ2" s="1096"/>
      <c r="UTK2" s="1096"/>
      <c r="UTL2" s="1096"/>
      <c r="UTM2" s="1096"/>
      <c r="UTN2" s="1096"/>
      <c r="UTO2" s="1096"/>
      <c r="UTP2" s="1096"/>
      <c r="UTQ2" s="1096"/>
      <c r="UTR2" s="1096"/>
      <c r="UTS2" s="1096"/>
      <c r="UTT2" s="1096"/>
      <c r="UTU2" s="1096"/>
      <c r="UTV2" s="1096"/>
      <c r="UTW2" s="1096"/>
      <c r="UTX2" s="1096"/>
      <c r="UTY2" s="1096"/>
      <c r="UTZ2" s="1096"/>
      <c r="UUA2" s="1096"/>
      <c r="UUB2" s="1096"/>
      <c r="UUC2" s="1096"/>
      <c r="UUD2" s="1096"/>
      <c r="UUE2" s="1096"/>
      <c r="UUF2" s="1096"/>
      <c r="UUG2" s="1096"/>
      <c r="UUH2" s="1096"/>
      <c r="UUI2" s="1096"/>
      <c r="UUJ2" s="1096"/>
      <c r="UUK2" s="1096"/>
      <c r="UUL2" s="1096"/>
      <c r="UUM2" s="1096"/>
      <c r="UUN2" s="1096"/>
      <c r="UUO2" s="1096"/>
      <c r="UUP2" s="1096"/>
      <c r="UUQ2" s="1096"/>
      <c r="UUR2" s="1096"/>
      <c r="UUS2" s="1096"/>
      <c r="UUT2" s="1096"/>
      <c r="UUU2" s="1096"/>
      <c r="UUV2" s="1096"/>
      <c r="UUW2" s="1096"/>
      <c r="UUX2" s="1096"/>
      <c r="UUY2" s="1096"/>
      <c r="UUZ2" s="1096"/>
      <c r="UVA2" s="1096"/>
      <c r="UVB2" s="1096"/>
      <c r="UVC2" s="1096"/>
      <c r="UVD2" s="1096"/>
      <c r="UVE2" s="1096"/>
      <c r="UVF2" s="1096"/>
      <c r="UVG2" s="1096"/>
      <c r="UVH2" s="1096"/>
      <c r="UVI2" s="1096"/>
      <c r="UVJ2" s="1096"/>
      <c r="UVK2" s="1096"/>
      <c r="UVL2" s="1096"/>
      <c r="UVM2" s="1096"/>
      <c r="UVN2" s="1096"/>
      <c r="UVO2" s="1096"/>
      <c r="UVP2" s="1096"/>
      <c r="UVQ2" s="1096"/>
      <c r="UVR2" s="1096"/>
      <c r="UVS2" s="1096"/>
      <c r="UVT2" s="1096"/>
      <c r="UVU2" s="1096"/>
      <c r="UVV2" s="1096"/>
      <c r="UVW2" s="1096"/>
      <c r="UVX2" s="1096"/>
      <c r="UVY2" s="1096"/>
      <c r="UVZ2" s="1096"/>
      <c r="UWA2" s="1096"/>
      <c r="UWB2" s="1096"/>
      <c r="UWC2" s="1096"/>
      <c r="UWD2" s="1096"/>
      <c r="UWE2" s="1096"/>
      <c r="UWF2" s="1096"/>
      <c r="UWG2" s="1096"/>
      <c r="UWH2" s="1096"/>
      <c r="UWI2" s="1096"/>
      <c r="UWJ2" s="1096"/>
      <c r="UWK2" s="1096"/>
      <c r="UWL2" s="1096"/>
      <c r="UWM2" s="1096"/>
      <c r="UWN2" s="1096"/>
      <c r="UWO2" s="1096"/>
      <c r="UWP2" s="1096"/>
      <c r="UWQ2" s="1096"/>
      <c r="UWR2" s="1096"/>
      <c r="UWS2" s="1096"/>
      <c r="UWT2" s="1096"/>
      <c r="UWU2" s="1096"/>
      <c r="UWV2" s="1096"/>
      <c r="UWW2" s="1096"/>
      <c r="UWX2" s="1096"/>
      <c r="UWY2" s="1096"/>
      <c r="UWZ2" s="1096"/>
      <c r="UXA2" s="1096"/>
      <c r="UXB2" s="1096"/>
      <c r="UXC2" s="1096"/>
      <c r="UXD2" s="1096"/>
      <c r="UXE2" s="1096"/>
      <c r="UXF2" s="1096"/>
      <c r="UXG2" s="1096"/>
      <c r="UXH2" s="1096"/>
      <c r="UXI2" s="1096"/>
      <c r="UXJ2" s="1096"/>
      <c r="UXK2" s="1096"/>
      <c r="UXL2" s="1096"/>
      <c r="UXM2" s="1096"/>
      <c r="UXN2" s="1096"/>
      <c r="UXO2" s="1096"/>
      <c r="UXP2" s="1096"/>
      <c r="UXQ2" s="1096"/>
      <c r="UXR2" s="1096"/>
      <c r="UXS2" s="1096"/>
      <c r="UXT2" s="1096"/>
      <c r="UXU2" s="1096"/>
      <c r="UXV2" s="1096"/>
      <c r="UXW2" s="1096"/>
      <c r="UXX2" s="1096"/>
      <c r="UXY2" s="1096"/>
      <c r="UXZ2" s="1096"/>
      <c r="UYA2" s="1096"/>
      <c r="UYB2" s="1096"/>
      <c r="UYC2" s="1096"/>
      <c r="UYD2" s="1096"/>
      <c r="UYE2" s="1096"/>
      <c r="UYF2" s="1096"/>
      <c r="UYG2" s="1096"/>
      <c r="UYH2" s="1096"/>
      <c r="UYI2" s="1096"/>
      <c r="UYJ2" s="1096"/>
      <c r="UYK2" s="1096"/>
      <c r="UYL2" s="1096"/>
      <c r="UYM2" s="1096"/>
      <c r="UYN2" s="1096"/>
      <c r="UYO2" s="1096"/>
      <c r="UYP2" s="1096"/>
      <c r="UYQ2" s="1096"/>
      <c r="UYR2" s="1096"/>
      <c r="UYS2" s="1096"/>
      <c r="UYT2" s="1096"/>
      <c r="UYU2" s="1096"/>
      <c r="UYV2" s="1096"/>
      <c r="UYW2" s="1096"/>
      <c r="UYX2" s="1096"/>
      <c r="UYY2" s="1096"/>
      <c r="UYZ2" s="1096"/>
      <c r="UZA2" s="1096"/>
      <c r="UZB2" s="1096"/>
      <c r="UZC2" s="1096"/>
      <c r="UZD2" s="1096"/>
      <c r="UZE2" s="1096"/>
      <c r="UZF2" s="1096"/>
      <c r="UZG2" s="1096"/>
      <c r="UZH2" s="1096"/>
      <c r="UZI2" s="1096"/>
      <c r="UZJ2" s="1096"/>
      <c r="UZK2" s="1096"/>
      <c r="UZL2" s="1096"/>
      <c r="UZM2" s="1096"/>
      <c r="UZN2" s="1096"/>
      <c r="UZO2" s="1096"/>
      <c r="UZP2" s="1096"/>
      <c r="UZQ2" s="1096"/>
      <c r="UZR2" s="1096"/>
      <c r="UZS2" s="1096"/>
      <c r="UZT2" s="1096"/>
      <c r="UZU2" s="1096"/>
      <c r="UZV2" s="1096"/>
      <c r="UZW2" s="1096"/>
      <c r="UZX2" s="1096"/>
      <c r="UZY2" s="1096"/>
      <c r="UZZ2" s="1096"/>
      <c r="VAA2" s="1096"/>
      <c r="VAB2" s="1096"/>
      <c r="VAC2" s="1096"/>
      <c r="VAD2" s="1096"/>
      <c r="VAE2" s="1096"/>
      <c r="VAF2" s="1096"/>
      <c r="VAG2" s="1096"/>
      <c r="VAH2" s="1096"/>
      <c r="VAI2" s="1096"/>
      <c r="VAJ2" s="1096"/>
      <c r="VAK2" s="1096"/>
      <c r="VAL2" s="1096"/>
      <c r="VAM2" s="1096"/>
      <c r="VAN2" s="1096"/>
      <c r="VAO2" s="1096"/>
      <c r="VAP2" s="1096"/>
      <c r="VAQ2" s="1096"/>
      <c r="VAR2" s="1096"/>
      <c r="VAS2" s="1096"/>
      <c r="VAT2" s="1096"/>
      <c r="VAU2" s="1096"/>
      <c r="VAV2" s="1096"/>
      <c r="VAW2" s="1096"/>
      <c r="VAX2" s="1096"/>
      <c r="VAY2" s="1096"/>
      <c r="VAZ2" s="1096"/>
      <c r="VBA2" s="1096"/>
      <c r="VBB2" s="1096"/>
      <c r="VBC2" s="1096"/>
      <c r="VBD2" s="1096"/>
      <c r="VBE2" s="1096"/>
      <c r="VBF2" s="1096"/>
      <c r="VBG2" s="1096"/>
      <c r="VBH2" s="1096"/>
      <c r="VBI2" s="1096"/>
      <c r="VBJ2" s="1096"/>
      <c r="VBK2" s="1096"/>
      <c r="VBL2" s="1096"/>
      <c r="VBM2" s="1096"/>
      <c r="VBN2" s="1096"/>
      <c r="VBO2" s="1096"/>
      <c r="VBP2" s="1096"/>
      <c r="VBQ2" s="1096"/>
      <c r="VBR2" s="1096"/>
      <c r="VBS2" s="1096"/>
      <c r="VBT2" s="1096"/>
      <c r="VBU2" s="1096"/>
      <c r="VBV2" s="1096"/>
      <c r="VBW2" s="1096"/>
      <c r="VBX2" s="1096"/>
      <c r="VBY2" s="1096"/>
      <c r="VBZ2" s="1096"/>
      <c r="VCA2" s="1096"/>
      <c r="VCB2" s="1096"/>
      <c r="VCC2" s="1096"/>
      <c r="VCD2" s="1096"/>
      <c r="VCE2" s="1096"/>
      <c r="VCF2" s="1096"/>
      <c r="VCG2" s="1096"/>
      <c r="VCH2" s="1096"/>
      <c r="VCI2" s="1096"/>
      <c r="VCJ2" s="1096"/>
      <c r="VCK2" s="1096"/>
      <c r="VCL2" s="1096"/>
      <c r="VCM2" s="1096"/>
      <c r="VCN2" s="1096"/>
      <c r="VCO2" s="1096"/>
      <c r="VCP2" s="1096"/>
      <c r="VCQ2" s="1096"/>
      <c r="VCR2" s="1096"/>
      <c r="VCS2" s="1096"/>
      <c r="VCT2" s="1096"/>
      <c r="VCU2" s="1096"/>
      <c r="VCV2" s="1096"/>
      <c r="VCW2" s="1096"/>
      <c r="VCX2" s="1096"/>
      <c r="VCY2" s="1096"/>
      <c r="VCZ2" s="1096"/>
      <c r="VDA2" s="1096"/>
      <c r="VDB2" s="1096"/>
      <c r="VDC2" s="1096"/>
      <c r="VDD2" s="1096"/>
      <c r="VDE2" s="1096"/>
      <c r="VDF2" s="1096"/>
      <c r="VDG2" s="1096"/>
      <c r="VDH2" s="1096"/>
      <c r="VDI2" s="1096"/>
      <c r="VDJ2" s="1096"/>
      <c r="VDK2" s="1096"/>
      <c r="VDL2" s="1096"/>
      <c r="VDM2" s="1096"/>
      <c r="VDN2" s="1096"/>
      <c r="VDO2" s="1096"/>
      <c r="VDP2" s="1096"/>
      <c r="VDQ2" s="1096"/>
      <c r="VDR2" s="1096"/>
      <c r="VDS2" s="1096"/>
      <c r="VDT2" s="1096"/>
      <c r="VDU2" s="1096"/>
      <c r="VDV2" s="1096"/>
      <c r="VDW2" s="1096"/>
      <c r="VDX2" s="1096"/>
      <c r="VDY2" s="1096"/>
      <c r="VDZ2" s="1096"/>
      <c r="VEA2" s="1096"/>
      <c r="VEB2" s="1096"/>
      <c r="VEC2" s="1096"/>
      <c r="VED2" s="1096"/>
      <c r="VEE2" s="1096"/>
      <c r="VEF2" s="1096"/>
      <c r="VEG2" s="1096"/>
      <c r="VEH2" s="1096"/>
      <c r="VEI2" s="1096"/>
      <c r="VEJ2" s="1096"/>
      <c r="VEK2" s="1096"/>
      <c r="VEL2" s="1096"/>
      <c r="VEM2" s="1096"/>
      <c r="VEN2" s="1096"/>
      <c r="VEO2" s="1096"/>
      <c r="VEP2" s="1096"/>
      <c r="VEQ2" s="1096"/>
      <c r="VER2" s="1096"/>
      <c r="VES2" s="1096"/>
      <c r="VET2" s="1096"/>
      <c r="VEU2" s="1096"/>
      <c r="VEV2" s="1096"/>
      <c r="VEW2" s="1096"/>
      <c r="VEX2" s="1096"/>
      <c r="VEY2" s="1096"/>
      <c r="VEZ2" s="1096"/>
      <c r="VFA2" s="1096"/>
      <c r="VFB2" s="1096"/>
      <c r="VFC2" s="1096"/>
      <c r="VFD2" s="1096"/>
      <c r="VFE2" s="1096"/>
      <c r="VFF2" s="1096"/>
      <c r="VFG2" s="1096"/>
      <c r="VFH2" s="1096"/>
      <c r="VFI2" s="1096"/>
      <c r="VFJ2" s="1096"/>
      <c r="VFK2" s="1096"/>
      <c r="VFL2" s="1096"/>
      <c r="VFM2" s="1096"/>
      <c r="VFN2" s="1096"/>
      <c r="VFO2" s="1096"/>
      <c r="VFP2" s="1096"/>
      <c r="VFQ2" s="1096"/>
      <c r="VFR2" s="1096"/>
      <c r="VFS2" s="1096"/>
      <c r="VFT2" s="1096"/>
      <c r="VFU2" s="1096"/>
      <c r="VFV2" s="1096"/>
      <c r="VFW2" s="1096"/>
      <c r="VFX2" s="1096"/>
      <c r="VFY2" s="1096"/>
      <c r="VFZ2" s="1096"/>
      <c r="VGA2" s="1096"/>
      <c r="VGB2" s="1096"/>
      <c r="VGC2" s="1096"/>
      <c r="VGD2" s="1096"/>
      <c r="VGE2" s="1096"/>
      <c r="VGF2" s="1096"/>
      <c r="VGG2" s="1096"/>
      <c r="VGH2" s="1096"/>
      <c r="VGI2" s="1096"/>
      <c r="VGJ2" s="1096"/>
      <c r="VGK2" s="1096"/>
      <c r="VGL2" s="1096"/>
      <c r="VGM2" s="1096"/>
      <c r="VGN2" s="1096"/>
      <c r="VGO2" s="1096"/>
      <c r="VGP2" s="1096"/>
      <c r="VGQ2" s="1096"/>
      <c r="VGR2" s="1096"/>
      <c r="VGS2" s="1096"/>
      <c r="VGT2" s="1096"/>
      <c r="VGU2" s="1096"/>
      <c r="VGV2" s="1096"/>
      <c r="VGW2" s="1096"/>
      <c r="VGX2" s="1096"/>
      <c r="VGY2" s="1096"/>
      <c r="VGZ2" s="1096"/>
      <c r="VHA2" s="1096"/>
      <c r="VHB2" s="1096"/>
      <c r="VHC2" s="1096"/>
      <c r="VHD2" s="1096"/>
      <c r="VHE2" s="1096"/>
      <c r="VHF2" s="1096"/>
      <c r="VHG2" s="1096"/>
      <c r="VHH2" s="1096"/>
      <c r="VHI2" s="1096"/>
      <c r="VHJ2" s="1096"/>
      <c r="VHK2" s="1096"/>
      <c r="VHL2" s="1096"/>
      <c r="VHM2" s="1096"/>
      <c r="VHN2" s="1096"/>
      <c r="VHO2" s="1096"/>
      <c r="VHP2" s="1096"/>
      <c r="VHQ2" s="1096"/>
      <c r="VHR2" s="1096"/>
      <c r="VHS2" s="1096"/>
      <c r="VHT2" s="1096"/>
      <c r="VHU2" s="1096"/>
      <c r="VHV2" s="1096"/>
      <c r="VHW2" s="1096"/>
      <c r="VHX2" s="1096"/>
      <c r="VHY2" s="1096"/>
      <c r="VHZ2" s="1096"/>
      <c r="VIA2" s="1096"/>
      <c r="VIB2" s="1096"/>
      <c r="VIC2" s="1096"/>
      <c r="VID2" s="1096"/>
      <c r="VIE2" s="1096"/>
      <c r="VIF2" s="1096"/>
      <c r="VIG2" s="1096"/>
      <c r="VIH2" s="1096"/>
      <c r="VII2" s="1096"/>
      <c r="VIJ2" s="1096"/>
      <c r="VIK2" s="1096"/>
      <c r="VIL2" s="1096"/>
      <c r="VIM2" s="1096"/>
      <c r="VIN2" s="1096"/>
      <c r="VIO2" s="1096"/>
      <c r="VIP2" s="1096"/>
      <c r="VIQ2" s="1096"/>
      <c r="VIR2" s="1096"/>
      <c r="VIS2" s="1096"/>
      <c r="VIT2" s="1096"/>
      <c r="VIU2" s="1096"/>
      <c r="VIV2" s="1096"/>
      <c r="VIW2" s="1096"/>
      <c r="VIX2" s="1096"/>
      <c r="VIY2" s="1096"/>
      <c r="VIZ2" s="1096"/>
      <c r="VJA2" s="1096"/>
      <c r="VJB2" s="1096"/>
      <c r="VJC2" s="1096"/>
      <c r="VJD2" s="1096"/>
      <c r="VJE2" s="1096"/>
      <c r="VJF2" s="1096"/>
      <c r="VJG2" s="1096"/>
      <c r="VJH2" s="1096"/>
      <c r="VJI2" s="1096"/>
      <c r="VJJ2" s="1096"/>
      <c r="VJK2" s="1096"/>
      <c r="VJL2" s="1096"/>
      <c r="VJM2" s="1096"/>
      <c r="VJN2" s="1096"/>
      <c r="VJO2" s="1096"/>
      <c r="VJP2" s="1096"/>
      <c r="VJQ2" s="1096"/>
      <c r="VJR2" s="1096"/>
      <c r="VJS2" s="1096"/>
      <c r="VJT2" s="1096"/>
      <c r="VJU2" s="1096"/>
      <c r="VJV2" s="1096"/>
      <c r="VJW2" s="1096"/>
      <c r="VJX2" s="1096"/>
      <c r="VJY2" s="1096"/>
      <c r="VJZ2" s="1096"/>
      <c r="VKA2" s="1096"/>
      <c r="VKB2" s="1096"/>
      <c r="VKC2" s="1096"/>
      <c r="VKD2" s="1096"/>
      <c r="VKE2" s="1096"/>
      <c r="VKF2" s="1096"/>
      <c r="VKG2" s="1096"/>
      <c r="VKH2" s="1096"/>
      <c r="VKI2" s="1096"/>
      <c r="VKJ2" s="1096"/>
      <c r="VKK2" s="1096"/>
      <c r="VKL2" s="1096"/>
      <c r="VKM2" s="1096"/>
      <c r="VKN2" s="1096"/>
      <c r="VKO2" s="1096"/>
      <c r="VKP2" s="1096"/>
      <c r="VKQ2" s="1096"/>
      <c r="VKR2" s="1096"/>
      <c r="VKS2" s="1096"/>
      <c r="VKT2" s="1096"/>
      <c r="VKU2" s="1096"/>
      <c r="VKV2" s="1096"/>
      <c r="VKW2" s="1096"/>
      <c r="VKX2" s="1096"/>
      <c r="VKY2" s="1096"/>
      <c r="VKZ2" s="1096"/>
      <c r="VLA2" s="1096"/>
      <c r="VLB2" s="1096"/>
      <c r="VLC2" s="1096"/>
      <c r="VLD2" s="1096"/>
      <c r="VLE2" s="1096"/>
      <c r="VLF2" s="1096"/>
      <c r="VLG2" s="1096"/>
      <c r="VLH2" s="1096"/>
      <c r="VLI2" s="1096"/>
      <c r="VLJ2" s="1096"/>
      <c r="VLK2" s="1096"/>
      <c r="VLL2" s="1096"/>
      <c r="VLM2" s="1096"/>
      <c r="VLN2" s="1096"/>
      <c r="VLO2" s="1096"/>
      <c r="VLP2" s="1096"/>
      <c r="VLQ2" s="1096"/>
      <c r="VLR2" s="1096"/>
      <c r="VLS2" s="1096"/>
      <c r="VLT2" s="1096"/>
      <c r="VLU2" s="1096"/>
      <c r="VLV2" s="1096"/>
      <c r="VLW2" s="1096"/>
      <c r="VLX2" s="1096"/>
      <c r="VLY2" s="1096"/>
      <c r="VLZ2" s="1096"/>
      <c r="VMA2" s="1096"/>
      <c r="VMB2" s="1096"/>
      <c r="VMC2" s="1096"/>
      <c r="VMD2" s="1096"/>
      <c r="VME2" s="1096"/>
      <c r="VMF2" s="1096"/>
      <c r="VMG2" s="1096"/>
      <c r="VMH2" s="1096"/>
      <c r="VMI2" s="1096"/>
      <c r="VMJ2" s="1096"/>
      <c r="VMK2" s="1096"/>
      <c r="VML2" s="1096"/>
      <c r="VMM2" s="1096"/>
      <c r="VMN2" s="1096"/>
      <c r="VMO2" s="1096"/>
      <c r="VMP2" s="1096"/>
      <c r="VMQ2" s="1096"/>
      <c r="VMR2" s="1096"/>
      <c r="VMS2" s="1096"/>
      <c r="VMT2" s="1096"/>
      <c r="VMU2" s="1096"/>
      <c r="VMV2" s="1096"/>
      <c r="VMW2" s="1096"/>
      <c r="VMX2" s="1096"/>
      <c r="VMY2" s="1096"/>
      <c r="VMZ2" s="1096"/>
      <c r="VNA2" s="1096"/>
      <c r="VNB2" s="1096"/>
      <c r="VNC2" s="1096"/>
      <c r="VND2" s="1096"/>
      <c r="VNE2" s="1096"/>
      <c r="VNF2" s="1096"/>
      <c r="VNG2" s="1096"/>
      <c r="VNH2" s="1096"/>
      <c r="VNI2" s="1096"/>
      <c r="VNJ2" s="1096"/>
      <c r="VNK2" s="1096"/>
      <c r="VNL2" s="1096"/>
      <c r="VNM2" s="1096"/>
      <c r="VNN2" s="1096"/>
      <c r="VNO2" s="1096"/>
      <c r="VNP2" s="1096"/>
      <c r="VNQ2" s="1096"/>
      <c r="VNR2" s="1096"/>
      <c r="VNS2" s="1096"/>
      <c r="VNT2" s="1096"/>
      <c r="VNU2" s="1096"/>
      <c r="VNV2" s="1096"/>
      <c r="VNW2" s="1096"/>
      <c r="VNX2" s="1096"/>
      <c r="VNY2" s="1096"/>
      <c r="VNZ2" s="1096"/>
      <c r="VOA2" s="1096"/>
      <c r="VOB2" s="1096"/>
      <c r="VOC2" s="1096"/>
      <c r="VOD2" s="1096"/>
      <c r="VOE2" s="1096"/>
      <c r="VOF2" s="1096"/>
      <c r="VOG2" s="1096"/>
      <c r="VOH2" s="1096"/>
      <c r="VOI2" s="1096"/>
      <c r="VOJ2" s="1096"/>
      <c r="VOK2" s="1096"/>
      <c r="VOL2" s="1096"/>
      <c r="VOM2" s="1096"/>
      <c r="VON2" s="1096"/>
      <c r="VOO2" s="1096"/>
      <c r="VOP2" s="1096"/>
      <c r="VOQ2" s="1096"/>
      <c r="VOR2" s="1096"/>
      <c r="VOS2" s="1096"/>
      <c r="VOT2" s="1096"/>
      <c r="VOU2" s="1096"/>
      <c r="VOV2" s="1096"/>
      <c r="VOW2" s="1096"/>
      <c r="VOX2" s="1096"/>
      <c r="VOY2" s="1096"/>
      <c r="VOZ2" s="1096"/>
      <c r="VPA2" s="1096"/>
      <c r="VPB2" s="1096"/>
      <c r="VPC2" s="1096"/>
      <c r="VPD2" s="1096"/>
      <c r="VPE2" s="1096"/>
      <c r="VPF2" s="1096"/>
      <c r="VPG2" s="1096"/>
      <c r="VPH2" s="1096"/>
      <c r="VPI2" s="1096"/>
      <c r="VPJ2" s="1096"/>
      <c r="VPK2" s="1096"/>
      <c r="VPL2" s="1096"/>
      <c r="VPM2" s="1096"/>
      <c r="VPN2" s="1096"/>
      <c r="VPO2" s="1096"/>
      <c r="VPP2" s="1096"/>
      <c r="VPQ2" s="1096"/>
      <c r="VPR2" s="1096"/>
      <c r="VPS2" s="1096"/>
      <c r="VPT2" s="1096"/>
      <c r="VPU2" s="1096"/>
      <c r="VPV2" s="1096"/>
      <c r="VPW2" s="1096"/>
      <c r="VPX2" s="1096"/>
      <c r="VPY2" s="1096"/>
      <c r="VPZ2" s="1096"/>
      <c r="VQA2" s="1096"/>
      <c r="VQB2" s="1096"/>
      <c r="VQC2" s="1096"/>
      <c r="VQD2" s="1096"/>
      <c r="VQE2" s="1096"/>
      <c r="VQF2" s="1096"/>
      <c r="VQG2" s="1096"/>
      <c r="VQH2" s="1096"/>
      <c r="VQI2" s="1096"/>
      <c r="VQJ2" s="1096"/>
      <c r="VQK2" s="1096"/>
      <c r="VQL2" s="1096"/>
      <c r="VQM2" s="1096"/>
      <c r="VQN2" s="1096"/>
      <c r="VQO2" s="1096"/>
      <c r="VQP2" s="1096"/>
      <c r="VQQ2" s="1096"/>
      <c r="VQR2" s="1096"/>
      <c r="VQS2" s="1096"/>
      <c r="VQT2" s="1096"/>
      <c r="VQU2" s="1096"/>
      <c r="VQV2" s="1096"/>
      <c r="VQW2" s="1096"/>
      <c r="VQX2" s="1096"/>
      <c r="VQY2" s="1096"/>
      <c r="VQZ2" s="1096"/>
      <c r="VRA2" s="1096"/>
      <c r="VRB2" s="1096"/>
      <c r="VRC2" s="1096"/>
      <c r="VRD2" s="1096"/>
      <c r="VRE2" s="1096"/>
      <c r="VRF2" s="1096"/>
      <c r="VRG2" s="1096"/>
      <c r="VRH2" s="1096"/>
      <c r="VRI2" s="1096"/>
      <c r="VRJ2" s="1096"/>
      <c r="VRK2" s="1096"/>
      <c r="VRL2" s="1096"/>
      <c r="VRM2" s="1096"/>
      <c r="VRN2" s="1096"/>
      <c r="VRO2" s="1096"/>
      <c r="VRP2" s="1096"/>
      <c r="VRQ2" s="1096"/>
      <c r="VRR2" s="1096"/>
      <c r="VRS2" s="1096"/>
      <c r="VRT2" s="1096"/>
      <c r="VRU2" s="1096"/>
      <c r="VRV2" s="1096"/>
      <c r="VRW2" s="1096"/>
      <c r="VRX2" s="1096"/>
      <c r="VRY2" s="1096"/>
      <c r="VRZ2" s="1096"/>
      <c r="VSA2" s="1096"/>
      <c r="VSB2" s="1096"/>
      <c r="VSC2" s="1096"/>
      <c r="VSD2" s="1096"/>
      <c r="VSE2" s="1096"/>
      <c r="VSF2" s="1096"/>
      <c r="VSG2" s="1096"/>
      <c r="VSH2" s="1096"/>
      <c r="VSI2" s="1096"/>
      <c r="VSJ2" s="1096"/>
      <c r="VSK2" s="1096"/>
      <c r="VSL2" s="1096"/>
      <c r="VSM2" s="1096"/>
      <c r="VSN2" s="1096"/>
      <c r="VSO2" s="1096"/>
      <c r="VSP2" s="1096"/>
      <c r="VSQ2" s="1096"/>
      <c r="VSR2" s="1096"/>
      <c r="VSS2" s="1096"/>
      <c r="VST2" s="1096"/>
      <c r="VSU2" s="1096"/>
      <c r="VSV2" s="1096"/>
      <c r="VSW2" s="1096"/>
      <c r="VSX2" s="1096"/>
      <c r="VSY2" s="1096"/>
      <c r="VSZ2" s="1096"/>
      <c r="VTA2" s="1096"/>
      <c r="VTB2" s="1096"/>
      <c r="VTC2" s="1096"/>
      <c r="VTD2" s="1096"/>
      <c r="VTE2" s="1096"/>
      <c r="VTF2" s="1096"/>
      <c r="VTG2" s="1096"/>
      <c r="VTH2" s="1096"/>
      <c r="VTI2" s="1096"/>
      <c r="VTJ2" s="1096"/>
      <c r="VTK2" s="1096"/>
      <c r="VTL2" s="1096"/>
      <c r="VTM2" s="1096"/>
      <c r="VTN2" s="1096"/>
      <c r="VTO2" s="1096"/>
      <c r="VTP2" s="1096"/>
      <c r="VTQ2" s="1096"/>
      <c r="VTR2" s="1096"/>
      <c r="VTS2" s="1096"/>
      <c r="VTT2" s="1096"/>
      <c r="VTU2" s="1096"/>
      <c r="VTV2" s="1096"/>
      <c r="VTW2" s="1096"/>
      <c r="VTX2" s="1096"/>
      <c r="VTY2" s="1096"/>
      <c r="VTZ2" s="1096"/>
      <c r="VUA2" s="1096"/>
      <c r="VUB2" s="1096"/>
      <c r="VUC2" s="1096"/>
      <c r="VUD2" s="1096"/>
      <c r="VUE2" s="1096"/>
      <c r="VUF2" s="1096"/>
      <c r="VUG2" s="1096"/>
      <c r="VUH2" s="1096"/>
      <c r="VUI2" s="1096"/>
      <c r="VUJ2" s="1096"/>
      <c r="VUK2" s="1096"/>
      <c r="VUL2" s="1096"/>
      <c r="VUM2" s="1096"/>
      <c r="VUN2" s="1096"/>
      <c r="VUO2" s="1096"/>
      <c r="VUP2" s="1096"/>
      <c r="VUQ2" s="1096"/>
      <c r="VUR2" s="1096"/>
      <c r="VUS2" s="1096"/>
      <c r="VUT2" s="1096"/>
      <c r="VUU2" s="1096"/>
      <c r="VUV2" s="1096"/>
      <c r="VUW2" s="1096"/>
      <c r="VUX2" s="1096"/>
      <c r="VUY2" s="1096"/>
      <c r="VUZ2" s="1096"/>
      <c r="VVA2" s="1096"/>
      <c r="VVB2" s="1096"/>
      <c r="VVC2" s="1096"/>
      <c r="VVD2" s="1096"/>
      <c r="VVE2" s="1096"/>
      <c r="VVF2" s="1096"/>
      <c r="VVG2" s="1096"/>
      <c r="VVH2" s="1096"/>
      <c r="VVI2" s="1096"/>
      <c r="VVJ2" s="1096"/>
      <c r="VVK2" s="1096"/>
      <c r="VVL2" s="1096"/>
      <c r="VVM2" s="1096"/>
      <c r="VVN2" s="1096"/>
      <c r="VVO2" s="1096"/>
      <c r="VVP2" s="1096"/>
      <c r="VVQ2" s="1096"/>
      <c r="VVR2" s="1096"/>
      <c r="VVS2" s="1096"/>
      <c r="VVT2" s="1096"/>
      <c r="VVU2" s="1096"/>
      <c r="VVV2" s="1096"/>
      <c r="VVW2" s="1096"/>
      <c r="VVX2" s="1096"/>
      <c r="VVY2" s="1096"/>
      <c r="VVZ2" s="1096"/>
      <c r="VWA2" s="1096"/>
      <c r="VWB2" s="1096"/>
      <c r="VWC2" s="1096"/>
      <c r="VWD2" s="1096"/>
      <c r="VWE2" s="1096"/>
      <c r="VWF2" s="1096"/>
      <c r="VWG2" s="1096"/>
      <c r="VWH2" s="1096"/>
      <c r="VWI2" s="1096"/>
      <c r="VWJ2" s="1096"/>
      <c r="VWK2" s="1096"/>
      <c r="VWL2" s="1096"/>
      <c r="VWM2" s="1096"/>
      <c r="VWN2" s="1096"/>
      <c r="VWO2" s="1096"/>
      <c r="VWP2" s="1096"/>
      <c r="VWQ2" s="1096"/>
      <c r="VWR2" s="1096"/>
      <c r="VWS2" s="1096"/>
      <c r="VWT2" s="1096"/>
      <c r="VWU2" s="1096"/>
      <c r="VWV2" s="1096"/>
      <c r="VWW2" s="1096"/>
      <c r="VWX2" s="1096"/>
      <c r="VWY2" s="1096"/>
      <c r="VWZ2" s="1096"/>
      <c r="VXA2" s="1096"/>
      <c r="VXB2" s="1096"/>
      <c r="VXC2" s="1096"/>
      <c r="VXD2" s="1096"/>
      <c r="VXE2" s="1096"/>
      <c r="VXF2" s="1096"/>
      <c r="VXG2" s="1096"/>
      <c r="VXH2" s="1096"/>
      <c r="VXI2" s="1096"/>
      <c r="VXJ2" s="1096"/>
      <c r="VXK2" s="1096"/>
      <c r="VXL2" s="1096"/>
      <c r="VXM2" s="1096"/>
      <c r="VXN2" s="1096"/>
      <c r="VXO2" s="1096"/>
      <c r="VXP2" s="1096"/>
      <c r="VXQ2" s="1096"/>
      <c r="VXR2" s="1096"/>
      <c r="VXS2" s="1096"/>
      <c r="VXT2" s="1096"/>
      <c r="VXU2" s="1096"/>
      <c r="VXV2" s="1096"/>
      <c r="VXW2" s="1096"/>
      <c r="VXX2" s="1096"/>
      <c r="VXY2" s="1096"/>
      <c r="VXZ2" s="1096"/>
      <c r="VYA2" s="1096"/>
      <c r="VYB2" s="1096"/>
      <c r="VYC2" s="1096"/>
      <c r="VYD2" s="1096"/>
      <c r="VYE2" s="1096"/>
      <c r="VYF2" s="1096"/>
      <c r="VYG2" s="1096"/>
      <c r="VYH2" s="1096"/>
      <c r="VYI2" s="1096"/>
      <c r="VYJ2" s="1096"/>
      <c r="VYK2" s="1096"/>
      <c r="VYL2" s="1096"/>
      <c r="VYM2" s="1096"/>
      <c r="VYN2" s="1096"/>
      <c r="VYO2" s="1096"/>
      <c r="VYP2" s="1096"/>
      <c r="VYQ2" s="1096"/>
      <c r="VYR2" s="1096"/>
      <c r="VYS2" s="1096"/>
      <c r="VYT2" s="1096"/>
      <c r="VYU2" s="1096"/>
      <c r="VYV2" s="1096"/>
      <c r="VYW2" s="1096"/>
      <c r="VYX2" s="1096"/>
      <c r="VYY2" s="1096"/>
      <c r="VYZ2" s="1096"/>
      <c r="VZA2" s="1096"/>
      <c r="VZB2" s="1096"/>
      <c r="VZC2" s="1096"/>
      <c r="VZD2" s="1096"/>
      <c r="VZE2" s="1096"/>
      <c r="VZF2" s="1096"/>
      <c r="VZG2" s="1096"/>
      <c r="VZH2" s="1096"/>
      <c r="VZI2" s="1096"/>
      <c r="VZJ2" s="1096"/>
      <c r="VZK2" s="1096"/>
      <c r="VZL2" s="1096"/>
      <c r="VZM2" s="1096"/>
      <c r="VZN2" s="1096"/>
      <c r="VZO2" s="1096"/>
      <c r="VZP2" s="1096"/>
      <c r="VZQ2" s="1096"/>
      <c r="VZR2" s="1096"/>
      <c r="VZS2" s="1096"/>
      <c r="VZT2" s="1096"/>
      <c r="VZU2" s="1096"/>
      <c r="VZV2" s="1096"/>
      <c r="VZW2" s="1096"/>
      <c r="VZX2" s="1096"/>
      <c r="VZY2" s="1096"/>
      <c r="VZZ2" s="1096"/>
      <c r="WAA2" s="1096"/>
      <c r="WAB2" s="1096"/>
      <c r="WAC2" s="1096"/>
      <c r="WAD2" s="1096"/>
      <c r="WAE2" s="1096"/>
      <c r="WAF2" s="1096"/>
      <c r="WAG2" s="1096"/>
      <c r="WAH2" s="1096"/>
      <c r="WAI2" s="1096"/>
      <c r="WAJ2" s="1096"/>
      <c r="WAK2" s="1096"/>
      <c r="WAL2" s="1096"/>
      <c r="WAM2" s="1096"/>
      <c r="WAN2" s="1096"/>
      <c r="WAO2" s="1096"/>
      <c r="WAP2" s="1096"/>
      <c r="WAQ2" s="1096"/>
      <c r="WAR2" s="1096"/>
      <c r="WAS2" s="1096"/>
      <c r="WAT2" s="1096"/>
      <c r="WAU2" s="1096"/>
      <c r="WAV2" s="1096"/>
      <c r="WAW2" s="1096"/>
      <c r="WAX2" s="1096"/>
      <c r="WAY2" s="1096"/>
      <c r="WAZ2" s="1096"/>
      <c r="WBA2" s="1096"/>
      <c r="WBB2" s="1096"/>
      <c r="WBC2" s="1096"/>
      <c r="WBD2" s="1096"/>
      <c r="WBE2" s="1096"/>
      <c r="WBF2" s="1096"/>
      <c r="WBG2" s="1096"/>
      <c r="WBH2" s="1096"/>
      <c r="WBI2" s="1096"/>
      <c r="WBJ2" s="1096"/>
      <c r="WBK2" s="1096"/>
      <c r="WBL2" s="1096"/>
      <c r="WBM2" s="1096"/>
      <c r="WBN2" s="1096"/>
      <c r="WBO2" s="1096"/>
      <c r="WBP2" s="1096"/>
      <c r="WBQ2" s="1096"/>
      <c r="WBR2" s="1096"/>
      <c r="WBS2" s="1096"/>
      <c r="WBT2" s="1096"/>
      <c r="WBU2" s="1096"/>
      <c r="WBV2" s="1096"/>
      <c r="WBW2" s="1096"/>
      <c r="WBX2" s="1096"/>
      <c r="WBY2" s="1096"/>
      <c r="WBZ2" s="1096"/>
      <c r="WCA2" s="1096"/>
      <c r="WCB2" s="1096"/>
      <c r="WCC2" s="1096"/>
      <c r="WCD2" s="1096"/>
      <c r="WCE2" s="1096"/>
      <c r="WCF2" s="1096"/>
      <c r="WCG2" s="1096"/>
      <c r="WCH2" s="1096"/>
      <c r="WCI2" s="1096"/>
      <c r="WCJ2" s="1096"/>
      <c r="WCK2" s="1096"/>
      <c r="WCL2" s="1096"/>
      <c r="WCM2" s="1096"/>
      <c r="WCN2" s="1096"/>
      <c r="WCO2" s="1096"/>
      <c r="WCP2" s="1096"/>
      <c r="WCQ2" s="1096"/>
      <c r="WCR2" s="1096"/>
      <c r="WCS2" s="1096"/>
      <c r="WCT2" s="1096"/>
      <c r="WCU2" s="1096"/>
      <c r="WCV2" s="1096"/>
      <c r="WCW2" s="1096"/>
      <c r="WCX2" s="1096"/>
      <c r="WCY2" s="1096"/>
      <c r="WCZ2" s="1096"/>
      <c r="WDA2" s="1096"/>
      <c r="WDB2" s="1096"/>
      <c r="WDC2" s="1096"/>
      <c r="WDD2" s="1096"/>
      <c r="WDE2" s="1096"/>
      <c r="WDF2" s="1096"/>
      <c r="WDG2" s="1096"/>
      <c r="WDH2" s="1096"/>
      <c r="WDI2" s="1096"/>
      <c r="WDJ2" s="1096"/>
      <c r="WDK2" s="1096"/>
      <c r="WDL2" s="1096"/>
      <c r="WDM2" s="1096"/>
      <c r="WDN2" s="1096"/>
      <c r="WDO2" s="1096"/>
      <c r="WDP2" s="1096"/>
      <c r="WDQ2" s="1096"/>
      <c r="WDR2" s="1096"/>
      <c r="WDS2" s="1096"/>
      <c r="WDT2" s="1096"/>
      <c r="WDU2" s="1096"/>
      <c r="WDV2" s="1096"/>
      <c r="WDW2" s="1096"/>
      <c r="WDX2" s="1096"/>
      <c r="WDY2" s="1096"/>
      <c r="WDZ2" s="1096"/>
      <c r="WEA2" s="1096"/>
      <c r="WEB2" s="1096"/>
      <c r="WEC2" s="1096"/>
      <c r="WED2" s="1096"/>
      <c r="WEE2" s="1096"/>
      <c r="WEF2" s="1096"/>
      <c r="WEG2" s="1096"/>
      <c r="WEH2" s="1096"/>
      <c r="WEI2" s="1096"/>
      <c r="WEJ2" s="1096"/>
      <c r="WEK2" s="1096"/>
      <c r="WEL2" s="1096"/>
      <c r="WEM2" s="1096"/>
      <c r="WEN2" s="1096"/>
      <c r="WEO2" s="1096"/>
      <c r="WEP2" s="1096"/>
      <c r="WEQ2" s="1096"/>
      <c r="WER2" s="1096"/>
      <c r="WES2" s="1096"/>
      <c r="WET2" s="1096"/>
      <c r="WEU2" s="1096"/>
      <c r="WEV2" s="1096"/>
      <c r="WEW2" s="1096"/>
      <c r="WEX2" s="1096"/>
      <c r="WEY2" s="1096"/>
      <c r="WEZ2" s="1096"/>
      <c r="WFA2" s="1096"/>
      <c r="WFB2" s="1096"/>
      <c r="WFC2" s="1096"/>
      <c r="WFD2" s="1096"/>
      <c r="WFE2" s="1096"/>
      <c r="WFF2" s="1096"/>
      <c r="WFG2" s="1096"/>
      <c r="WFH2" s="1096"/>
      <c r="WFI2" s="1096"/>
      <c r="WFJ2" s="1096"/>
      <c r="WFK2" s="1096"/>
      <c r="WFL2" s="1096"/>
      <c r="WFM2" s="1096"/>
      <c r="WFN2" s="1096"/>
      <c r="WFO2" s="1096"/>
      <c r="WFP2" s="1096"/>
      <c r="WFQ2" s="1096"/>
      <c r="WFR2" s="1096"/>
      <c r="WFS2" s="1096"/>
      <c r="WFT2" s="1096"/>
      <c r="WFU2" s="1096"/>
      <c r="WFV2" s="1096"/>
      <c r="WFW2" s="1096"/>
      <c r="WFX2" s="1096"/>
      <c r="WFY2" s="1096"/>
      <c r="WFZ2" s="1096"/>
      <c r="WGA2" s="1096"/>
      <c r="WGB2" s="1096"/>
      <c r="WGC2" s="1096"/>
      <c r="WGD2" s="1096"/>
      <c r="WGE2" s="1096"/>
      <c r="WGF2" s="1096"/>
      <c r="WGG2" s="1096"/>
      <c r="WGH2" s="1096"/>
      <c r="WGI2" s="1096"/>
      <c r="WGJ2" s="1096"/>
      <c r="WGK2" s="1096"/>
      <c r="WGL2" s="1096"/>
      <c r="WGM2" s="1096"/>
      <c r="WGN2" s="1096"/>
      <c r="WGO2" s="1096"/>
      <c r="WGP2" s="1096"/>
      <c r="WGQ2" s="1096"/>
      <c r="WGR2" s="1096"/>
      <c r="WGS2" s="1096"/>
      <c r="WGT2" s="1096"/>
      <c r="WGU2" s="1096"/>
      <c r="WGV2" s="1096"/>
      <c r="WGW2" s="1096"/>
      <c r="WGX2" s="1096"/>
      <c r="WGY2" s="1096"/>
      <c r="WGZ2" s="1096"/>
      <c r="WHA2" s="1096"/>
      <c r="WHB2" s="1096"/>
      <c r="WHC2" s="1096"/>
      <c r="WHD2" s="1096"/>
      <c r="WHE2" s="1096"/>
      <c r="WHF2" s="1096"/>
      <c r="WHG2" s="1096"/>
      <c r="WHH2" s="1096"/>
      <c r="WHI2" s="1096"/>
      <c r="WHJ2" s="1096"/>
      <c r="WHK2" s="1096"/>
      <c r="WHL2" s="1096"/>
      <c r="WHM2" s="1096"/>
      <c r="WHN2" s="1096"/>
      <c r="WHO2" s="1096"/>
      <c r="WHP2" s="1096"/>
      <c r="WHQ2" s="1096"/>
      <c r="WHR2" s="1096"/>
      <c r="WHS2" s="1096"/>
      <c r="WHT2" s="1096"/>
      <c r="WHU2" s="1096"/>
      <c r="WHV2" s="1096"/>
      <c r="WHW2" s="1096"/>
      <c r="WHX2" s="1096"/>
      <c r="WHY2" s="1096"/>
      <c r="WHZ2" s="1096"/>
      <c r="WIA2" s="1096"/>
      <c r="WIB2" s="1096"/>
      <c r="WIC2" s="1096"/>
      <c r="WID2" s="1096"/>
      <c r="WIE2" s="1096"/>
      <c r="WIF2" s="1096"/>
      <c r="WIG2" s="1096"/>
      <c r="WIH2" s="1096"/>
      <c r="WII2" s="1096"/>
      <c r="WIJ2" s="1096"/>
      <c r="WIK2" s="1096"/>
      <c r="WIL2" s="1096"/>
      <c r="WIM2" s="1096"/>
      <c r="WIN2" s="1096"/>
      <c r="WIO2" s="1096"/>
      <c r="WIP2" s="1096"/>
      <c r="WIQ2" s="1096"/>
      <c r="WIR2" s="1096"/>
      <c r="WIS2" s="1096"/>
      <c r="WIT2" s="1096"/>
      <c r="WIU2" s="1096"/>
      <c r="WIV2" s="1096"/>
      <c r="WIW2" s="1096"/>
      <c r="WIX2" s="1096"/>
      <c r="WIY2" s="1096"/>
      <c r="WIZ2" s="1096"/>
      <c r="WJA2" s="1096"/>
      <c r="WJB2" s="1096"/>
      <c r="WJC2" s="1096"/>
      <c r="WJD2" s="1096"/>
      <c r="WJE2" s="1096"/>
      <c r="WJF2" s="1096"/>
      <c r="WJG2" s="1096"/>
      <c r="WJH2" s="1096"/>
      <c r="WJI2" s="1096"/>
      <c r="WJJ2" s="1096"/>
      <c r="WJK2" s="1096"/>
      <c r="WJL2" s="1096"/>
      <c r="WJM2" s="1096"/>
      <c r="WJN2" s="1096"/>
      <c r="WJO2" s="1096"/>
      <c r="WJP2" s="1096"/>
      <c r="WJQ2" s="1096"/>
      <c r="WJR2" s="1096"/>
      <c r="WJS2" s="1096"/>
      <c r="WJT2" s="1096"/>
      <c r="WJU2" s="1096"/>
      <c r="WJV2" s="1096"/>
      <c r="WJW2" s="1096"/>
      <c r="WJX2" s="1096"/>
      <c r="WJY2" s="1096"/>
      <c r="WJZ2" s="1096"/>
      <c r="WKA2" s="1096"/>
      <c r="WKB2" s="1096"/>
      <c r="WKC2" s="1096"/>
      <c r="WKD2" s="1096"/>
      <c r="WKE2" s="1096"/>
      <c r="WKF2" s="1096"/>
      <c r="WKG2" s="1096"/>
      <c r="WKH2" s="1096"/>
      <c r="WKI2" s="1096"/>
      <c r="WKJ2" s="1096"/>
      <c r="WKK2" s="1096"/>
      <c r="WKL2" s="1096"/>
      <c r="WKM2" s="1096"/>
      <c r="WKN2" s="1096"/>
      <c r="WKO2" s="1096"/>
      <c r="WKP2" s="1096"/>
      <c r="WKQ2" s="1096"/>
      <c r="WKR2" s="1096"/>
      <c r="WKS2" s="1096"/>
      <c r="WKT2" s="1096"/>
      <c r="WKU2" s="1096"/>
      <c r="WKV2" s="1096"/>
      <c r="WKW2" s="1096"/>
      <c r="WKX2" s="1096"/>
      <c r="WKY2" s="1096"/>
      <c r="WKZ2" s="1096"/>
      <c r="WLA2" s="1096"/>
      <c r="WLB2" s="1096"/>
      <c r="WLC2" s="1096"/>
      <c r="WLD2" s="1096"/>
      <c r="WLE2" s="1096"/>
      <c r="WLF2" s="1096"/>
      <c r="WLG2" s="1096"/>
      <c r="WLH2" s="1096"/>
      <c r="WLI2" s="1096"/>
      <c r="WLJ2" s="1096"/>
      <c r="WLK2" s="1096"/>
      <c r="WLL2" s="1096"/>
      <c r="WLM2" s="1096"/>
      <c r="WLN2" s="1096"/>
      <c r="WLO2" s="1096"/>
      <c r="WLP2" s="1096"/>
      <c r="WLQ2" s="1096"/>
      <c r="WLR2" s="1096"/>
      <c r="WLS2" s="1096"/>
      <c r="WLT2" s="1096"/>
      <c r="WLU2" s="1096"/>
      <c r="WLV2" s="1096"/>
      <c r="WLW2" s="1096"/>
      <c r="WLX2" s="1096"/>
      <c r="WLY2" s="1096"/>
      <c r="WLZ2" s="1096"/>
      <c r="WMA2" s="1096"/>
      <c r="WMB2" s="1096"/>
      <c r="WMC2" s="1096"/>
      <c r="WMD2" s="1096"/>
      <c r="WME2" s="1096"/>
      <c r="WMF2" s="1096"/>
      <c r="WMG2" s="1096"/>
      <c r="WMH2" s="1096"/>
      <c r="WMI2" s="1096"/>
      <c r="WMJ2" s="1096"/>
      <c r="WMK2" s="1096"/>
      <c r="WML2" s="1096"/>
      <c r="WMM2" s="1096"/>
      <c r="WMN2" s="1096"/>
      <c r="WMO2" s="1096"/>
      <c r="WMP2" s="1096"/>
      <c r="WMQ2" s="1096"/>
      <c r="WMR2" s="1096"/>
      <c r="WMS2" s="1096"/>
      <c r="WMT2" s="1096"/>
      <c r="WMU2" s="1096"/>
      <c r="WMV2" s="1096"/>
      <c r="WMW2" s="1096"/>
      <c r="WMX2" s="1096"/>
      <c r="WMY2" s="1096"/>
      <c r="WMZ2" s="1096"/>
      <c r="WNA2" s="1096"/>
      <c r="WNB2" s="1096"/>
      <c r="WNC2" s="1096"/>
      <c r="WND2" s="1096"/>
      <c r="WNE2" s="1096"/>
      <c r="WNF2" s="1096"/>
      <c r="WNG2" s="1096"/>
      <c r="WNH2" s="1096"/>
      <c r="WNI2" s="1096"/>
      <c r="WNJ2" s="1096"/>
      <c r="WNK2" s="1096"/>
      <c r="WNL2" s="1096"/>
      <c r="WNM2" s="1096"/>
      <c r="WNN2" s="1096"/>
      <c r="WNO2" s="1096"/>
      <c r="WNP2" s="1096"/>
      <c r="WNQ2" s="1096"/>
      <c r="WNR2" s="1096"/>
      <c r="WNS2" s="1096"/>
      <c r="WNT2" s="1096"/>
      <c r="WNU2" s="1096"/>
      <c r="WNV2" s="1096"/>
      <c r="WNW2" s="1096"/>
      <c r="WNX2" s="1096"/>
      <c r="WNY2" s="1096"/>
      <c r="WNZ2" s="1096"/>
      <c r="WOA2" s="1096"/>
      <c r="WOB2" s="1096"/>
      <c r="WOC2" s="1096"/>
      <c r="WOD2" s="1096"/>
      <c r="WOE2" s="1096"/>
      <c r="WOF2" s="1096"/>
      <c r="WOG2" s="1096"/>
      <c r="WOH2" s="1096"/>
      <c r="WOI2" s="1096"/>
      <c r="WOJ2" s="1096"/>
      <c r="WOK2" s="1096"/>
      <c r="WOL2" s="1096"/>
      <c r="WOM2" s="1096"/>
      <c r="WON2" s="1096"/>
      <c r="WOO2" s="1096"/>
      <c r="WOP2" s="1096"/>
      <c r="WOQ2" s="1096"/>
      <c r="WOR2" s="1096"/>
      <c r="WOS2" s="1096"/>
      <c r="WOT2" s="1096"/>
      <c r="WOU2" s="1096"/>
      <c r="WOV2" s="1096"/>
      <c r="WOW2" s="1096"/>
      <c r="WOX2" s="1096"/>
      <c r="WOY2" s="1096"/>
      <c r="WOZ2" s="1096"/>
      <c r="WPA2" s="1096"/>
      <c r="WPB2" s="1096"/>
      <c r="WPC2" s="1096"/>
      <c r="WPD2" s="1096"/>
      <c r="WPE2" s="1096"/>
      <c r="WPF2" s="1096"/>
      <c r="WPG2" s="1096"/>
      <c r="WPH2" s="1096"/>
      <c r="WPI2" s="1096"/>
      <c r="WPJ2" s="1096"/>
      <c r="WPK2" s="1096"/>
      <c r="WPL2" s="1096"/>
      <c r="WPM2" s="1096"/>
      <c r="WPN2" s="1096"/>
      <c r="WPO2" s="1096"/>
      <c r="WPP2" s="1096"/>
      <c r="WPQ2" s="1096"/>
      <c r="WPR2" s="1096"/>
      <c r="WPS2" s="1096"/>
      <c r="WPT2" s="1096"/>
      <c r="WPU2" s="1096"/>
      <c r="WPV2" s="1096"/>
      <c r="WPW2" s="1096"/>
      <c r="WPX2" s="1096"/>
      <c r="WPY2" s="1096"/>
      <c r="WPZ2" s="1096"/>
      <c r="WQA2" s="1096"/>
      <c r="WQB2" s="1096"/>
      <c r="WQC2" s="1096"/>
      <c r="WQD2" s="1096"/>
      <c r="WQE2" s="1096"/>
      <c r="WQF2" s="1096"/>
      <c r="WQG2" s="1096"/>
      <c r="WQH2" s="1096"/>
      <c r="WQI2" s="1096"/>
      <c r="WQJ2" s="1096"/>
      <c r="WQK2" s="1096"/>
      <c r="WQL2" s="1096"/>
      <c r="WQM2" s="1096"/>
      <c r="WQN2" s="1096"/>
      <c r="WQO2" s="1096"/>
      <c r="WQP2" s="1096"/>
      <c r="WQQ2" s="1096"/>
      <c r="WQR2" s="1096"/>
      <c r="WQS2" s="1096"/>
      <c r="WQT2" s="1096"/>
      <c r="WQU2" s="1096"/>
      <c r="WQV2" s="1096"/>
      <c r="WQW2" s="1096"/>
      <c r="WQX2" s="1096"/>
      <c r="WQY2" s="1096"/>
      <c r="WQZ2" s="1096"/>
      <c r="WRA2" s="1096"/>
      <c r="WRB2" s="1096"/>
      <c r="WRC2" s="1096"/>
      <c r="WRD2" s="1096"/>
      <c r="WRE2" s="1096"/>
      <c r="WRF2" s="1096"/>
      <c r="WRG2" s="1096"/>
      <c r="WRH2" s="1096"/>
      <c r="WRI2" s="1096"/>
      <c r="WRJ2" s="1096"/>
      <c r="WRK2" s="1096"/>
      <c r="WRL2" s="1096"/>
      <c r="WRM2" s="1096"/>
      <c r="WRN2" s="1096"/>
      <c r="WRO2" s="1096"/>
      <c r="WRP2" s="1096"/>
      <c r="WRQ2" s="1096"/>
      <c r="WRR2" s="1096"/>
      <c r="WRS2" s="1096"/>
      <c r="WRT2" s="1096"/>
      <c r="WRU2" s="1096"/>
      <c r="WRV2" s="1096"/>
      <c r="WRW2" s="1096"/>
      <c r="WRX2" s="1096"/>
      <c r="WRY2" s="1096"/>
      <c r="WRZ2" s="1096"/>
      <c r="WSA2" s="1096"/>
      <c r="WSB2" s="1096"/>
      <c r="WSC2" s="1096"/>
      <c r="WSD2" s="1096"/>
      <c r="WSE2" s="1096"/>
      <c r="WSF2" s="1096"/>
      <c r="WSG2" s="1096"/>
      <c r="WSH2" s="1096"/>
      <c r="WSI2" s="1096"/>
      <c r="WSJ2" s="1096"/>
      <c r="WSK2" s="1096"/>
      <c r="WSL2" s="1096"/>
      <c r="WSM2" s="1096"/>
      <c r="WSN2" s="1096"/>
      <c r="WSO2" s="1096"/>
      <c r="WSP2" s="1096"/>
      <c r="WSQ2" s="1096"/>
      <c r="WSR2" s="1096"/>
      <c r="WSS2" s="1096"/>
      <c r="WST2" s="1096"/>
      <c r="WSU2" s="1096"/>
      <c r="WSV2" s="1096"/>
      <c r="WSW2" s="1096"/>
      <c r="WSX2" s="1096"/>
      <c r="WSY2" s="1096"/>
      <c r="WSZ2" s="1096"/>
      <c r="WTA2" s="1096"/>
      <c r="WTB2" s="1096"/>
      <c r="WTC2" s="1096"/>
      <c r="WTD2" s="1096"/>
      <c r="WTE2" s="1096"/>
      <c r="WTF2" s="1096"/>
      <c r="WTG2" s="1096"/>
      <c r="WTH2" s="1096"/>
      <c r="WTI2" s="1096"/>
      <c r="WTJ2" s="1096"/>
      <c r="WTK2" s="1096"/>
      <c r="WTL2" s="1096"/>
      <c r="WTM2" s="1096"/>
      <c r="WTN2" s="1096"/>
      <c r="WTO2" s="1096"/>
      <c r="WTP2" s="1096"/>
      <c r="WTQ2" s="1096"/>
      <c r="WTR2" s="1096"/>
      <c r="WTS2" s="1096"/>
      <c r="WTT2" s="1096"/>
      <c r="WTU2" s="1096"/>
      <c r="WTV2" s="1096"/>
      <c r="WTW2" s="1096"/>
      <c r="WTX2" s="1096"/>
      <c r="WTY2" s="1096"/>
      <c r="WTZ2" s="1096"/>
      <c r="WUA2" s="1096"/>
      <c r="WUB2" s="1096"/>
      <c r="WUC2" s="1096"/>
      <c r="WUD2" s="1096"/>
      <c r="WUE2" s="1096"/>
      <c r="WUF2" s="1096"/>
      <c r="WUG2" s="1096"/>
      <c r="WUH2" s="1096"/>
      <c r="WUI2" s="1096"/>
      <c r="WUJ2" s="1096"/>
      <c r="WUK2" s="1096"/>
      <c r="WUL2" s="1096"/>
      <c r="WUM2" s="1096"/>
      <c r="WUN2" s="1096"/>
      <c r="WUO2" s="1096"/>
      <c r="WUP2" s="1096"/>
      <c r="WUQ2" s="1096"/>
      <c r="WUR2" s="1096"/>
      <c r="WUS2" s="1096"/>
      <c r="WUT2" s="1096"/>
      <c r="WUU2" s="1096"/>
      <c r="WUV2" s="1096"/>
      <c r="WUW2" s="1096"/>
      <c r="WUX2" s="1096"/>
      <c r="WUY2" s="1096"/>
      <c r="WUZ2" s="1096"/>
      <c r="WVA2" s="1096"/>
      <c r="WVB2" s="1096"/>
      <c r="WVC2" s="1096"/>
      <c r="WVD2" s="1096"/>
      <c r="WVE2" s="1096"/>
      <c r="WVF2" s="1096"/>
      <c r="WVG2" s="1096"/>
      <c r="WVH2" s="1096"/>
      <c r="WVI2" s="1096"/>
      <c r="WVJ2" s="1096"/>
      <c r="WVK2" s="1096"/>
      <c r="WVL2" s="1096"/>
      <c r="WVM2" s="1096"/>
      <c r="WVN2" s="1096"/>
      <c r="WVO2" s="1096"/>
      <c r="WVP2" s="1096"/>
      <c r="WVQ2" s="1096"/>
      <c r="WVR2" s="1096"/>
      <c r="WVS2" s="1096"/>
      <c r="WVT2" s="1096"/>
      <c r="WVU2" s="1096"/>
      <c r="WVV2" s="1096"/>
      <c r="WVW2" s="1096"/>
      <c r="WVX2" s="1096"/>
      <c r="WVY2" s="1096"/>
      <c r="WVZ2" s="1096"/>
      <c r="WWA2" s="1096"/>
      <c r="WWB2" s="1096"/>
      <c r="WWC2" s="1096"/>
      <c r="WWD2" s="1096"/>
      <c r="WWE2" s="1096"/>
      <c r="WWF2" s="1096"/>
      <c r="WWG2" s="1096"/>
      <c r="WWH2" s="1096"/>
      <c r="WWI2" s="1096"/>
      <c r="WWJ2" s="1096"/>
      <c r="WWK2" s="1096"/>
      <c r="WWL2" s="1096"/>
      <c r="WWM2" s="1096"/>
      <c r="WWN2" s="1096"/>
      <c r="WWO2" s="1096"/>
      <c r="WWP2" s="1096"/>
      <c r="WWQ2" s="1096"/>
      <c r="WWR2" s="1096"/>
      <c r="WWS2" s="1096"/>
      <c r="WWT2" s="1096"/>
      <c r="WWU2" s="1096"/>
      <c r="WWV2" s="1096"/>
      <c r="WWW2" s="1096"/>
      <c r="WWX2" s="1096"/>
      <c r="WWY2" s="1096"/>
      <c r="WWZ2" s="1096"/>
      <c r="WXA2" s="1096"/>
      <c r="WXB2" s="1096"/>
      <c r="WXC2" s="1096"/>
      <c r="WXD2" s="1096"/>
      <c r="WXE2" s="1096"/>
      <c r="WXF2" s="1096"/>
      <c r="WXG2" s="1096"/>
      <c r="WXH2" s="1096"/>
      <c r="WXI2" s="1096"/>
      <c r="WXJ2" s="1096"/>
      <c r="WXK2" s="1096"/>
      <c r="WXL2" s="1096"/>
      <c r="WXM2" s="1096"/>
      <c r="WXN2" s="1096"/>
      <c r="WXO2" s="1096"/>
      <c r="WXP2" s="1096"/>
      <c r="WXQ2" s="1096"/>
      <c r="WXR2" s="1096"/>
      <c r="WXS2" s="1096"/>
      <c r="WXT2" s="1096"/>
      <c r="WXU2" s="1096"/>
      <c r="WXV2" s="1096"/>
      <c r="WXW2" s="1096"/>
      <c r="WXX2" s="1096"/>
      <c r="WXY2" s="1096"/>
      <c r="WXZ2" s="1096"/>
      <c r="WYA2" s="1096"/>
      <c r="WYB2" s="1096"/>
      <c r="WYC2" s="1096"/>
      <c r="WYD2" s="1096"/>
      <c r="WYE2" s="1096"/>
      <c r="WYF2" s="1096"/>
      <c r="WYG2" s="1096"/>
      <c r="WYH2" s="1096"/>
      <c r="WYI2" s="1096"/>
      <c r="WYJ2" s="1096"/>
      <c r="WYK2" s="1096"/>
      <c r="WYL2" s="1096"/>
      <c r="WYM2" s="1096"/>
      <c r="WYN2" s="1096"/>
      <c r="WYO2" s="1096"/>
      <c r="WYP2" s="1096"/>
      <c r="WYQ2" s="1096"/>
      <c r="WYR2" s="1096"/>
      <c r="WYS2" s="1096"/>
      <c r="WYT2" s="1096"/>
      <c r="WYU2" s="1096"/>
      <c r="WYV2" s="1096"/>
      <c r="WYW2" s="1096"/>
      <c r="WYX2" s="1096"/>
      <c r="WYY2" s="1096"/>
      <c r="WYZ2" s="1096"/>
      <c r="WZA2" s="1096"/>
      <c r="WZB2" s="1096"/>
      <c r="WZC2" s="1096"/>
      <c r="WZD2" s="1096"/>
      <c r="WZE2" s="1096"/>
      <c r="WZF2" s="1096"/>
      <c r="WZG2" s="1096"/>
      <c r="WZH2" s="1096"/>
      <c r="WZI2" s="1096"/>
      <c r="WZJ2" s="1096"/>
      <c r="WZK2" s="1096"/>
      <c r="WZL2" s="1096"/>
      <c r="WZM2" s="1096"/>
      <c r="WZN2" s="1096"/>
      <c r="WZO2" s="1096"/>
      <c r="WZP2" s="1096"/>
      <c r="WZQ2" s="1096"/>
      <c r="WZR2" s="1096"/>
      <c r="WZS2" s="1096"/>
      <c r="WZT2" s="1096"/>
      <c r="WZU2" s="1096"/>
      <c r="WZV2" s="1096"/>
      <c r="WZW2" s="1096"/>
      <c r="WZX2" s="1096"/>
      <c r="WZY2" s="1096"/>
      <c r="WZZ2" s="1096"/>
      <c r="XAA2" s="1096"/>
      <c r="XAB2" s="1096"/>
      <c r="XAC2" s="1096"/>
      <c r="XAD2" s="1096"/>
      <c r="XAE2" s="1096"/>
      <c r="XAF2" s="1096"/>
      <c r="XAG2" s="1096"/>
      <c r="XAH2" s="1096"/>
      <c r="XAI2" s="1096"/>
      <c r="XAJ2" s="1096"/>
      <c r="XAK2" s="1096"/>
      <c r="XAL2" s="1096"/>
      <c r="XAM2" s="1096"/>
      <c r="XAN2" s="1096"/>
      <c r="XAO2" s="1096"/>
      <c r="XAP2" s="1096"/>
      <c r="XAQ2" s="1096"/>
      <c r="XAR2" s="1096"/>
      <c r="XAS2" s="1096"/>
      <c r="XAT2" s="1096"/>
      <c r="XAU2" s="1096"/>
      <c r="XAV2" s="1096"/>
      <c r="XAW2" s="1096"/>
      <c r="XAX2" s="1096"/>
      <c r="XAY2" s="1096"/>
      <c r="XAZ2" s="1096"/>
      <c r="XBA2" s="1096"/>
      <c r="XBB2" s="1096"/>
      <c r="XBC2" s="1096"/>
      <c r="XBD2" s="1096"/>
      <c r="XBE2" s="1096"/>
      <c r="XBF2" s="1096"/>
      <c r="XBG2" s="1096"/>
      <c r="XBH2" s="1096"/>
      <c r="XBI2" s="1096"/>
      <c r="XBJ2" s="1096"/>
      <c r="XBK2" s="1096"/>
      <c r="XBL2" s="1096"/>
      <c r="XBM2" s="1096"/>
      <c r="XBN2" s="1096"/>
      <c r="XBO2" s="1096"/>
      <c r="XBP2" s="1096"/>
      <c r="XBQ2" s="1096"/>
      <c r="XBR2" s="1096"/>
      <c r="XBS2" s="1096"/>
      <c r="XBT2" s="1096"/>
      <c r="XBU2" s="1096"/>
      <c r="XBV2" s="1096"/>
      <c r="XBW2" s="1096"/>
      <c r="XBX2" s="1096"/>
      <c r="XBY2" s="1096"/>
      <c r="XBZ2" s="1096"/>
      <c r="XCA2" s="1096"/>
      <c r="XCB2" s="1096"/>
      <c r="XCC2" s="1096"/>
      <c r="XCD2" s="1096"/>
      <c r="XCE2" s="1096"/>
      <c r="XCF2" s="1096"/>
      <c r="XCG2" s="1096"/>
      <c r="XCH2" s="1096"/>
      <c r="XCI2" s="1096"/>
      <c r="XCJ2" s="1096"/>
      <c r="XCK2" s="1096"/>
      <c r="XCL2" s="1096"/>
      <c r="XCM2" s="1096"/>
      <c r="XCN2" s="1096"/>
      <c r="XCO2" s="1096"/>
      <c r="XCP2" s="1096"/>
      <c r="XCQ2" s="1096"/>
      <c r="XCR2" s="1096"/>
      <c r="XCS2" s="1096"/>
      <c r="XCT2" s="1096"/>
      <c r="XCU2" s="1096"/>
      <c r="XCV2" s="1096"/>
      <c r="XCW2" s="1096"/>
      <c r="XCX2" s="1096"/>
      <c r="XCY2" s="1096"/>
      <c r="XCZ2" s="1096"/>
      <c r="XDA2" s="1096"/>
      <c r="XDB2" s="1096"/>
      <c r="XDC2" s="1096"/>
      <c r="XDD2" s="1096"/>
      <c r="XDE2" s="1096"/>
      <c r="XDF2" s="1096"/>
      <c r="XDG2" s="1096"/>
      <c r="XDH2" s="1096"/>
      <c r="XDI2" s="1096"/>
      <c r="XDJ2" s="1096"/>
      <c r="XDK2" s="1096"/>
      <c r="XDL2" s="1096"/>
      <c r="XDM2" s="1096"/>
      <c r="XDN2" s="1096"/>
      <c r="XDO2" s="1096"/>
      <c r="XDP2" s="1096"/>
      <c r="XDQ2" s="1096"/>
      <c r="XDR2" s="1096"/>
      <c r="XDS2" s="1096"/>
      <c r="XDT2" s="1096"/>
      <c r="XDU2" s="1096"/>
      <c r="XDV2" s="1096"/>
      <c r="XDW2" s="1096"/>
      <c r="XDX2" s="1096"/>
      <c r="XDY2" s="1096"/>
      <c r="XDZ2" s="1096"/>
      <c r="XEA2" s="1096"/>
      <c r="XEB2" s="1096"/>
      <c r="XEC2" s="1096"/>
      <c r="XED2" s="1096"/>
      <c r="XEE2" s="1096"/>
      <c r="XEF2" s="1096"/>
      <c r="XEG2" s="1096"/>
      <c r="XEH2" s="1096"/>
      <c r="XEI2" s="1096"/>
      <c r="XEJ2" s="1096"/>
      <c r="XEK2" s="1096"/>
      <c r="XEL2" s="1096"/>
      <c r="XEM2" s="1096"/>
      <c r="XEN2" s="1096"/>
      <c r="XEO2" s="1096"/>
      <c r="XEP2" s="1096"/>
      <c r="XEQ2" s="1096"/>
      <c r="XER2" s="1096"/>
      <c r="XES2" s="1096"/>
      <c r="XET2" s="1096"/>
      <c r="XEU2" s="1096"/>
      <c r="XEV2" s="1096"/>
      <c r="XEW2" s="1096"/>
      <c r="XEX2" s="1096"/>
      <c r="XEY2" s="321"/>
    </row>
    <row r="3" spans="1:16379" s="175" customFormat="1" ht="22.5">
      <c r="A3" s="1096" t="str">
        <f>'0001'!A2:H2</f>
        <v>MEDUIM TERM REVENUE AND EXPENDITURE FRAMEWORK FOR FINANCIAL YEARS 2020-2021/2021-2022/2022-2023</v>
      </c>
      <c r="B3" s="1096"/>
      <c r="C3" s="1096"/>
      <c r="D3" s="1096"/>
      <c r="E3" s="1096"/>
      <c r="F3" s="1096"/>
      <c r="G3" s="1096"/>
      <c r="H3" s="1096"/>
      <c r="I3" s="1096"/>
    </row>
    <row r="4" spans="1:16379" s="177" customFormat="1" ht="32.25" customHeight="1" thickBot="1">
      <c r="A4" s="601"/>
      <c r="B4" s="601"/>
      <c r="C4" s="601"/>
      <c r="D4" s="601"/>
      <c r="E4" s="601"/>
      <c r="F4" s="601"/>
      <c r="G4" s="601"/>
      <c r="H4" s="601"/>
      <c r="I4" s="601"/>
    </row>
    <row r="5" spans="1:16379" ht="15.75" customHeight="1" thickBot="1">
      <c r="A5" s="1139" t="s">
        <v>37</v>
      </c>
      <c r="B5" s="1140"/>
      <c r="C5" s="1135" t="s">
        <v>191</v>
      </c>
      <c r="D5" s="1136"/>
      <c r="E5" s="1136"/>
      <c r="F5" s="962"/>
      <c r="G5" s="1137" t="s">
        <v>428</v>
      </c>
      <c r="H5" s="1137"/>
      <c r="I5" s="1138"/>
    </row>
    <row r="6" spans="1:16379" ht="15.75" thickBot="1">
      <c r="A6" s="1141"/>
      <c r="B6" s="1142"/>
      <c r="C6" s="415" t="s">
        <v>405</v>
      </c>
      <c r="D6" s="415" t="s">
        <v>405</v>
      </c>
      <c r="E6" s="945" t="s">
        <v>405</v>
      </c>
      <c r="F6" s="357" t="s">
        <v>405</v>
      </c>
      <c r="G6" s="474" t="s">
        <v>429</v>
      </c>
      <c r="H6" s="474" t="s">
        <v>430</v>
      </c>
      <c r="I6" s="602" t="s">
        <v>446</v>
      </c>
    </row>
    <row r="7" spans="1:16379" ht="45.75" thickBot="1">
      <c r="A7" s="1141"/>
      <c r="B7" s="1142"/>
      <c r="C7" s="416" t="s">
        <v>57</v>
      </c>
      <c r="D7" s="416" t="s">
        <v>406</v>
      </c>
      <c r="E7" s="946" t="s">
        <v>512</v>
      </c>
      <c r="F7" s="356" t="s">
        <v>512</v>
      </c>
      <c r="G7" s="525" t="s">
        <v>431</v>
      </c>
      <c r="H7" s="552" t="s">
        <v>432</v>
      </c>
      <c r="I7" s="536" t="s">
        <v>433</v>
      </c>
    </row>
    <row r="8" spans="1:16379" ht="15">
      <c r="A8" s="1143" t="s">
        <v>196</v>
      </c>
      <c r="B8" s="1144"/>
      <c r="C8" s="784"/>
      <c r="D8" s="539"/>
      <c r="E8" s="947"/>
      <c r="F8" s="963"/>
      <c r="G8" s="553"/>
      <c r="H8" s="544"/>
      <c r="I8" s="544"/>
    </row>
    <row r="9" spans="1:16379" ht="15">
      <c r="A9" s="263"/>
      <c r="B9" s="539"/>
      <c r="C9" s="784"/>
      <c r="D9" s="539"/>
      <c r="E9" s="947"/>
      <c r="F9" s="963"/>
      <c r="G9" s="539"/>
      <c r="H9" s="263"/>
      <c r="I9" s="263"/>
    </row>
    <row r="10" spans="1:16379" ht="15">
      <c r="A10" s="603" t="s">
        <v>40</v>
      </c>
      <c r="B10" s="539"/>
      <c r="C10" s="785"/>
      <c r="D10" s="540"/>
      <c r="E10" s="948"/>
      <c r="F10" s="964"/>
      <c r="G10" s="538"/>
      <c r="H10" s="545"/>
      <c r="I10" s="545"/>
    </row>
    <row r="11" spans="1:16379" ht="15">
      <c r="A11" s="263" t="s">
        <v>336</v>
      </c>
      <c r="B11" s="539" t="s">
        <v>485</v>
      </c>
      <c r="C11" s="786">
        <v>3000000</v>
      </c>
      <c r="D11" s="538">
        <v>3000000</v>
      </c>
      <c r="E11" s="949">
        <v>2051950</v>
      </c>
      <c r="F11" s="965">
        <v>1042512</v>
      </c>
      <c r="G11" s="538">
        <v>2000000</v>
      </c>
      <c r="H11" s="413">
        <v>2500000</v>
      </c>
      <c r="I11" s="413">
        <v>3000000</v>
      </c>
    </row>
    <row r="12" spans="1:16379" ht="15">
      <c r="A12" s="263" t="s">
        <v>336</v>
      </c>
      <c r="B12" s="539" t="s">
        <v>484</v>
      </c>
      <c r="C12" s="786"/>
      <c r="D12" s="538"/>
      <c r="E12" s="949"/>
      <c r="F12" s="966"/>
      <c r="G12" s="538">
        <v>2038950</v>
      </c>
      <c r="H12" s="413">
        <v>2206650</v>
      </c>
      <c r="I12" s="413">
        <v>2329350</v>
      </c>
    </row>
    <row r="13" spans="1:16379" ht="15">
      <c r="A13" s="263" t="s">
        <v>392</v>
      </c>
      <c r="B13" s="69" t="s">
        <v>486</v>
      </c>
      <c r="C13" s="787">
        <v>2000000</v>
      </c>
      <c r="D13" s="541">
        <v>2000000</v>
      </c>
      <c r="E13" s="808">
        <v>0</v>
      </c>
      <c r="F13" s="967"/>
      <c r="G13" s="541">
        <v>560000</v>
      </c>
      <c r="H13" s="546">
        <v>700000</v>
      </c>
      <c r="I13" s="546"/>
    </row>
    <row r="14" spans="1:16379" ht="15">
      <c r="A14" s="263" t="s">
        <v>392</v>
      </c>
      <c r="B14" s="69" t="s">
        <v>487</v>
      </c>
      <c r="C14" s="787"/>
      <c r="D14" s="541"/>
      <c r="E14" s="808"/>
      <c r="F14" s="967"/>
      <c r="G14" s="541">
        <v>1966050</v>
      </c>
      <c r="H14" s="546">
        <v>2000000</v>
      </c>
      <c r="I14" s="546"/>
    </row>
    <row r="15" spans="1:16379" ht="15">
      <c r="A15" s="263" t="s">
        <v>338</v>
      </c>
      <c r="B15" s="69" t="s">
        <v>486</v>
      </c>
      <c r="C15" s="787">
        <v>15000000</v>
      </c>
      <c r="D15" s="541">
        <v>15000000</v>
      </c>
      <c r="E15" s="808">
        <v>5000000</v>
      </c>
      <c r="F15" s="967"/>
      <c r="G15" s="541">
        <v>4300000</v>
      </c>
      <c r="H15" s="546">
        <v>8343000</v>
      </c>
      <c r="I15" s="546">
        <v>10000000</v>
      </c>
    </row>
    <row r="16" spans="1:16379" ht="15">
      <c r="A16" s="263" t="s">
        <v>338</v>
      </c>
      <c r="B16" s="69" t="s">
        <v>487</v>
      </c>
      <c r="C16" s="787"/>
      <c r="D16" s="541"/>
      <c r="E16" s="808"/>
      <c r="F16" s="967"/>
      <c r="G16" s="541">
        <v>700000</v>
      </c>
      <c r="H16" s="546">
        <v>1168200</v>
      </c>
      <c r="I16" s="546">
        <v>8857650</v>
      </c>
    </row>
    <row r="17" spans="1:12" ht="15">
      <c r="A17" s="263" t="s">
        <v>339</v>
      </c>
      <c r="B17" s="303" t="s">
        <v>486</v>
      </c>
      <c r="C17" s="788">
        <v>7000000</v>
      </c>
      <c r="D17" s="436">
        <v>7000000</v>
      </c>
      <c r="E17" s="815">
        <v>17450000</v>
      </c>
      <c r="F17" s="965"/>
      <c r="G17" s="436">
        <v>980000</v>
      </c>
      <c r="H17" s="437">
        <v>1077000</v>
      </c>
      <c r="I17" s="437">
        <v>1540000</v>
      </c>
    </row>
    <row r="18" spans="1:12" ht="15">
      <c r="A18" s="263" t="s">
        <v>339</v>
      </c>
      <c r="B18" s="303" t="s">
        <v>487</v>
      </c>
      <c r="C18" s="788"/>
      <c r="D18" s="436"/>
      <c r="E18" s="815"/>
      <c r="F18" s="965"/>
      <c r="G18" s="436">
        <v>5450100</v>
      </c>
      <c r="H18" s="437">
        <v>8104980</v>
      </c>
      <c r="I18" s="437">
        <v>9460000</v>
      </c>
    </row>
    <row r="19" spans="1:12" ht="15">
      <c r="A19" s="263" t="s">
        <v>337</v>
      </c>
      <c r="B19" s="303" t="s">
        <v>337</v>
      </c>
      <c r="C19" s="788">
        <v>14039000</v>
      </c>
      <c r="D19" s="436">
        <v>14039000</v>
      </c>
      <c r="E19" s="815">
        <v>5100000</v>
      </c>
      <c r="F19" s="965"/>
      <c r="G19" s="436"/>
      <c r="H19" s="437"/>
      <c r="I19" s="437"/>
    </row>
    <row r="20" spans="1:12" ht="15">
      <c r="A20" s="181" t="s">
        <v>425</v>
      </c>
      <c r="B20" s="303" t="s">
        <v>486</v>
      </c>
      <c r="C20" s="788"/>
      <c r="D20" s="436"/>
      <c r="E20" s="815">
        <v>11437050</v>
      </c>
      <c r="F20" s="965"/>
      <c r="G20" s="436">
        <v>3469746</v>
      </c>
      <c r="H20" s="437">
        <v>2723000</v>
      </c>
      <c r="I20" s="437">
        <v>2800000</v>
      </c>
    </row>
    <row r="21" spans="1:12" ht="15">
      <c r="A21" s="181" t="s">
        <v>425</v>
      </c>
      <c r="B21" s="303" t="s">
        <v>487</v>
      </c>
      <c r="C21" s="788"/>
      <c r="D21" s="436"/>
      <c r="E21" s="815"/>
      <c r="F21" s="965"/>
      <c r="G21" s="436">
        <v>19314154</v>
      </c>
      <c r="H21" s="437">
        <v>15310170</v>
      </c>
      <c r="I21" s="266">
        <v>8600000</v>
      </c>
    </row>
    <row r="22" spans="1:12" s="633" customFormat="1" ht="15">
      <c r="A22" s="630" t="s">
        <v>509</v>
      </c>
      <c r="B22" s="782" t="s">
        <v>510</v>
      </c>
      <c r="C22" s="789"/>
      <c r="D22" s="632"/>
      <c r="E22" s="950"/>
      <c r="F22" s="968"/>
      <c r="G22" s="632"/>
      <c r="H22" s="631"/>
      <c r="I22" s="631"/>
    </row>
    <row r="23" spans="1:12" ht="15.75" thickBot="1">
      <c r="A23" s="181"/>
      <c r="B23" s="303"/>
      <c r="C23" s="790"/>
      <c r="D23" s="791"/>
      <c r="E23" s="951"/>
      <c r="F23" s="969"/>
      <c r="G23" s="436"/>
      <c r="H23" s="437"/>
      <c r="I23" s="437"/>
    </row>
    <row r="24" spans="1:12" ht="15.75" thickBot="1">
      <c r="A24" s="603"/>
      <c r="B24" s="555" t="s">
        <v>199</v>
      </c>
      <c r="C24" s="783">
        <f>SUM(C11:C21)</f>
        <v>41039000</v>
      </c>
      <c r="D24" s="783">
        <f>SUM(D11:D21)</f>
        <v>41039000</v>
      </c>
      <c r="E24" s="952">
        <f>SUM(E11:E21)</f>
        <v>41039000</v>
      </c>
      <c r="F24" s="970"/>
      <c r="G24" s="960">
        <f>SUM(G11:G23)</f>
        <v>40779000</v>
      </c>
      <c r="H24" s="556">
        <f t="shared" ref="H24:I24" si="0">SUM(H11:H23)</f>
        <v>44133000</v>
      </c>
      <c r="I24" s="556">
        <f t="shared" si="0"/>
        <v>46587000</v>
      </c>
      <c r="L24" s="417"/>
    </row>
    <row r="25" spans="1:12" ht="15.75" thickTop="1">
      <c r="A25" s="263"/>
      <c r="B25" s="557"/>
      <c r="C25" s="558"/>
      <c r="D25" s="559"/>
      <c r="E25" s="953"/>
      <c r="F25" s="971"/>
      <c r="G25" s="559"/>
      <c r="H25" s="558"/>
      <c r="I25" s="558"/>
    </row>
    <row r="26" spans="1:12" ht="15">
      <c r="A26" s="603" t="s">
        <v>231</v>
      </c>
      <c r="B26" s="557"/>
      <c r="C26" s="558"/>
      <c r="D26" s="559"/>
      <c r="E26" s="953"/>
      <c r="F26" s="971"/>
      <c r="G26" s="559"/>
      <c r="H26" s="558"/>
      <c r="I26" s="558"/>
    </row>
    <row r="27" spans="1:12" ht="15">
      <c r="A27" s="263" t="s">
        <v>341</v>
      </c>
      <c r="B27" s="557" t="s">
        <v>341</v>
      </c>
      <c r="C27" s="558">
        <v>1000000</v>
      </c>
      <c r="D27" s="559">
        <v>1000000</v>
      </c>
      <c r="E27" s="953">
        <v>0</v>
      </c>
      <c r="F27" s="971"/>
      <c r="G27" s="559"/>
      <c r="H27" s="558"/>
      <c r="I27" s="266"/>
    </row>
    <row r="28" spans="1:12" ht="15">
      <c r="A28" s="263" t="s">
        <v>342</v>
      </c>
      <c r="B28" s="557" t="s">
        <v>342</v>
      </c>
      <c r="C28" s="558">
        <v>4400000</v>
      </c>
      <c r="D28" s="559">
        <v>4400000</v>
      </c>
      <c r="E28" s="953">
        <v>20935000</v>
      </c>
      <c r="F28" s="971"/>
      <c r="G28" s="559"/>
      <c r="H28" s="558"/>
      <c r="I28" s="558"/>
    </row>
    <row r="29" spans="1:12" ht="15">
      <c r="A29" s="263" t="s">
        <v>343</v>
      </c>
      <c r="B29" s="159" t="s">
        <v>486</v>
      </c>
      <c r="C29" s="558">
        <v>2000000</v>
      </c>
      <c r="D29" s="559">
        <v>2000000</v>
      </c>
      <c r="E29" s="953">
        <v>0</v>
      </c>
      <c r="F29" s="971">
        <v>1540000</v>
      </c>
      <c r="G29" s="436">
        <v>1540000</v>
      </c>
      <c r="H29" s="437">
        <v>1120000</v>
      </c>
      <c r="I29" s="437">
        <v>1230000</v>
      </c>
    </row>
    <row r="30" spans="1:12" ht="15">
      <c r="A30" s="263" t="s">
        <v>343</v>
      </c>
      <c r="B30" s="159" t="s">
        <v>487</v>
      </c>
      <c r="C30" s="558"/>
      <c r="D30" s="559"/>
      <c r="E30" s="953"/>
      <c r="F30" s="971">
        <v>9460000</v>
      </c>
      <c r="G30" s="436">
        <v>9460000</v>
      </c>
      <c r="H30" s="437">
        <v>6880000</v>
      </c>
      <c r="I30" s="437">
        <v>8000000</v>
      </c>
    </row>
    <row r="31" spans="1:12" ht="15">
      <c r="A31" s="263" t="s">
        <v>344</v>
      </c>
      <c r="B31" s="159" t="s">
        <v>486</v>
      </c>
      <c r="C31" s="558">
        <v>12000000</v>
      </c>
      <c r="D31" s="559">
        <v>12000000</v>
      </c>
      <c r="E31" s="953">
        <v>3747000</v>
      </c>
      <c r="F31" s="971">
        <v>2380000</v>
      </c>
      <c r="G31" s="436">
        <v>2380000</v>
      </c>
      <c r="H31" s="437">
        <v>3780000</v>
      </c>
      <c r="I31" s="437">
        <v>4000000</v>
      </c>
    </row>
    <row r="32" spans="1:12" ht="15">
      <c r="A32" s="263" t="s">
        <v>344</v>
      </c>
      <c r="B32" s="159" t="s">
        <v>487</v>
      </c>
      <c r="C32" s="558"/>
      <c r="D32" s="559"/>
      <c r="E32" s="953"/>
      <c r="F32" s="971">
        <v>14620000</v>
      </c>
      <c r="G32" s="436">
        <v>14620000</v>
      </c>
      <c r="H32" s="437">
        <v>13220000</v>
      </c>
      <c r="I32" s="437">
        <v>23500000</v>
      </c>
    </row>
    <row r="33" spans="1:12" ht="15" customHeight="1">
      <c r="A33" s="263" t="s">
        <v>345</v>
      </c>
      <c r="B33" s="159" t="s">
        <v>486</v>
      </c>
      <c r="C33" s="558">
        <v>15000000</v>
      </c>
      <c r="D33" s="559">
        <v>15000000</v>
      </c>
      <c r="E33" s="953">
        <v>18418000</v>
      </c>
      <c r="F33" s="971">
        <v>2800000</v>
      </c>
      <c r="G33" s="559">
        <v>2800000</v>
      </c>
      <c r="H33" s="558">
        <v>3920000</v>
      </c>
      <c r="I33" s="558"/>
    </row>
    <row r="34" spans="1:12" ht="15" customHeight="1">
      <c r="A34" s="263" t="s">
        <v>345</v>
      </c>
      <c r="B34" s="159" t="s">
        <v>487</v>
      </c>
      <c r="C34" s="558"/>
      <c r="D34" s="559"/>
      <c r="E34" s="953"/>
      <c r="F34" s="971">
        <v>17200000</v>
      </c>
      <c r="G34" s="559">
        <v>17200000</v>
      </c>
      <c r="H34" s="558">
        <v>24080000</v>
      </c>
      <c r="I34" s="558">
        <v>23390000</v>
      </c>
    </row>
    <row r="35" spans="1:12" ht="17.25" customHeight="1">
      <c r="A35" s="263" t="s">
        <v>393</v>
      </c>
      <c r="B35" s="159" t="s">
        <v>486</v>
      </c>
      <c r="C35" s="558">
        <v>4600000</v>
      </c>
      <c r="D35" s="559">
        <v>4600000</v>
      </c>
      <c r="E35" s="953">
        <v>0</v>
      </c>
      <c r="F35" s="971"/>
      <c r="G35" s="559"/>
      <c r="H35" s="558"/>
      <c r="I35" s="558"/>
    </row>
    <row r="36" spans="1:12" ht="17.25" customHeight="1">
      <c r="A36" s="263" t="s">
        <v>393</v>
      </c>
      <c r="B36" s="537" t="s">
        <v>487</v>
      </c>
      <c r="C36" s="413"/>
      <c r="D36" s="538"/>
      <c r="E36" s="949"/>
      <c r="F36" s="966"/>
      <c r="G36" s="538"/>
      <c r="H36" s="413"/>
      <c r="I36" s="413"/>
    </row>
    <row r="37" spans="1:12" s="331" customFormat="1" ht="24.75" customHeight="1">
      <c r="A37" s="263" t="s">
        <v>394</v>
      </c>
      <c r="B37" s="263" t="s">
        <v>486</v>
      </c>
      <c r="C37" s="414">
        <v>5000000</v>
      </c>
      <c r="D37" s="550">
        <v>5000000</v>
      </c>
      <c r="E37" s="954">
        <v>0</v>
      </c>
      <c r="F37" s="972">
        <v>500000</v>
      </c>
      <c r="G37" s="436">
        <v>500000</v>
      </c>
      <c r="H37" s="437">
        <v>500000</v>
      </c>
      <c r="I37" s="413"/>
    </row>
    <row r="38" spans="1:12" s="331" customFormat="1" ht="24.75" customHeight="1">
      <c r="A38" s="263" t="s">
        <v>394</v>
      </c>
      <c r="B38" s="263" t="s">
        <v>488</v>
      </c>
      <c r="C38" s="414"/>
      <c r="D38" s="550"/>
      <c r="E38" s="954"/>
      <c r="F38" s="972">
        <v>1500000</v>
      </c>
      <c r="G38" s="436">
        <v>1500000</v>
      </c>
      <c r="H38" s="437">
        <v>1500000</v>
      </c>
      <c r="I38" s="413"/>
    </row>
    <row r="39" spans="1:12" s="331" customFormat="1" ht="24.75" customHeight="1">
      <c r="A39" s="263" t="s">
        <v>395</v>
      </c>
      <c r="B39" s="263" t="s">
        <v>395</v>
      </c>
      <c r="C39" s="414">
        <v>2000000</v>
      </c>
      <c r="D39" s="550">
        <v>2000000</v>
      </c>
      <c r="E39" s="954">
        <v>0</v>
      </c>
      <c r="F39" s="972"/>
      <c r="G39" s="550"/>
      <c r="H39" s="414"/>
      <c r="I39" s="413"/>
    </row>
    <row r="40" spans="1:12" s="331" customFormat="1" ht="24.75" customHeight="1">
      <c r="A40" s="263" t="s">
        <v>426</v>
      </c>
      <c r="B40" s="262" t="s">
        <v>426</v>
      </c>
      <c r="C40" s="414"/>
      <c r="D40" s="550"/>
      <c r="E40" s="954">
        <v>2900000</v>
      </c>
      <c r="F40" s="972"/>
      <c r="G40" s="550"/>
      <c r="H40" s="414"/>
      <c r="I40" s="413"/>
    </row>
    <row r="41" spans="1:12" s="331" customFormat="1" ht="24.75" customHeight="1">
      <c r="A41" s="263"/>
      <c r="B41" s="585" t="s">
        <v>496</v>
      </c>
      <c r="C41" s="586"/>
      <c r="D41" s="587"/>
      <c r="E41" s="955"/>
      <c r="F41" s="973"/>
      <c r="G41" s="587"/>
      <c r="H41" s="586"/>
      <c r="I41" s="588"/>
    </row>
    <row r="42" spans="1:12" ht="15.75" thickBot="1">
      <c r="A42" s="604"/>
      <c r="B42" s="267" t="s">
        <v>199</v>
      </c>
      <c r="C42" s="265">
        <f>SUM(C27:C40)</f>
        <v>46000000</v>
      </c>
      <c r="D42" s="265">
        <f t="shared" ref="D42:G42" si="1">SUM(D27:D40)</f>
        <v>46000000</v>
      </c>
      <c r="E42" s="956">
        <f t="shared" si="1"/>
        <v>46000000</v>
      </c>
      <c r="F42" s="956">
        <f t="shared" si="1"/>
        <v>50000000</v>
      </c>
      <c r="G42" s="961">
        <f t="shared" si="1"/>
        <v>50000000</v>
      </c>
      <c r="H42" s="265">
        <f>SUM(H27:H41)</f>
        <v>55000000</v>
      </c>
      <c r="I42" s="265">
        <f>SUM(I27:I41)</f>
        <v>60120000</v>
      </c>
      <c r="L42" s="417"/>
    </row>
    <row r="43" spans="1:12" ht="15.75" thickTop="1">
      <c r="A43" s="604"/>
      <c r="B43" s="267"/>
      <c r="C43" s="547"/>
      <c r="D43" s="542"/>
      <c r="E43" s="957"/>
      <c r="F43" s="975"/>
      <c r="G43" s="542"/>
      <c r="H43" s="547"/>
      <c r="I43" s="547"/>
      <c r="L43" s="417"/>
    </row>
    <row r="44" spans="1:12" ht="15">
      <c r="A44" s="121" t="s">
        <v>419</v>
      </c>
      <c r="B44" s="267"/>
      <c r="C44" s="547"/>
      <c r="D44" s="542"/>
      <c r="E44" s="957"/>
      <c r="F44" s="975"/>
      <c r="G44" s="542"/>
      <c r="H44" s="547"/>
      <c r="I44" s="547"/>
      <c r="L44" s="417"/>
    </row>
    <row r="45" spans="1:12" ht="15">
      <c r="A45" s="71" t="s">
        <v>420</v>
      </c>
      <c r="B45" s="203" t="s">
        <v>421</v>
      </c>
      <c r="C45" s="547"/>
      <c r="D45" s="542"/>
      <c r="E45" s="808">
        <v>1210000</v>
      </c>
      <c r="F45" s="967"/>
      <c r="G45" s="541"/>
      <c r="H45" s="547"/>
      <c r="I45" s="547"/>
      <c r="L45" s="417"/>
    </row>
    <row r="46" spans="1:12" ht="30">
      <c r="A46" s="605" t="s">
        <v>427</v>
      </c>
      <c r="B46" s="438" t="s">
        <v>427</v>
      </c>
      <c r="C46" s="547"/>
      <c r="D46" s="542"/>
      <c r="E46" s="808">
        <v>1100000</v>
      </c>
      <c r="F46" s="967"/>
      <c r="G46" s="541"/>
      <c r="H46" s="547"/>
      <c r="I46" s="547"/>
      <c r="L46" s="417"/>
    </row>
    <row r="47" spans="1:12" ht="15">
      <c r="A47" s="121"/>
      <c r="B47" s="267"/>
      <c r="C47" s="547"/>
      <c r="D47" s="542"/>
      <c r="E47" s="957"/>
      <c r="F47" s="975"/>
      <c r="G47" s="542"/>
      <c r="H47" s="547"/>
      <c r="I47" s="547"/>
      <c r="L47" s="417"/>
    </row>
    <row r="48" spans="1:12" s="439" customFormat="1" ht="15.75" thickBot="1">
      <c r="A48" s="121"/>
      <c r="B48" s="440" t="s">
        <v>199</v>
      </c>
      <c r="C48" s="429">
        <f>SUM(C45:C46)</f>
        <v>0</v>
      </c>
      <c r="D48" s="551">
        <f t="shared" ref="D48:I48" si="2">SUM(D45:D46)</f>
        <v>0</v>
      </c>
      <c r="E48" s="828">
        <f t="shared" si="2"/>
        <v>2310000</v>
      </c>
      <c r="F48" s="976"/>
      <c r="G48" s="551">
        <f t="shared" si="2"/>
        <v>0</v>
      </c>
      <c r="H48" s="429">
        <f t="shared" si="2"/>
        <v>0</v>
      </c>
      <c r="I48" s="429">
        <f t="shared" si="2"/>
        <v>0</v>
      </c>
    </row>
    <row r="49" spans="1:9" s="439" customFormat="1" ht="15.75" thickTop="1">
      <c r="A49" s="121"/>
      <c r="B49" s="60"/>
      <c r="C49" s="548"/>
      <c r="D49" s="543"/>
      <c r="E49" s="958"/>
      <c r="F49" s="977"/>
      <c r="G49" s="543"/>
      <c r="H49" s="548"/>
      <c r="I49" s="548"/>
    </row>
    <row r="50" spans="1:9" ht="15">
      <c r="A50" s="263"/>
      <c r="B50" s="262"/>
      <c r="C50" s="413"/>
      <c r="D50" s="538"/>
      <c r="E50" s="949"/>
      <c r="F50" s="966"/>
      <c r="G50" s="538"/>
      <c r="H50" s="413"/>
      <c r="I50" s="413"/>
    </row>
    <row r="51" spans="1:9" ht="15.75" thickBot="1">
      <c r="A51" s="603" t="s">
        <v>195</v>
      </c>
      <c r="B51" s="264"/>
      <c r="C51" s="265">
        <f>C42+C24</f>
        <v>87039000</v>
      </c>
      <c r="D51" s="265">
        <f t="shared" ref="D51:I51" si="3">D42+D24</f>
        <v>87039000</v>
      </c>
      <c r="E51" s="956">
        <f t="shared" si="3"/>
        <v>87039000</v>
      </c>
      <c r="F51" s="956">
        <f t="shared" si="3"/>
        <v>50000000</v>
      </c>
      <c r="G51" s="961">
        <f t="shared" si="3"/>
        <v>90779000</v>
      </c>
      <c r="H51" s="265">
        <f t="shared" si="3"/>
        <v>99133000</v>
      </c>
      <c r="I51" s="265">
        <f t="shared" si="3"/>
        <v>106707000</v>
      </c>
    </row>
    <row r="52" spans="1:9" ht="15.75" thickTop="1">
      <c r="A52" s="263"/>
      <c r="B52" s="262"/>
      <c r="C52" s="413"/>
      <c r="D52" s="538"/>
      <c r="E52" s="949"/>
      <c r="F52" s="966"/>
      <c r="G52" s="538"/>
      <c r="H52" s="413"/>
      <c r="I52" s="413"/>
    </row>
    <row r="53" spans="1:9" ht="15">
      <c r="A53" s="603" t="s">
        <v>197</v>
      </c>
      <c r="B53" s="262"/>
      <c r="C53" s="413"/>
      <c r="D53" s="538"/>
      <c r="E53" s="949"/>
      <c r="F53" s="966"/>
      <c r="G53" s="538"/>
      <c r="H53" s="413"/>
      <c r="I53" s="413"/>
    </row>
    <row r="54" spans="1:9" ht="15">
      <c r="A54" s="603"/>
      <c r="B54" s="262"/>
      <c r="C54" s="413"/>
      <c r="D54" s="538"/>
      <c r="E54" s="949"/>
      <c r="F54" s="966"/>
      <c r="G54" s="538"/>
      <c r="H54" s="413"/>
      <c r="I54" s="413"/>
    </row>
    <row r="55" spans="1:9" ht="15">
      <c r="A55" s="264" t="s">
        <v>497</v>
      </c>
      <c r="B55" s="262" t="s">
        <v>498</v>
      </c>
      <c r="C55" s="413">
        <v>200000</v>
      </c>
      <c r="D55" s="538">
        <v>200000</v>
      </c>
      <c r="E55" s="949">
        <v>200000</v>
      </c>
      <c r="F55" s="966"/>
      <c r="G55" s="538">
        <v>210800</v>
      </c>
      <c r="H55" s="413">
        <v>222183</v>
      </c>
      <c r="I55" s="413">
        <v>234403.065</v>
      </c>
    </row>
    <row r="56" spans="1:9" ht="15">
      <c r="A56" s="262" t="s">
        <v>489</v>
      </c>
      <c r="B56" s="262" t="s">
        <v>489</v>
      </c>
      <c r="C56" s="413">
        <v>0</v>
      </c>
      <c r="D56" s="538"/>
      <c r="E56" s="949"/>
      <c r="F56" s="966"/>
      <c r="G56" s="538">
        <v>1300000</v>
      </c>
      <c r="H56" s="413">
        <v>0</v>
      </c>
      <c r="I56" s="413">
        <v>0</v>
      </c>
    </row>
    <row r="57" spans="1:9" ht="15">
      <c r="A57" s="262" t="s">
        <v>451</v>
      </c>
      <c r="B57" s="262" t="s">
        <v>451</v>
      </c>
      <c r="C57" s="413"/>
      <c r="D57" s="538"/>
      <c r="E57" s="949"/>
      <c r="F57" s="966"/>
      <c r="G57" s="538">
        <v>2000000</v>
      </c>
      <c r="H57" s="413">
        <v>0</v>
      </c>
      <c r="I57" s="413">
        <v>0</v>
      </c>
    </row>
    <row r="58" spans="1:9" ht="15">
      <c r="A58" s="262" t="s">
        <v>452</v>
      </c>
      <c r="B58" s="262" t="s">
        <v>452</v>
      </c>
      <c r="C58" s="413"/>
      <c r="D58" s="538"/>
      <c r="E58" s="949"/>
      <c r="F58" s="966"/>
      <c r="G58" s="538">
        <v>4800000</v>
      </c>
      <c r="H58" s="413">
        <v>4800000</v>
      </c>
      <c r="I58" s="413">
        <v>4800000</v>
      </c>
    </row>
    <row r="59" spans="1:9" ht="15">
      <c r="A59" s="263" t="s">
        <v>281</v>
      </c>
      <c r="B59" s="262" t="s">
        <v>229</v>
      </c>
      <c r="C59" s="413">
        <v>157800</v>
      </c>
      <c r="D59" s="538">
        <v>157800</v>
      </c>
      <c r="E59" s="949">
        <v>157800</v>
      </c>
      <c r="F59" s="966"/>
      <c r="G59" s="538"/>
      <c r="H59" s="413"/>
      <c r="I59" s="413"/>
    </row>
    <row r="60" spans="1:9" ht="15">
      <c r="A60" s="263" t="s">
        <v>397</v>
      </c>
      <c r="B60" s="262" t="s">
        <v>396</v>
      </c>
      <c r="C60" s="413">
        <v>60000</v>
      </c>
      <c r="D60" s="538">
        <v>60000</v>
      </c>
      <c r="E60" s="949">
        <v>60000</v>
      </c>
      <c r="F60" s="966"/>
      <c r="G60" s="538"/>
      <c r="H60" s="413"/>
      <c r="I60" s="413"/>
    </row>
    <row r="61" spans="1:9" ht="15">
      <c r="A61" s="198" t="s">
        <v>499</v>
      </c>
      <c r="B61" s="198" t="s">
        <v>499</v>
      </c>
      <c r="C61" s="413"/>
      <c r="D61" s="538"/>
      <c r="E61" s="949"/>
      <c r="F61" s="966"/>
      <c r="G61" s="538">
        <v>20000</v>
      </c>
      <c r="H61" s="413"/>
      <c r="I61" s="413"/>
    </row>
    <row r="62" spans="1:9" ht="15.75" thickBot="1">
      <c r="A62" s="603"/>
      <c r="B62" s="264" t="s">
        <v>198</v>
      </c>
      <c r="C62" s="265">
        <f>SUM(C55:C61)</f>
        <v>417800</v>
      </c>
      <c r="D62" s="265">
        <f t="shared" ref="D62:E62" si="4">SUM(D55:D61)</f>
        <v>417800</v>
      </c>
      <c r="E62" s="956">
        <f t="shared" si="4"/>
        <v>417800</v>
      </c>
      <c r="F62" s="974"/>
      <c r="G62" s="961">
        <f>SUM(G55:G61)</f>
        <v>8330800</v>
      </c>
      <c r="H62" s="265">
        <f t="shared" ref="H62:I62" si="5">SUM(H55:H61)</f>
        <v>5022183</v>
      </c>
      <c r="I62" s="265">
        <f t="shared" si="5"/>
        <v>5034403.0650000004</v>
      </c>
    </row>
    <row r="63" spans="1:9" ht="15.75" thickTop="1">
      <c r="A63" s="263"/>
      <c r="B63" s="262"/>
      <c r="C63" s="413"/>
      <c r="D63" s="538"/>
      <c r="E63" s="949"/>
      <c r="F63" s="966"/>
      <c r="G63" s="538"/>
      <c r="H63" s="413"/>
      <c r="I63" s="413"/>
    </row>
    <row r="64" spans="1:9" ht="15.75" thickBot="1">
      <c r="A64" s="603" t="s">
        <v>41</v>
      </c>
      <c r="B64" s="264"/>
      <c r="C64" s="265">
        <f>C62+C51</f>
        <v>87456800</v>
      </c>
      <c r="D64" s="265">
        <f t="shared" ref="D64:I64" si="6">D62+D51</f>
        <v>87456800</v>
      </c>
      <c r="E64" s="956">
        <f t="shared" si="6"/>
        <v>87456800</v>
      </c>
      <c r="F64" s="974"/>
      <c r="G64" s="961">
        <f>G62+G51</f>
        <v>99109800</v>
      </c>
      <c r="H64" s="265">
        <f t="shared" si="6"/>
        <v>104155183</v>
      </c>
      <c r="I64" s="265">
        <f t="shared" si="6"/>
        <v>111741403.065</v>
      </c>
    </row>
    <row r="65" spans="1:9" ht="16.5" thickTop="1" thickBot="1">
      <c r="A65" s="606"/>
      <c r="B65" s="607"/>
      <c r="C65" s="549"/>
      <c r="D65" s="608"/>
      <c r="E65" s="959"/>
      <c r="F65" s="978"/>
      <c r="G65" s="560"/>
      <c r="H65" s="561"/>
      <c r="I65" s="554"/>
    </row>
    <row r="66" spans="1:9">
      <c r="G66" s="599"/>
      <c r="H66" s="599"/>
      <c r="I66" s="599"/>
    </row>
    <row r="67" spans="1:9" ht="15">
      <c r="G67" s="600"/>
      <c r="H67" s="600"/>
      <c r="I67" s="600"/>
    </row>
    <row r="68" spans="1:9">
      <c r="E68" s="417"/>
      <c r="F68" s="417"/>
      <c r="G68" s="417"/>
      <c r="I68" s="417"/>
    </row>
  </sheetData>
  <mergeCells count="10919">
    <mergeCell ref="A1:I1"/>
    <mergeCell ref="A2:I2"/>
    <mergeCell ref="A3:I3"/>
    <mergeCell ref="W1:Y1"/>
    <mergeCell ref="Z1:AB1"/>
    <mergeCell ref="AC1:AE1"/>
    <mergeCell ref="AF1:AH1"/>
    <mergeCell ref="AI1:AK1"/>
    <mergeCell ref="K1:M1"/>
    <mergeCell ref="N1:P1"/>
    <mergeCell ref="Q1:S1"/>
    <mergeCell ref="T1:V1"/>
    <mergeCell ref="A5:B7"/>
    <mergeCell ref="A8:B8"/>
    <mergeCell ref="DX1:DZ1"/>
    <mergeCell ref="EA1:EC1"/>
    <mergeCell ref="ED1:EF1"/>
    <mergeCell ref="EG1:EI1"/>
    <mergeCell ref="EJ1:EL1"/>
    <mergeCell ref="DI1:DK1"/>
    <mergeCell ref="DL1:DN1"/>
    <mergeCell ref="DO1:DQ1"/>
    <mergeCell ref="DR1:DT1"/>
    <mergeCell ref="DU1:DW1"/>
    <mergeCell ref="CT1:CV1"/>
    <mergeCell ref="CW1:CY1"/>
    <mergeCell ref="CZ1:DB1"/>
    <mergeCell ref="DC1:DE1"/>
    <mergeCell ref="DF1:DH1"/>
    <mergeCell ref="CE1:CG1"/>
    <mergeCell ref="CH1:CJ1"/>
    <mergeCell ref="CK1:CM1"/>
    <mergeCell ref="CN1:CP1"/>
    <mergeCell ref="CQ1:CS1"/>
    <mergeCell ref="BP1:BR1"/>
    <mergeCell ref="BS1:BU1"/>
    <mergeCell ref="BV1:BX1"/>
    <mergeCell ref="BY1:CA1"/>
    <mergeCell ref="CB1:CD1"/>
    <mergeCell ref="BA1:BC1"/>
    <mergeCell ref="BD1:BF1"/>
    <mergeCell ref="BG1:BI1"/>
    <mergeCell ref="BJ1:BL1"/>
    <mergeCell ref="BM1:BO1"/>
    <mergeCell ref="AL1:AN1"/>
    <mergeCell ref="AO1:AQ1"/>
    <mergeCell ref="AR1:AT1"/>
    <mergeCell ref="AU1:AW1"/>
    <mergeCell ref="AX1:AZ1"/>
    <mergeCell ref="DI2:DK2"/>
    <mergeCell ref="DL2:DN2"/>
    <mergeCell ref="DO2:DQ2"/>
    <mergeCell ref="DR2:DT2"/>
    <mergeCell ref="DU2:DW2"/>
    <mergeCell ref="CT2:CV2"/>
    <mergeCell ref="CW2:CY2"/>
    <mergeCell ref="CZ2:DB2"/>
    <mergeCell ref="DC2:DE2"/>
    <mergeCell ref="DF2:DH2"/>
    <mergeCell ref="CE2:CG2"/>
    <mergeCell ref="CH2:CJ2"/>
    <mergeCell ref="CK2:CM2"/>
    <mergeCell ref="CN2:CP2"/>
    <mergeCell ref="CQ2:CS2"/>
    <mergeCell ref="HY1:IA1"/>
    <mergeCell ref="IB1:ID1"/>
    <mergeCell ref="IE1:IG1"/>
    <mergeCell ref="IH1:IJ1"/>
    <mergeCell ref="IK1:IM1"/>
    <mergeCell ref="HJ1:HL1"/>
    <mergeCell ref="HM1:HO1"/>
    <mergeCell ref="HP1:HR1"/>
    <mergeCell ref="HS1:HU1"/>
    <mergeCell ref="HV1:HX1"/>
    <mergeCell ref="GU1:GW1"/>
    <mergeCell ref="GX1:GZ1"/>
    <mergeCell ref="HA1:HC1"/>
    <mergeCell ref="HD1:HF1"/>
    <mergeCell ref="HG1:HI1"/>
    <mergeCell ref="GF1:GH1"/>
    <mergeCell ref="GI1:GK1"/>
    <mergeCell ref="GL1:GN1"/>
    <mergeCell ref="GO1:GQ1"/>
    <mergeCell ref="GR1:GT1"/>
    <mergeCell ref="FQ1:FS1"/>
    <mergeCell ref="FT1:FV1"/>
    <mergeCell ref="FW1:FY1"/>
    <mergeCell ref="FZ1:GB1"/>
    <mergeCell ref="GC1:GE1"/>
    <mergeCell ref="FB1:FD1"/>
    <mergeCell ref="FE1:FG1"/>
    <mergeCell ref="FH1:FJ1"/>
    <mergeCell ref="FK1:FM1"/>
    <mergeCell ref="FN1:FP1"/>
    <mergeCell ref="EM1:EO1"/>
    <mergeCell ref="EP1:ER1"/>
    <mergeCell ref="ES1:EU1"/>
    <mergeCell ref="EV1:EX1"/>
    <mergeCell ref="EY1:FA1"/>
    <mergeCell ref="FT2:FV2"/>
    <mergeCell ref="FW2:FY2"/>
    <mergeCell ref="FZ2:GB2"/>
    <mergeCell ref="GC2:GE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DX2:DZ2"/>
    <mergeCell ref="EA2:EC2"/>
    <mergeCell ref="ED2:EF2"/>
    <mergeCell ref="EG2:EI2"/>
    <mergeCell ref="EJ2:EL2"/>
    <mergeCell ref="LZ1:MB1"/>
    <mergeCell ref="MC1:ME1"/>
    <mergeCell ref="MF1:MH1"/>
    <mergeCell ref="MI1:MK1"/>
    <mergeCell ref="ML1:MN1"/>
    <mergeCell ref="LK1:LM1"/>
    <mergeCell ref="LN1:LP1"/>
    <mergeCell ref="LQ1:LS1"/>
    <mergeCell ref="LT1:LV1"/>
    <mergeCell ref="LW1:LY1"/>
    <mergeCell ref="KV1:KX1"/>
    <mergeCell ref="KY1:LA1"/>
    <mergeCell ref="LB1:LD1"/>
    <mergeCell ref="LE1:LG1"/>
    <mergeCell ref="LH1:LJ1"/>
    <mergeCell ref="KG1:KI1"/>
    <mergeCell ref="KJ1:KL1"/>
    <mergeCell ref="KM1:KO1"/>
    <mergeCell ref="KP1:KR1"/>
    <mergeCell ref="KS1:KU1"/>
    <mergeCell ref="JR1:JT1"/>
    <mergeCell ref="JU1:JW1"/>
    <mergeCell ref="JX1:JZ1"/>
    <mergeCell ref="KA1:KC1"/>
    <mergeCell ref="KD1:KF1"/>
    <mergeCell ref="JC1:JE1"/>
    <mergeCell ref="JF1:JH1"/>
    <mergeCell ref="JI1:JK1"/>
    <mergeCell ref="JL1:JN1"/>
    <mergeCell ref="JO1:JQ1"/>
    <mergeCell ref="IN1:IP1"/>
    <mergeCell ref="IQ1:IS1"/>
    <mergeCell ref="IT1:IV1"/>
    <mergeCell ref="IW1:IY1"/>
    <mergeCell ref="IZ1:JB1"/>
    <mergeCell ref="LK2:LM2"/>
    <mergeCell ref="LN2:LP2"/>
    <mergeCell ref="LQ2:LS2"/>
    <mergeCell ref="LT2:LV2"/>
    <mergeCell ref="LW2:LY2"/>
    <mergeCell ref="KV2:KX2"/>
    <mergeCell ref="KY2:LA2"/>
    <mergeCell ref="LB2:LD2"/>
    <mergeCell ref="LE2:LG2"/>
    <mergeCell ref="LH2:LJ2"/>
    <mergeCell ref="QA1:QC1"/>
    <mergeCell ref="QD1:QF1"/>
    <mergeCell ref="QG1:QI1"/>
    <mergeCell ref="QJ1:QL1"/>
    <mergeCell ref="QM1:QO1"/>
    <mergeCell ref="PL1:PN1"/>
    <mergeCell ref="PO1:PQ1"/>
    <mergeCell ref="PR1:PT1"/>
    <mergeCell ref="PU1:PW1"/>
    <mergeCell ref="PX1:PZ1"/>
    <mergeCell ref="OW1:OY1"/>
    <mergeCell ref="OZ1:PB1"/>
    <mergeCell ref="PC1:PE1"/>
    <mergeCell ref="PF1:PH1"/>
    <mergeCell ref="PI1:PK1"/>
    <mergeCell ref="OH1:OJ1"/>
    <mergeCell ref="OK1:OM1"/>
    <mergeCell ref="ON1:OP1"/>
    <mergeCell ref="OQ1:OS1"/>
    <mergeCell ref="OT1:OV1"/>
    <mergeCell ref="NS1:NU1"/>
    <mergeCell ref="NV1:NX1"/>
    <mergeCell ref="NY1:OA1"/>
    <mergeCell ref="OB1:OD1"/>
    <mergeCell ref="OE1:OG1"/>
    <mergeCell ref="ND1:NF1"/>
    <mergeCell ref="NG1:NI1"/>
    <mergeCell ref="NJ1:NL1"/>
    <mergeCell ref="NM1:NO1"/>
    <mergeCell ref="NP1:NR1"/>
    <mergeCell ref="MO1:MQ1"/>
    <mergeCell ref="MR1:MT1"/>
    <mergeCell ref="MU1:MW1"/>
    <mergeCell ref="MX1:MZ1"/>
    <mergeCell ref="NA1:NC1"/>
    <mergeCell ref="UB1:UD1"/>
    <mergeCell ref="UE1:UG1"/>
    <mergeCell ref="UH1:UJ1"/>
    <mergeCell ref="UK1:UM1"/>
    <mergeCell ref="UN1:UP1"/>
    <mergeCell ref="TM1:TO1"/>
    <mergeCell ref="TP1:TR1"/>
    <mergeCell ref="TS1:TU1"/>
    <mergeCell ref="TV1:TX1"/>
    <mergeCell ref="TY1:UA1"/>
    <mergeCell ref="SX1:SZ1"/>
    <mergeCell ref="TA1:TC1"/>
    <mergeCell ref="TD1:TF1"/>
    <mergeCell ref="TG1:TI1"/>
    <mergeCell ref="TJ1:TL1"/>
    <mergeCell ref="SI1:SK1"/>
    <mergeCell ref="SL1:SN1"/>
    <mergeCell ref="SO1:SQ1"/>
    <mergeCell ref="SR1:ST1"/>
    <mergeCell ref="SU1:SW1"/>
    <mergeCell ref="RT1:RV1"/>
    <mergeCell ref="RW1:RY1"/>
    <mergeCell ref="RZ1:SB1"/>
    <mergeCell ref="SC1:SE1"/>
    <mergeCell ref="SF1:SH1"/>
    <mergeCell ref="RE1:RG1"/>
    <mergeCell ref="RH1:RJ1"/>
    <mergeCell ref="RK1:RM1"/>
    <mergeCell ref="RN1:RP1"/>
    <mergeCell ref="RQ1:RS1"/>
    <mergeCell ref="QP1:QR1"/>
    <mergeCell ref="QS1:QU1"/>
    <mergeCell ref="QV1:QX1"/>
    <mergeCell ref="QY1:RA1"/>
    <mergeCell ref="RB1:RD1"/>
    <mergeCell ref="YC1:YE1"/>
    <mergeCell ref="YF1:YH1"/>
    <mergeCell ref="YI1:YK1"/>
    <mergeCell ref="YL1:YN1"/>
    <mergeCell ref="YO1:YQ1"/>
    <mergeCell ref="XN1:XP1"/>
    <mergeCell ref="XQ1:XS1"/>
    <mergeCell ref="XT1:XV1"/>
    <mergeCell ref="XW1:XY1"/>
    <mergeCell ref="XZ1:YB1"/>
    <mergeCell ref="WY1:XA1"/>
    <mergeCell ref="XB1:XD1"/>
    <mergeCell ref="XE1:XG1"/>
    <mergeCell ref="XH1:XJ1"/>
    <mergeCell ref="XK1:XM1"/>
    <mergeCell ref="WJ1:WL1"/>
    <mergeCell ref="WM1:WO1"/>
    <mergeCell ref="WP1:WR1"/>
    <mergeCell ref="WS1:WU1"/>
    <mergeCell ref="WV1:WX1"/>
    <mergeCell ref="VU1:VW1"/>
    <mergeCell ref="VX1:VZ1"/>
    <mergeCell ref="WA1:WC1"/>
    <mergeCell ref="WD1:WF1"/>
    <mergeCell ref="WG1:WI1"/>
    <mergeCell ref="VF1:VH1"/>
    <mergeCell ref="VI1:VK1"/>
    <mergeCell ref="VL1:VN1"/>
    <mergeCell ref="VO1:VQ1"/>
    <mergeCell ref="VR1:VT1"/>
    <mergeCell ref="UQ1:US1"/>
    <mergeCell ref="UT1:UV1"/>
    <mergeCell ref="UW1:UY1"/>
    <mergeCell ref="UZ1:VB1"/>
    <mergeCell ref="VC1:VE1"/>
    <mergeCell ref="ACD1:ACF1"/>
    <mergeCell ref="ACG1:ACI1"/>
    <mergeCell ref="ACJ1:ACL1"/>
    <mergeCell ref="ACM1:ACO1"/>
    <mergeCell ref="ACP1:ACR1"/>
    <mergeCell ref="ABO1:ABQ1"/>
    <mergeCell ref="ABR1:ABT1"/>
    <mergeCell ref="ABU1:ABW1"/>
    <mergeCell ref="ABX1:ABZ1"/>
    <mergeCell ref="ACA1:ACC1"/>
    <mergeCell ref="AAZ1:ABB1"/>
    <mergeCell ref="ABC1:ABE1"/>
    <mergeCell ref="ABF1:ABH1"/>
    <mergeCell ref="ABI1:ABK1"/>
    <mergeCell ref="ABL1:ABN1"/>
    <mergeCell ref="AAK1:AAM1"/>
    <mergeCell ref="AAN1:AAP1"/>
    <mergeCell ref="AAQ1:AAS1"/>
    <mergeCell ref="AAT1:AAV1"/>
    <mergeCell ref="AAW1:AAY1"/>
    <mergeCell ref="ZV1:ZX1"/>
    <mergeCell ref="ZY1:AAA1"/>
    <mergeCell ref="AAB1:AAD1"/>
    <mergeCell ref="AAE1:AAG1"/>
    <mergeCell ref="AAH1:AAJ1"/>
    <mergeCell ref="ZG1:ZI1"/>
    <mergeCell ref="ZJ1:ZL1"/>
    <mergeCell ref="ZM1:ZO1"/>
    <mergeCell ref="ZP1:ZR1"/>
    <mergeCell ref="ZS1:ZU1"/>
    <mergeCell ref="YR1:YT1"/>
    <mergeCell ref="YU1:YW1"/>
    <mergeCell ref="YX1:YZ1"/>
    <mergeCell ref="ZA1:ZC1"/>
    <mergeCell ref="ZD1:ZF1"/>
    <mergeCell ref="AGE1:AGG1"/>
    <mergeCell ref="AGH1:AGJ1"/>
    <mergeCell ref="AGK1:AGM1"/>
    <mergeCell ref="AGN1:AGP1"/>
    <mergeCell ref="AGQ1:AGS1"/>
    <mergeCell ref="AFP1:AFR1"/>
    <mergeCell ref="AFS1:AFU1"/>
    <mergeCell ref="AFV1:AFX1"/>
    <mergeCell ref="AFY1:AGA1"/>
    <mergeCell ref="AGB1:AGD1"/>
    <mergeCell ref="AFA1:AFC1"/>
    <mergeCell ref="AFD1:AFF1"/>
    <mergeCell ref="AFG1:AFI1"/>
    <mergeCell ref="AFJ1:AFL1"/>
    <mergeCell ref="AFM1:AFO1"/>
    <mergeCell ref="AEL1:AEN1"/>
    <mergeCell ref="AEO1:AEQ1"/>
    <mergeCell ref="AER1:AET1"/>
    <mergeCell ref="AEU1:AEW1"/>
    <mergeCell ref="AEX1:AEZ1"/>
    <mergeCell ref="ADW1:ADY1"/>
    <mergeCell ref="ADZ1:AEB1"/>
    <mergeCell ref="AEC1:AEE1"/>
    <mergeCell ref="AEF1:AEH1"/>
    <mergeCell ref="AEI1:AEK1"/>
    <mergeCell ref="ADH1:ADJ1"/>
    <mergeCell ref="ADK1:ADM1"/>
    <mergeCell ref="ADN1:ADP1"/>
    <mergeCell ref="ADQ1:ADS1"/>
    <mergeCell ref="ADT1:ADV1"/>
    <mergeCell ref="ACS1:ACU1"/>
    <mergeCell ref="ACV1:ACX1"/>
    <mergeCell ref="ACY1:ADA1"/>
    <mergeCell ref="ADB1:ADD1"/>
    <mergeCell ref="ADE1:ADG1"/>
    <mergeCell ref="AKF1:AKH1"/>
    <mergeCell ref="AKI1:AKK1"/>
    <mergeCell ref="AKL1:AKN1"/>
    <mergeCell ref="AKO1:AKQ1"/>
    <mergeCell ref="AKR1:AKT1"/>
    <mergeCell ref="AJQ1:AJS1"/>
    <mergeCell ref="AJT1:AJV1"/>
    <mergeCell ref="AJW1:AJY1"/>
    <mergeCell ref="AJZ1:AKB1"/>
    <mergeCell ref="AKC1:AKE1"/>
    <mergeCell ref="AJB1:AJD1"/>
    <mergeCell ref="AJE1:AJG1"/>
    <mergeCell ref="AJH1:AJJ1"/>
    <mergeCell ref="AJK1:AJM1"/>
    <mergeCell ref="AJN1:AJP1"/>
    <mergeCell ref="AIM1:AIO1"/>
    <mergeCell ref="AIP1:AIR1"/>
    <mergeCell ref="AIS1:AIU1"/>
    <mergeCell ref="AIV1:AIX1"/>
    <mergeCell ref="AIY1:AJA1"/>
    <mergeCell ref="AHX1:AHZ1"/>
    <mergeCell ref="AIA1:AIC1"/>
    <mergeCell ref="AID1:AIF1"/>
    <mergeCell ref="AIG1:AII1"/>
    <mergeCell ref="AIJ1:AIL1"/>
    <mergeCell ref="AHI1:AHK1"/>
    <mergeCell ref="AHL1:AHN1"/>
    <mergeCell ref="AHO1:AHQ1"/>
    <mergeCell ref="AHR1:AHT1"/>
    <mergeCell ref="AHU1:AHW1"/>
    <mergeCell ref="AGT1:AGV1"/>
    <mergeCell ref="AGW1:AGY1"/>
    <mergeCell ref="AGZ1:AHB1"/>
    <mergeCell ref="AHC1:AHE1"/>
    <mergeCell ref="AHF1:AHH1"/>
    <mergeCell ref="AOG1:AOI1"/>
    <mergeCell ref="AOJ1:AOL1"/>
    <mergeCell ref="AOM1:AOO1"/>
    <mergeCell ref="AOP1:AOR1"/>
    <mergeCell ref="AOS1:AOU1"/>
    <mergeCell ref="ANR1:ANT1"/>
    <mergeCell ref="ANU1:ANW1"/>
    <mergeCell ref="ANX1:ANZ1"/>
    <mergeCell ref="AOA1:AOC1"/>
    <mergeCell ref="AOD1:AOF1"/>
    <mergeCell ref="ANC1:ANE1"/>
    <mergeCell ref="ANF1:ANH1"/>
    <mergeCell ref="ANI1:ANK1"/>
    <mergeCell ref="ANL1:ANN1"/>
    <mergeCell ref="ANO1:ANQ1"/>
    <mergeCell ref="AMN1:AMP1"/>
    <mergeCell ref="AMQ1:AMS1"/>
    <mergeCell ref="AMT1:AMV1"/>
    <mergeCell ref="AMW1:AMY1"/>
    <mergeCell ref="AMZ1:ANB1"/>
    <mergeCell ref="ALY1:AMA1"/>
    <mergeCell ref="AMB1:AMD1"/>
    <mergeCell ref="AME1:AMG1"/>
    <mergeCell ref="AMH1:AMJ1"/>
    <mergeCell ref="AMK1:AMM1"/>
    <mergeCell ref="ALJ1:ALL1"/>
    <mergeCell ref="ALM1:ALO1"/>
    <mergeCell ref="ALP1:ALR1"/>
    <mergeCell ref="ALS1:ALU1"/>
    <mergeCell ref="ALV1:ALX1"/>
    <mergeCell ref="AKU1:AKW1"/>
    <mergeCell ref="AKX1:AKZ1"/>
    <mergeCell ref="ALA1:ALC1"/>
    <mergeCell ref="ALD1:ALF1"/>
    <mergeCell ref="ALG1:ALI1"/>
    <mergeCell ref="ASH1:ASJ1"/>
    <mergeCell ref="ASK1:ASM1"/>
    <mergeCell ref="ASN1:ASP1"/>
    <mergeCell ref="ASQ1:ASS1"/>
    <mergeCell ref="AST1:ASV1"/>
    <mergeCell ref="ARS1:ARU1"/>
    <mergeCell ref="ARV1:ARX1"/>
    <mergeCell ref="ARY1:ASA1"/>
    <mergeCell ref="ASB1:ASD1"/>
    <mergeCell ref="ASE1:ASG1"/>
    <mergeCell ref="ARD1:ARF1"/>
    <mergeCell ref="ARG1:ARI1"/>
    <mergeCell ref="ARJ1:ARL1"/>
    <mergeCell ref="ARM1:ARO1"/>
    <mergeCell ref="ARP1:ARR1"/>
    <mergeCell ref="AQO1:AQQ1"/>
    <mergeCell ref="AQR1:AQT1"/>
    <mergeCell ref="AQU1:AQW1"/>
    <mergeCell ref="AQX1:AQZ1"/>
    <mergeCell ref="ARA1:ARC1"/>
    <mergeCell ref="APZ1:AQB1"/>
    <mergeCell ref="AQC1:AQE1"/>
    <mergeCell ref="AQF1:AQH1"/>
    <mergeCell ref="AQI1:AQK1"/>
    <mergeCell ref="AQL1:AQN1"/>
    <mergeCell ref="APK1:APM1"/>
    <mergeCell ref="APN1:APP1"/>
    <mergeCell ref="APQ1:APS1"/>
    <mergeCell ref="APT1:APV1"/>
    <mergeCell ref="APW1:APY1"/>
    <mergeCell ref="AOV1:AOX1"/>
    <mergeCell ref="AOY1:APA1"/>
    <mergeCell ref="APB1:APD1"/>
    <mergeCell ref="APE1:APG1"/>
    <mergeCell ref="APH1:APJ1"/>
    <mergeCell ref="AWI1:AWK1"/>
    <mergeCell ref="AWL1:AWN1"/>
    <mergeCell ref="AWO1:AWQ1"/>
    <mergeCell ref="AWR1:AWT1"/>
    <mergeCell ref="AWU1:AWW1"/>
    <mergeCell ref="AVT1:AVV1"/>
    <mergeCell ref="AVW1:AVY1"/>
    <mergeCell ref="AVZ1:AWB1"/>
    <mergeCell ref="AWC1:AWE1"/>
    <mergeCell ref="AWF1:AWH1"/>
    <mergeCell ref="AVE1:AVG1"/>
    <mergeCell ref="AVH1:AVJ1"/>
    <mergeCell ref="AVK1:AVM1"/>
    <mergeCell ref="AVN1:AVP1"/>
    <mergeCell ref="AVQ1:AVS1"/>
    <mergeCell ref="AUP1:AUR1"/>
    <mergeCell ref="AUS1:AUU1"/>
    <mergeCell ref="AUV1:AUX1"/>
    <mergeCell ref="AUY1:AVA1"/>
    <mergeCell ref="AVB1:AVD1"/>
    <mergeCell ref="AUA1:AUC1"/>
    <mergeCell ref="AUD1:AUF1"/>
    <mergeCell ref="AUG1:AUI1"/>
    <mergeCell ref="AUJ1:AUL1"/>
    <mergeCell ref="AUM1:AUO1"/>
    <mergeCell ref="ATL1:ATN1"/>
    <mergeCell ref="ATO1:ATQ1"/>
    <mergeCell ref="ATR1:ATT1"/>
    <mergeCell ref="ATU1:ATW1"/>
    <mergeCell ref="ATX1:ATZ1"/>
    <mergeCell ref="ASW1:ASY1"/>
    <mergeCell ref="ASZ1:ATB1"/>
    <mergeCell ref="ATC1:ATE1"/>
    <mergeCell ref="ATF1:ATH1"/>
    <mergeCell ref="ATI1:ATK1"/>
    <mergeCell ref="BAJ1:BAL1"/>
    <mergeCell ref="BAM1:BAO1"/>
    <mergeCell ref="BAP1:BAR1"/>
    <mergeCell ref="BAS1:BAU1"/>
    <mergeCell ref="BAV1:BAX1"/>
    <mergeCell ref="AZU1:AZW1"/>
    <mergeCell ref="AZX1:AZZ1"/>
    <mergeCell ref="BAA1:BAC1"/>
    <mergeCell ref="BAD1:BAF1"/>
    <mergeCell ref="BAG1:BAI1"/>
    <mergeCell ref="AZF1:AZH1"/>
    <mergeCell ref="AZI1:AZK1"/>
    <mergeCell ref="AZL1:AZN1"/>
    <mergeCell ref="AZO1:AZQ1"/>
    <mergeCell ref="AZR1:AZT1"/>
    <mergeCell ref="AYQ1:AYS1"/>
    <mergeCell ref="AYT1:AYV1"/>
    <mergeCell ref="AYW1:AYY1"/>
    <mergeCell ref="AYZ1:AZB1"/>
    <mergeCell ref="AZC1:AZE1"/>
    <mergeCell ref="AYB1:AYD1"/>
    <mergeCell ref="AYE1:AYG1"/>
    <mergeCell ref="AYH1:AYJ1"/>
    <mergeCell ref="AYK1:AYM1"/>
    <mergeCell ref="AYN1:AYP1"/>
    <mergeCell ref="AXM1:AXO1"/>
    <mergeCell ref="AXP1:AXR1"/>
    <mergeCell ref="AXS1:AXU1"/>
    <mergeCell ref="AXV1:AXX1"/>
    <mergeCell ref="AXY1:AYA1"/>
    <mergeCell ref="AWX1:AWZ1"/>
    <mergeCell ref="AXA1:AXC1"/>
    <mergeCell ref="AXD1:AXF1"/>
    <mergeCell ref="AXG1:AXI1"/>
    <mergeCell ref="AXJ1:AXL1"/>
    <mergeCell ref="BEK1:BEM1"/>
    <mergeCell ref="BEN1:BEP1"/>
    <mergeCell ref="BEQ1:BES1"/>
    <mergeCell ref="BET1:BEV1"/>
    <mergeCell ref="BEW1:BEY1"/>
    <mergeCell ref="BDV1:BDX1"/>
    <mergeCell ref="BDY1:BEA1"/>
    <mergeCell ref="BEB1:BED1"/>
    <mergeCell ref="BEE1:BEG1"/>
    <mergeCell ref="BEH1:BEJ1"/>
    <mergeCell ref="BDG1:BDI1"/>
    <mergeCell ref="BDJ1:BDL1"/>
    <mergeCell ref="BDM1:BDO1"/>
    <mergeCell ref="BDP1:BDR1"/>
    <mergeCell ref="BDS1:BDU1"/>
    <mergeCell ref="BCR1:BCT1"/>
    <mergeCell ref="BCU1:BCW1"/>
    <mergeCell ref="BCX1:BCZ1"/>
    <mergeCell ref="BDA1:BDC1"/>
    <mergeCell ref="BDD1:BDF1"/>
    <mergeCell ref="BCC1:BCE1"/>
    <mergeCell ref="BCF1:BCH1"/>
    <mergeCell ref="BCI1:BCK1"/>
    <mergeCell ref="BCL1:BCN1"/>
    <mergeCell ref="BCO1:BCQ1"/>
    <mergeCell ref="BBN1:BBP1"/>
    <mergeCell ref="BBQ1:BBS1"/>
    <mergeCell ref="BBT1:BBV1"/>
    <mergeCell ref="BBW1:BBY1"/>
    <mergeCell ref="BBZ1:BCB1"/>
    <mergeCell ref="BAY1:BBA1"/>
    <mergeCell ref="BBB1:BBD1"/>
    <mergeCell ref="BBE1:BBG1"/>
    <mergeCell ref="BBH1:BBJ1"/>
    <mergeCell ref="BBK1:BBM1"/>
    <mergeCell ref="BIL1:BIN1"/>
    <mergeCell ref="BIO1:BIQ1"/>
    <mergeCell ref="BIR1:BIT1"/>
    <mergeCell ref="BIU1:BIW1"/>
    <mergeCell ref="BIX1:BIZ1"/>
    <mergeCell ref="BHW1:BHY1"/>
    <mergeCell ref="BHZ1:BIB1"/>
    <mergeCell ref="BIC1:BIE1"/>
    <mergeCell ref="BIF1:BIH1"/>
    <mergeCell ref="BII1:BIK1"/>
    <mergeCell ref="BHH1:BHJ1"/>
    <mergeCell ref="BHK1:BHM1"/>
    <mergeCell ref="BHN1:BHP1"/>
    <mergeCell ref="BHQ1:BHS1"/>
    <mergeCell ref="BHT1:BHV1"/>
    <mergeCell ref="BGS1:BGU1"/>
    <mergeCell ref="BGV1:BGX1"/>
    <mergeCell ref="BGY1:BHA1"/>
    <mergeCell ref="BHB1:BHD1"/>
    <mergeCell ref="BHE1:BHG1"/>
    <mergeCell ref="BGD1:BGF1"/>
    <mergeCell ref="BGG1:BGI1"/>
    <mergeCell ref="BGJ1:BGL1"/>
    <mergeCell ref="BGM1:BGO1"/>
    <mergeCell ref="BGP1:BGR1"/>
    <mergeCell ref="BFO1:BFQ1"/>
    <mergeCell ref="BFR1:BFT1"/>
    <mergeCell ref="BFU1:BFW1"/>
    <mergeCell ref="BFX1:BFZ1"/>
    <mergeCell ref="BGA1:BGC1"/>
    <mergeCell ref="BEZ1:BFB1"/>
    <mergeCell ref="BFC1:BFE1"/>
    <mergeCell ref="BFF1:BFH1"/>
    <mergeCell ref="BFI1:BFK1"/>
    <mergeCell ref="BFL1:BFN1"/>
    <mergeCell ref="BMM1:BMO1"/>
    <mergeCell ref="BMP1:BMR1"/>
    <mergeCell ref="BMS1:BMU1"/>
    <mergeCell ref="BMV1:BMX1"/>
    <mergeCell ref="BMY1:BNA1"/>
    <mergeCell ref="BLX1:BLZ1"/>
    <mergeCell ref="BMA1:BMC1"/>
    <mergeCell ref="BMD1:BMF1"/>
    <mergeCell ref="BMG1:BMI1"/>
    <mergeCell ref="BMJ1:BML1"/>
    <mergeCell ref="BLI1:BLK1"/>
    <mergeCell ref="BLL1:BLN1"/>
    <mergeCell ref="BLO1:BLQ1"/>
    <mergeCell ref="BLR1:BLT1"/>
    <mergeCell ref="BLU1:BLW1"/>
    <mergeCell ref="BKT1:BKV1"/>
    <mergeCell ref="BKW1:BKY1"/>
    <mergeCell ref="BKZ1:BLB1"/>
    <mergeCell ref="BLC1:BLE1"/>
    <mergeCell ref="BLF1:BLH1"/>
    <mergeCell ref="BKE1:BKG1"/>
    <mergeCell ref="BKH1:BKJ1"/>
    <mergeCell ref="BKK1:BKM1"/>
    <mergeCell ref="BKN1:BKP1"/>
    <mergeCell ref="BKQ1:BKS1"/>
    <mergeCell ref="BJP1:BJR1"/>
    <mergeCell ref="BJS1:BJU1"/>
    <mergeCell ref="BJV1:BJX1"/>
    <mergeCell ref="BJY1:BKA1"/>
    <mergeCell ref="BKB1:BKD1"/>
    <mergeCell ref="BJA1:BJC1"/>
    <mergeCell ref="BJD1:BJF1"/>
    <mergeCell ref="BJG1:BJI1"/>
    <mergeCell ref="BJJ1:BJL1"/>
    <mergeCell ref="BJM1:BJO1"/>
    <mergeCell ref="BQN1:BQP1"/>
    <mergeCell ref="BQQ1:BQS1"/>
    <mergeCell ref="BQT1:BQV1"/>
    <mergeCell ref="BQW1:BQY1"/>
    <mergeCell ref="BQZ1:BRB1"/>
    <mergeCell ref="BPY1:BQA1"/>
    <mergeCell ref="BQB1:BQD1"/>
    <mergeCell ref="BQE1:BQG1"/>
    <mergeCell ref="BQH1:BQJ1"/>
    <mergeCell ref="BQK1:BQM1"/>
    <mergeCell ref="BPJ1:BPL1"/>
    <mergeCell ref="BPM1:BPO1"/>
    <mergeCell ref="BPP1:BPR1"/>
    <mergeCell ref="BPS1:BPU1"/>
    <mergeCell ref="BPV1:BPX1"/>
    <mergeCell ref="BOU1:BOW1"/>
    <mergeCell ref="BOX1:BOZ1"/>
    <mergeCell ref="BPA1:BPC1"/>
    <mergeCell ref="BPD1:BPF1"/>
    <mergeCell ref="BPG1:BPI1"/>
    <mergeCell ref="BOF1:BOH1"/>
    <mergeCell ref="BOI1:BOK1"/>
    <mergeCell ref="BOL1:BON1"/>
    <mergeCell ref="BOO1:BOQ1"/>
    <mergeCell ref="BOR1:BOT1"/>
    <mergeCell ref="BNQ1:BNS1"/>
    <mergeCell ref="BNT1:BNV1"/>
    <mergeCell ref="BNW1:BNY1"/>
    <mergeCell ref="BNZ1:BOB1"/>
    <mergeCell ref="BOC1:BOE1"/>
    <mergeCell ref="BNB1:BND1"/>
    <mergeCell ref="BNE1:BNG1"/>
    <mergeCell ref="BNH1:BNJ1"/>
    <mergeCell ref="BNK1:BNM1"/>
    <mergeCell ref="BNN1:BNP1"/>
    <mergeCell ref="BUO1:BUQ1"/>
    <mergeCell ref="BUR1:BUT1"/>
    <mergeCell ref="BUU1:BUW1"/>
    <mergeCell ref="BUX1:BUZ1"/>
    <mergeCell ref="BVA1:BVC1"/>
    <mergeCell ref="BTZ1:BUB1"/>
    <mergeCell ref="BUC1:BUE1"/>
    <mergeCell ref="BUF1:BUH1"/>
    <mergeCell ref="BUI1:BUK1"/>
    <mergeCell ref="BUL1:BUN1"/>
    <mergeCell ref="BTK1:BTM1"/>
    <mergeCell ref="BTN1:BTP1"/>
    <mergeCell ref="BTQ1:BTS1"/>
    <mergeCell ref="BTT1:BTV1"/>
    <mergeCell ref="BTW1:BTY1"/>
    <mergeCell ref="BSV1:BSX1"/>
    <mergeCell ref="BSY1:BTA1"/>
    <mergeCell ref="BTB1:BTD1"/>
    <mergeCell ref="BTE1:BTG1"/>
    <mergeCell ref="BTH1:BTJ1"/>
    <mergeCell ref="BSG1:BSI1"/>
    <mergeCell ref="BSJ1:BSL1"/>
    <mergeCell ref="BSM1:BSO1"/>
    <mergeCell ref="BSP1:BSR1"/>
    <mergeCell ref="BSS1:BSU1"/>
    <mergeCell ref="BRR1:BRT1"/>
    <mergeCell ref="BRU1:BRW1"/>
    <mergeCell ref="BRX1:BRZ1"/>
    <mergeCell ref="BSA1:BSC1"/>
    <mergeCell ref="BSD1:BSF1"/>
    <mergeCell ref="BRC1:BRE1"/>
    <mergeCell ref="BRF1:BRH1"/>
    <mergeCell ref="BRI1:BRK1"/>
    <mergeCell ref="BRL1:BRN1"/>
    <mergeCell ref="BRO1:BRQ1"/>
    <mergeCell ref="BYP1:BYR1"/>
    <mergeCell ref="BYS1:BYU1"/>
    <mergeCell ref="BYV1:BYX1"/>
    <mergeCell ref="BYY1:BZA1"/>
    <mergeCell ref="BZB1:BZD1"/>
    <mergeCell ref="BYA1:BYC1"/>
    <mergeCell ref="BYD1:BYF1"/>
    <mergeCell ref="BYG1:BYI1"/>
    <mergeCell ref="BYJ1:BYL1"/>
    <mergeCell ref="BYM1:BYO1"/>
    <mergeCell ref="BXL1:BXN1"/>
    <mergeCell ref="BXO1:BXQ1"/>
    <mergeCell ref="BXR1:BXT1"/>
    <mergeCell ref="BXU1:BXW1"/>
    <mergeCell ref="BXX1:BXZ1"/>
    <mergeCell ref="BWW1:BWY1"/>
    <mergeCell ref="BWZ1:BXB1"/>
    <mergeCell ref="BXC1:BXE1"/>
    <mergeCell ref="BXF1:BXH1"/>
    <mergeCell ref="BXI1:BXK1"/>
    <mergeCell ref="BWH1:BWJ1"/>
    <mergeCell ref="BWK1:BWM1"/>
    <mergeCell ref="BWN1:BWP1"/>
    <mergeCell ref="BWQ1:BWS1"/>
    <mergeCell ref="BWT1:BWV1"/>
    <mergeCell ref="BVS1:BVU1"/>
    <mergeCell ref="BVV1:BVX1"/>
    <mergeCell ref="BVY1:BWA1"/>
    <mergeCell ref="BWB1:BWD1"/>
    <mergeCell ref="BWE1:BWG1"/>
    <mergeCell ref="BVD1:BVF1"/>
    <mergeCell ref="BVG1:BVI1"/>
    <mergeCell ref="BVJ1:BVL1"/>
    <mergeCell ref="BVM1:BVO1"/>
    <mergeCell ref="BVP1:BVR1"/>
    <mergeCell ref="CCQ1:CCS1"/>
    <mergeCell ref="CCT1:CCV1"/>
    <mergeCell ref="CCW1:CCY1"/>
    <mergeCell ref="CCZ1:CDB1"/>
    <mergeCell ref="CDC1:CDE1"/>
    <mergeCell ref="CCB1:CCD1"/>
    <mergeCell ref="CCE1:CCG1"/>
    <mergeCell ref="CCH1:CCJ1"/>
    <mergeCell ref="CCK1:CCM1"/>
    <mergeCell ref="CCN1:CCP1"/>
    <mergeCell ref="CBM1:CBO1"/>
    <mergeCell ref="CBP1:CBR1"/>
    <mergeCell ref="CBS1:CBU1"/>
    <mergeCell ref="CBV1:CBX1"/>
    <mergeCell ref="CBY1:CCA1"/>
    <mergeCell ref="CAX1:CAZ1"/>
    <mergeCell ref="CBA1:CBC1"/>
    <mergeCell ref="CBD1:CBF1"/>
    <mergeCell ref="CBG1:CBI1"/>
    <mergeCell ref="CBJ1:CBL1"/>
    <mergeCell ref="CAI1:CAK1"/>
    <mergeCell ref="CAL1:CAN1"/>
    <mergeCell ref="CAO1:CAQ1"/>
    <mergeCell ref="CAR1:CAT1"/>
    <mergeCell ref="CAU1:CAW1"/>
    <mergeCell ref="BZT1:BZV1"/>
    <mergeCell ref="BZW1:BZY1"/>
    <mergeCell ref="BZZ1:CAB1"/>
    <mergeCell ref="CAC1:CAE1"/>
    <mergeCell ref="CAF1:CAH1"/>
    <mergeCell ref="BZE1:BZG1"/>
    <mergeCell ref="BZH1:BZJ1"/>
    <mergeCell ref="BZK1:BZM1"/>
    <mergeCell ref="BZN1:BZP1"/>
    <mergeCell ref="BZQ1:BZS1"/>
    <mergeCell ref="CGR1:CGT1"/>
    <mergeCell ref="CGU1:CGW1"/>
    <mergeCell ref="CGX1:CGZ1"/>
    <mergeCell ref="CHA1:CHC1"/>
    <mergeCell ref="CHD1:CHF1"/>
    <mergeCell ref="CGC1:CGE1"/>
    <mergeCell ref="CGF1:CGH1"/>
    <mergeCell ref="CGI1:CGK1"/>
    <mergeCell ref="CGL1:CGN1"/>
    <mergeCell ref="CGO1:CGQ1"/>
    <mergeCell ref="CFN1:CFP1"/>
    <mergeCell ref="CFQ1:CFS1"/>
    <mergeCell ref="CFT1:CFV1"/>
    <mergeCell ref="CFW1:CFY1"/>
    <mergeCell ref="CFZ1:CGB1"/>
    <mergeCell ref="CEY1:CFA1"/>
    <mergeCell ref="CFB1:CFD1"/>
    <mergeCell ref="CFE1:CFG1"/>
    <mergeCell ref="CFH1:CFJ1"/>
    <mergeCell ref="CFK1:CFM1"/>
    <mergeCell ref="CEJ1:CEL1"/>
    <mergeCell ref="CEM1:CEO1"/>
    <mergeCell ref="CEP1:CER1"/>
    <mergeCell ref="CES1:CEU1"/>
    <mergeCell ref="CEV1:CEX1"/>
    <mergeCell ref="CDU1:CDW1"/>
    <mergeCell ref="CDX1:CDZ1"/>
    <mergeCell ref="CEA1:CEC1"/>
    <mergeCell ref="CED1:CEF1"/>
    <mergeCell ref="CEG1:CEI1"/>
    <mergeCell ref="CDF1:CDH1"/>
    <mergeCell ref="CDI1:CDK1"/>
    <mergeCell ref="CDL1:CDN1"/>
    <mergeCell ref="CDO1:CDQ1"/>
    <mergeCell ref="CDR1:CDT1"/>
    <mergeCell ref="CKS1:CKU1"/>
    <mergeCell ref="CKV1:CKX1"/>
    <mergeCell ref="CKY1:CLA1"/>
    <mergeCell ref="CLB1:CLD1"/>
    <mergeCell ref="CLE1:CLG1"/>
    <mergeCell ref="CKD1:CKF1"/>
    <mergeCell ref="CKG1:CKI1"/>
    <mergeCell ref="CKJ1:CKL1"/>
    <mergeCell ref="CKM1:CKO1"/>
    <mergeCell ref="CKP1:CKR1"/>
    <mergeCell ref="CJO1:CJQ1"/>
    <mergeCell ref="CJR1:CJT1"/>
    <mergeCell ref="CJU1:CJW1"/>
    <mergeCell ref="CJX1:CJZ1"/>
    <mergeCell ref="CKA1:CKC1"/>
    <mergeCell ref="CIZ1:CJB1"/>
    <mergeCell ref="CJC1:CJE1"/>
    <mergeCell ref="CJF1:CJH1"/>
    <mergeCell ref="CJI1:CJK1"/>
    <mergeCell ref="CJL1:CJN1"/>
    <mergeCell ref="CIK1:CIM1"/>
    <mergeCell ref="CIN1:CIP1"/>
    <mergeCell ref="CIQ1:CIS1"/>
    <mergeCell ref="CIT1:CIV1"/>
    <mergeCell ref="CIW1:CIY1"/>
    <mergeCell ref="CHV1:CHX1"/>
    <mergeCell ref="CHY1:CIA1"/>
    <mergeCell ref="CIB1:CID1"/>
    <mergeCell ref="CIE1:CIG1"/>
    <mergeCell ref="CIH1:CIJ1"/>
    <mergeCell ref="CHG1:CHI1"/>
    <mergeCell ref="CHJ1:CHL1"/>
    <mergeCell ref="CHM1:CHO1"/>
    <mergeCell ref="CHP1:CHR1"/>
    <mergeCell ref="CHS1:CHU1"/>
    <mergeCell ref="COT1:COV1"/>
    <mergeCell ref="COW1:COY1"/>
    <mergeCell ref="COZ1:CPB1"/>
    <mergeCell ref="CPC1:CPE1"/>
    <mergeCell ref="CPF1:CPH1"/>
    <mergeCell ref="COE1:COG1"/>
    <mergeCell ref="COH1:COJ1"/>
    <mergeCell ref="COK1:COM1"/>
    <mergeCell ref="CON1:COP1"/>
    <mergeCell ref="COQ1:COS1"/>
    <mergeCell ref="CNP1:CNR1"/>
    <mergeCell ref="CNS1:CNU1"/>
    <mergeCell ref="CNV1:CNX1"/>
    <mergeCell ref="CNY1:COA1"/>
    <mergeCell ref="COB1:COD1"/>
    <mergeCell ref="CNA1:CNC1"/>
    <mergeCell ref="CND1:CNF1"/>
    <mergeCell ref="CNG1:CNI1"/>
    <mergeCell ref="CNJ1:CNL1"/>
    <mergeCell ref="CNM1:CNO1"/>
    <mergeCell ref="CML1:CMN1"/>
    <mergeCell ref="CMO1:CMQ1"/>
    <mergeCell ref="CMR1:CMT1"/>
    <mergeCell ref="CMU1:CMW1"/>
    <mergeCell ref="CMX1:CMZ1"/>
    <mergeCell ref="CLW1:CLY1"/>
    <mergeCell ref="CLZ1:CMB1"/>
    <mergeCell ref="CMC1:CME1"/>
    <mergeCell ref="CMF1:CMH1"/>
    <mergeCell ref="CMI1:CMK1"/>
    <mergeCell ref="CLH1:CLJ1"/>
    <mergeCell ref="CLK1:CLM1"/>
    <mergeCell ref="CLN1:CLP1"/>
    <mergeCell ref="CLQ1:CLS1"/>
    <mergeCell ref="CLT1:CLV1"/>
    <mergeCell ref="CSU1:CSW1"/>
    <mergeCell ref="CSX1:CSZ1"/>
    <mergeCell ref="CTA1:CTC1"/>
    <mergeCell ref="CTD1:CTF1"/>
    <mergeCell ref="CTG1:CTI1"/>
    <mergeCell ref="CSF1:CSH1"/>
    <mergeCell ref="CSI1:CSK1"/>
    <mergeCell ref="CSL1:CSN1"/>
    <mergeCell ref="CSO1:CSQ1"/>
    <mergeCell ref="CSR1:CST1"/>
    <mergeCell ref="CRQ1:CRS1"/>
    <mergeCell ref="CRT1:CRV1"/>
    <mergeCell ref="CRW1:CRY1"/>
    <mergeCell ref="CRZ1:CSB1"/>
    <mergeCell ref="CSC1:CSE1"/>
    <mergeCell ref="CRB1:CRD1"/>
    <mergeCell ref="CRE1:CRG1"/>
    <mergeCell ref="CRH1:CRJ1"/>
    <mergeCell ref="CRK1:CRM1"/>
    <mergeCell ref="CRN1:CRP1"/>
    <mergeCell ref="CQM1:CQO1"/>
    <mergeCell ref="CQP1:CQR1"/>
    <mergeCell ref="CQS1:CQU1"/>
    <mergeCell ref="CQV1:CQX1"/>
    <mergeCell ref="CQY1:CRA1"/>
    <mergeCell ref="CPX1:CPZ1"/>
    <mergeCell ref="CQA1:CQC1"/>
    <mergeCell ref="CQD1:CQF1"/>
    <mergeCell ref="CQG1:CQI1"/>
    <mergeCell ref="CQJ1:CQL1"/>
    <mergeCell ref="CPI1:CPK1"/>
    <mergeCell ref="CPL1:CPN1"/>
    <mergeCell ref="CPO1:CPQ1"/>
    <mergeCell ref="CPR1:CPT1"/>
    <mergeCell ref="CPU1:CPW1"/>
    <mergeCell ref="CWV1:CWX1"/>
    <mergeCell ref="CWY1:CXA1"/>
    <mergeCell ref="CXB1:CXD1"/>
    <mergeCell ref="CXE1:CXG1"/>
    <mergeCell ref="CXH1:CXJ1"/>
    <mergeCell ref="CWG1:CWI1"/>
    <mergeCell ref="CWJ1:CWL1"/>
    <mergeCell ref="CWM1:CWO1"/>
    <mergeCell ref="CWP1:CWR1"/>
    <mergeCell ref="CWS1:CWU1"/>
    <mergeCell ref="CVR1:CVT1"/>
    <mergeCell ref="CVU1:CVW1"/>
    <mergeCell ref="CVX1:CVZ1"/>
    <mergeCell ref="CWA1:CWC1"/>
    <mergeCell ref="CWD1:CWF1"/>
    <mergeCell ref="CVC1:CVE1"/>
    <mergeCell ref="CVF1:CVH1"/>
    <mergeCell ref="CVI1:CVK1"/>
    <mergeCell ref="CVL1:CVN1"/>
    <mergeCell ref="CVO1:CVQ1"/>
    <mergeCell ref="CUN1:CUP1"/>
    <mergeCell ref="CUQ1:CUS1"/>
    <mergeCell ref="CUT1:CUV1"/>
    <mergeCell ref="CUW1:CUY1"/>
    <mergeCell ref="CUZ1:CVB1"/>
    <mergeCell ref="CTY1:CUA1"/>
    <mergeCell ref="CUB1:CUD1"/>
    <mergeCell ref="CUE1:CUG1"/>
    <mergeCell ref="CUH1:CUJ1"/>
    <mergeCell ref="CUK1:CUM1"/>
    <mergeCell ref="CTJ1:CTL1"/>
    <mergeCell ref="CTM1:CTO1"/>
    <mergeCell ref="CTP1:CTR1"/>
    <mergeCell ref="CTS1:CTU1"/>
    <mergeCell ref="CTV1:CTX1"/>
    <mergeCell ref="DAW1:DAY1"/>
    <mergeCell ref="DAZ1:DBB1"/>
    <mergeCell ref="DBC1:DBE1"/>
    <mergeCell ref="DBF1:DBH1"/>
    <mergeCell ref="DBI1:DBK1"/>
    <mergeCell ref="DAH1:DAJ1"/>
    <mergeCell ref="DAK1:DAM1"/>
    <mergeCell ref="DAN1:DAP1"/>
    <mergeCell ref="DAQ1:DAS1"/>
    <mergeCell ref="DAT1:DAV1"/>
    <mergeCell ref="CZS1:CZU1"/>
    <mergeCell ref="CZV1:CZX1"/>
    <mergeCell ref="CZY1:DAA1"/>
    <mergeCell ref="DAB1:DAD1"/>
    <mergeCell ref="DAE1:DAG1"/>
    <mergeCell ref="CZD1:CZF1"/>
    <mergeCell ref="CZG1:CZI1"/>
    <mergeCell ref="CZJ1:CZL1"/>
    <mergeCell ref="CZM1:CZO1"/>
    <mergeCell ref="CZP1:CZR1"/>
    <mergeCell ref="CYO1:CYQ1"/>
    <mergeCell ref="CYR1:CYT1"/>
    <mergeCell ref="CYU1:CYW1"/>
    <mergeCell ref="CYX1:CYZ1"/>
    <mergeCell ref="CZA1:CZC1"/>
    <mergeCell ref="CXZ1:CYB1"/>
    <mergeCell ref="CYC1:CYE1"/>
    <mergeCell ref="CYF1:CYH1"/>
    <mergeCell ref="CYI1:CYK1"/>
    <mergeCell ref="CYL1:CYN1"/>
    <mergeCell ref="CXK1:CXM1"/>
    <mergeCell ref="CXN1:CXP1"/>
    <mergeCell ref="CXQ1:CXS1"/>
    <mergeCell ref="CXT1:CXV1"/>
    <mergeCell ref="CXW1:CXY1"/>
    <mergeCell ref="DEX1:DEZ1"/>
    <mergeCell ref="DFA1:DFC1"/>
    <mergeCell ref="DFD1:DFF1"/>
    <mergeCell ref="DFG1:DFI1"/>
    <mergeCell ref="DFJ1:DFL1"/>
    <mergeCell ref="DEI1:DEK1"/>
    <mergeCell ref="DEL1:DEN1"/>
    <mergeCell ref="DEO1:DEQ1"/>
    <mergeCell ref="DER1:DET1"/>
    <mergeCell ref="DEU1:DEW1"/>
    <mergeCell ref="DDT1:DDV1"/>
    <mergeCell ref="DDW1:DDY1"/>
    <mergeCell ref="DDZ1:DEB1"/>
    <mergeCell ref="DEC1:DEE1"/>
    <mergeCell ref="DEF1:DEH1"/>
    <mergeCell ref="DDE1:DDG1"/>
    <mergeCell ref="DDH1:DDJ1"/>
    <mergeCell ref="DDK1:DDM1"/>
    <mergeCell ref="DDN1:DDP1"/>
    <mergeCell ref="DDQ1:DDS1"/>
    <mergeCell ref="DCP1:DCR1"/>
    <mergeCell ref="DCS1:DCU1"/>
    <mergeCell ref="DCV1:DCX1"/>
    <mergeCell ref="DCY1:DDA1"/>
    <mergeCell ref="DDB1:DDD1"/>
    <mergeCell ref="DCA1:DCC1"/>
    <mergeCell ref="DCD1:DCF1"/>
    <mergeCell ref="DCG1:DCI1"/>
    <mergeCell ref="DCJ1:DCL1"/>
    <mergeCell ref="DCM1:DCO1"/>
    <mergeCell ref="DBL1:DBN1"/>
    <mergeCell ref="DBO1:DBQ1"/>
    <mergeCell ref="DBR1:DBT1"/>
    <mergeCell ref="DBU1:DBW1"/>
    <mergeCell ref="DBX1:DBZ1"/>
    <mergeCell ref="DIY1:DJA1"/>
    <mergeCell ref="DJB1:DJD1"/>
    <mergeCell ref="DJE1:DJG1"/>
    <mergeCell ref="DJH1:DJJ1"/>
    <mergeCell ref="DJK1:DJM1"/>
    <mergeCell ref="DIJ1:DIL1"/>
    <mergeCell ref="DIM1:DIO1"/>
    <mergeCell ref="DIP1:DIR1"/>
    <mergeCell ref="DIS1:DIU1"/>
    <mergeCell ref="DIV1:DIX1"/>
    <mergeCell ref="DHU1:DHW1"/>
    <mergeCell ref="DHX1:DHZ1"/>
    <mergeCell ref="DIA1:DIC1"/>
    <mergeCell ref="DID1:DIF1"/>
    <mergeCell ref="DIG1:DII1"/>
    <mergeCell ref="DHF1:DHH1"/>
    <mergeCell ref="DHI1:DHK1"/>
    <mergeCell ref="DHL1:DHN1"/>
    <mergeCell ref="DHO1:DHQ1"/>
    <mergeCell ref="DHR1:DHT1"/>
    <mergeCell ref="DGQ1:DGS1"/>
    <mergeCell ref="DGT1:DGV1"/>
    <mergeCell ref="DGW1:DGY1"/>
    <mergeCell ref="DGZ1:DHB1"/>
    <mergeCell ref="DHC1:DHE1"/>
    <mergeCell ref="DGB1:DGD1"/>
    <mergeCell ref="DGE1:DGG1"/>
    <mergeCell ref="DGH1:DGJ1"/>
    <mergeCell ref="DGK1:DGM1"/>
    <mergeCell ref="DGN1:DGP1"/>
    <mergeCell ref="DFM1:DFO1"/>
    <mergeCell ref="DFP1:DFR1"/>
    <mergeCell ref="DFS1:DFU1"/>
    <mergeCell ref="DFV1:DFX1"/>
    <mergeCell ref="DFY1:DGA1"/>
    <mergeCell ref="DMZ1:DNB1"/>
    <mergeCell ref="DNC1:DNE1"/>
    <mergeCell ref="DNF1:DNH1"/>
    <mergeCell ref="DNI1:DNK1"/>
    <mergeCell ref="DNL1:DNN1"/>
    <mergeCell ref="DMK1:DMM1"/>
    <mergeCell ref="DMN1:DMP1"/>
    <mergeCell ref="DMQ1:DMS1"/>
    <mergeCell ref="DMT1:DMV1"/>
    <mergeCell ref="DMW1:DMY1"/>
    <mergeCell ref="DLV1:DLX1"/>
    <mergeCell ref="DLY1:DMA1"/>
    <mergeCell ref="DMB1:DMD1"/>
    <mergeCell ref="DME1:DMG1"/>
    <mergeCell ref="DMH1:DMJ1"/>
    <mergeCell ref="DLG1:DLI1"/>
    <mergeCell ref="DLJ1:DLL1"/>
    <mergeCell ref="DLM1:DLO1"/>
    <mergeCell ref="DLP1:DLR1"/>
    <mergeCell ref="DLS1:DLU1"/>
    <mergeCell ref="DKR1:DKT1"/>
    <mergeCell ref="DKU1:DKW1"/>
    <mergeCell ref="DKX1:DKZ1"/>
    <mergeCell ref="DLA1:DLC1"/>
    <mergeCell ref="DLD1:DLF1"/>
    <mergeCell ref="DKC1:DKE1"/>
    <mergeCell ref="DKF1:DKH1"/>
    <mergeCell ref="DKI1:DKK1"/>
    <mergeCell ref="DKL1:DKN1"/>
    <mergeCell ref="DKO1:DKQ1"/>
    <mergeCell ref="DJN1:DJP1"/>
    <mergeCell ref="DJQ1:DJS1"/>
    <mergeCell ref="DJT1:DJV1"/>
    <mergeCell ref="DJW1:DJY1"/>
    <mergeCell ref="DJZ1:DKB1"/>
    <mergeCell ref="DRA1:DRC1"/>
    <mergeCell ref="DRD1:DRF1"/>
    <mergeCell ref="DRG1:DRI1"/>
    <mergeCell ref="DRJ1:DRL1"/>
    <mergeCell ref="DRM1:DRO1"/>
    <mergeCell ref="DQL1:DQN1"/>
    <mergeCell ref="DQO1:DQQ1"/>
    <mergeCell ref="DQR1:DQT1"/>
    <mergeCell ref="DQU1:DQW1"/>
    <mergeCell ref="DQX1:DQZ1"/>
    <mergeCell ref="DPW1:DPY1"/>
    <mergeCell ref="DPZ1:DQB1"/>
    <mergeCell ref="DQC1:DQE1"/>
    <mergeCell ref="DQF1:DQH1"/>
    <mergeCell ref="DQI1:DQK1"/>
    <mergeCell ref="DPH1:DPJ1"/>
    <mergeCell ref="DPK1:DPM1"/>
    <mergeCell ref="DPN1:DPP1"/>
    <mergeCell ref="DPQ1:DPS1"/>
    <mergeCell ref="DPT1:DPV1"/>
    <mergeCell ref="DOS1:DOU1"/>
    <mergeCell ref="DOV1:DOX1"/>
    <mergeCell ref="DOY1:DPA1"/>
    <mergeCell ref="DPB1:DPD1"/>
    <mergeCell ref="DPE1:DPG1"/>
    <mergeCell ref="DOD1:DOF1"/>
    <mergeCell ref="DOG1:DOI1"/>
    <mergeCell ref="DOJ1:DOL1"/>
    <mergeCell ref="DOM1:DOO1"/>
    <mergeCell ref="DOP1:DOR1"/>
    <mergeCell ref="DNO1:DNQ1"/>
    <mergeCell ref="DNR1:DNT1"/>
    <mergeCell ref="DNU1:DNW1"/>
    <mergeCell ref="DNX1:DNZ1"/>
    <mergeCell ref="DOA1:DOC1"/>
    <mergeCell ref="DVB1:DVD1"/>
    <mergeCell ref="DVE1:DVG1"/>
    <mergeCell ref="DVH1:DVJ1"/>
    <mergeCell ref="DVK1:DVM1"/>
    <mergeCell ref="DVN1:DVP1"/>
    <mergeCell ref="DUM1:DUO1"/>
    <mergeCell ref="DUP1:DUR1"/>
    <mergeCell ref="DUS1:DUU1"/>
    <mergeCell ref="DUV1:DUX1"/>
    <mergeCell ref="DUY1:DVA1"/>
    <mergeCell ref="DTX1:DTZ1"/>
    <mergeCell ref="DUA1:DUC1"/>
    <mergeCell ref="DUD1:DUF1"/>
    <mergeCell ref="DUG1:DUI1"/>
    <mergeCell ref="DUJ1:DUL1"/>
    <mergeCell ref="DTI1:DTK1"/>
    <mergeCell ref="DTL1:DTN1"/>
    <mergeCell ref="DTO1:DTQ1"/>
    <mergeCell ref="DTR1:DTT1"/>
    <mergeCell ref="DTU1:DTW1"/>
    <mergeCell ref="DST1:DSV1"/>
    <mergeCell ref="DSW1:DSY1"/>
    <mergeCell ref="DSZ1:DTB1"/>
    <mergeCell ref="DTC1:DTE1"/>
    <mergeCell ref="DTF1:DTH1"/>
    <mergeCell ref="DSE1:DSG1"/>
    <mergeCell ref="DSH1:DSJ1"/>
    <mergeCell ref="DSK1:DSM1"/>
    <mergeCell ref="DSN1:DSP1"/>
    <mergeCell ref="DSQ1:DSS1"/>
    <mergeCell ref="DRP1:DRR1"/>
    <mergeCell ref="DRS1:DRU1"/>
    <mergeCell ref="DRV1:DRX1"/>
    <mergeCell ref="DRY1:DSA1"/>
    <mergeCell ref="DSB1:DSD1"/>
    <mergeCell ref="DZC1:DZE1"/>
    <mergeCell ref="DZF1:DZH1"/>
    <mergeCell ref="DZI1:DZK1"/>
    <mergeCell ref="DZL1:DZN1"/>
    <mergeCell ref="DZO1:DZQ1"/>
    <mergeCell ref="DYN1:DYP1"/>
    <mergeCell ref="DYQ1:DYS1"/>
    <mergeCell ref="DYT1:DYV1"/>
    <mergeCell ref="DYW1:DYY1"/>
    <mergeCell ref="DYZ1:DZB1"/>
    <mergeCell ref="DXY1:DYA1"/>
    <mergeCell ref="DYB1:DYD1"/>
    <mergeCell ref="DYE1:DYG1"/>
    <mergeCell ref="DYH1:DYJ1"/>
    <mergeCell ref="DYK1:DYM1"/>
    <mergeCell ref="DXJ1:DXL1"/>
    <mergeCell ref="DXM1:DXO1"/>
    <mergeCell ref="DXP1:DXR1"/>
    <mergeCell ref="DXS1:DXU1"/>
    <mergeCell ref="DXV1:DXX1"/>
    <mergeCell ref="DWU1:DWW1"/>
    <mergeCell ref="DWX1:DWZ1"/>
    <mergeCell ref="DXA1:DXC1"/>
    <mergeCell ref="DXD1:DXF1"/>
    <mergeCell ref="DXG1:DXI1"/>
    <mergeCell ref="DWF1:DWH1"/>
    <mergeCell ref="DWI1:DWK1"/>
    <mergeCell ref="DWL1:DWN1"/>
    <mergeCell ref="DWO1:DWQ1"/>
    <mergeCell ref="DWR1:DWT1"/>
    <mergeCell ref="DVQ1:DVS1"/>
    <mergeCell ref="DVT1:DVV1"/>
    <mergeCell ref="DVW1:DVY1"/>
    <mergeCell ref="DVZ1:DWB1"/>
    <mergeCell ref="DWC1:DWE1"/>
    <mergeCell ref="EDD1:EDF1"/>
    <mergeCell ref="EDG1:EDI1"/>
    <mergeCell ref="EDJ1:EDL1"/>
    <mergeCell ref="EDM1:EDO1"/>
    <mergeCell ref="EDP1:EDR1"/>
    <mergeCell ref="ECO1:ECQ1"/>
    <mergeCell ref="ECR1:ECT1"/>
    <mergeCell ref="ECU1:ECW1"/>
    <mergeCell ref="ECX1:ECZ1"/>
    <mergeCell ref="EDA1:EDC1"/>
    <mergeCell ref="EBZ1:ECB1"/>
    <mergeCell ref="ECC1:ECE1"/>
    <mergeCell ref="ECF1:ECH1"/>
    <mergeCell ref="ECI1:ECK1"/>
    <mergeCell ref="ECL1:ECN1"/>
    <mergeCell ref="EBK1:EBM1"/>
    <mergeCell ref="EBN1:EBP1"/>
    <mergeCell ref="EBQ1:EBS1"/>
    <mergeCell ref="EBT1:EBV1"/>
    <mergeCell ref="EBW1:EBY1"/>
    <mergeCell ref="EAV1:EAX1"/>
    <mergeCell ref="EAY1:EBA1"/>
    <mergeCell ref="EBB1:EBD1"/>
    <mergeCell ref="EBE1:EBG1"/>
    <mergeCell ref="EBH1:EBJ1"/>
    <mergeCell ref="EAG1:EAI1"/>
    <mergeCell ref="EAJ1:EAL1"/>
    <mergeCell ref="EAM1:EAO1"/>
    <mergeCell ref="EAP1:EAR1"/>
    <mergeCell ref="EAS1:EAU1"/>
    <mergeCell ref="DZR1:DZT1"/>
    <mergeCell ref="DZU1:DZW1"/>
    <mergeCell ref="DZX1:DZZ1"/>
    <mergeCell ref="EAA1:EAC1"/>
    <mergeCell ref="EAD1:EAF1"/>
    <mergeCell ref="EHE1:EHG1"/>
    <mergeCell ref="EHH1:EHJ1"/>
    <mergeCell ref="EHK1:EHM1"/>
    <mergeCell ref="EHN1:EHP1"/>
    <mergeCell ref="EHQ1:EHS1"/>
    <mergeCell ref="EGP1:EGR1"/>
    <mergeCell ref="EGS1:EGU1"/>
    <mergeCell ref="EGV1:EGX1"/>
    <mergeCell ref="EGY1:EHA1"/>
    <mergeCell ref="EHB1:EHD1"/>
    <mergeCell ref="EGA1:EGC1"/>
    <mergeCell ref="EGD1:EGF1"/>
    <mergeCell ref="EGG1:EGI1"/>
    <mergeCell ref="EGJ1:EGL1"/>
    <mergeCell ref="EGM1:EGO1"/>
    <mergeCell ref="EFL1:EFN1"/>
    <mergeCell ref="EFO1:EFQ1"/>
    <mergeCell ref="EFR1:EFT1"/>
    <mergeCell ref="EFU1:EFW1"/>
    <mergeCell ref="EFX1:EFZ1"/>
    <mergeCell ref="EEW1:EEY1"/>
    <mergeCell ref="EEZ1:EFB1"/>
    <mergeCell ref="EFC1:EFE1"/>
    <mergeCell ref="EFF1:EFH1"/>
    <mergeCell ref="EFI1:EFK1"/>
    <mergeCell ref="EEH1:EEJ1"/>
    <mergeCell ref="EEK1:EEM1"/>
    <mergeCell ref="EEN1:EEP1"/>
    <mergeCell ref="EEQ1:EES1"/>
    <mergeCell ref="EET1:EEV1"/>
    <mergeCell ref="EDS1:EDU1"/>
    <mergeCell ref="EDV1:EDX1"/>
    <mergeCell ref="EDY1:EEA1"/>
    <mergeCell ref="EEB1:EED1"/>
    <mergeCell ref="EEE1:EEG1"/>
    <mergeCell ref="ELF1:ELH1"/>
    <mergeCell ref="ELI1:ELK1"/>
    <mergeCell ref="ELL1:ELN1"/>
    <mergeCell ref="ELO1:ELQ1"/>
    <mergeCell ref="ELR1:ELT1"/>
    <mergeCell ref="EKQ1:EKS1"/>
    <mergeCell ref="EKT1:EKV1"/>
    <mergeCell ref="EKW1:EKY1"/>
    <mergeCell ref="EKZ1:ELB1"/>
    <mergeCell ref="ELC1:ELE1"/>
    <mergeCell ref="EKB1:EKD1"/>
    <mergeCell ref="EKE1:EKG1"/>
    <mergeCell ref="EKH1:EKJ1"/>
    <mergeCell ref="EKK1:EKM1"/>
    <mergeCell ref="EKN1:EKP1"/>
    <mergeCell ref="EJM1:EJO1"/>
    <mergeCell ref="EJP1:EJR1"/>
    <mergeCell ref="EJS1:EJU1"/>
    <mergeCell ref="EJV1:EJX1"/>
    <mergeCell ref="EJY1:EKA1"/>
    <mergeCell ref="EIX1:EIZ1"/>
    <mergeCell ref="EJA1:EJC1"/>
    <mergeCell ref="EJD1:EJF1"/>
    <mergeCell ref="EJG1:EJI1"/>
    <mergeCell ref="EJJ1:EJL1"/>
    <mergeCell ref="EII1:EIK1"/>
    <mergeCell ref="EIL1:EIN1"/>
    <mergeCell ref="EIO1:EIQ1"/>
    <mergeCell ref="EIR1:EIT1"/>
    <mergeCell ref="EIU1:EIW1"/>
    <mergeCell ref="EHT1:EHV1"/>
    <mergeCell ref="EHW1:EHY1"/>
    <mergeCell ref="EHZ1:EIB1"/>
    <mergeCell ref="EIC1:EIE1"/>
    <mergeCell ref="EIF1:EIH1"/>
    <mergeCell ref="EPG1:EPI1"/>
    <mergeCell ref="EPJ1:EPL1"/>
    <mergeCell ref="EPM1:EPO1"/>
    <mergeCell ref="EPP1:EPR1"/>
    <mergeCell ref="EPS1:EPU1"/>
    <mergeCell ref="EOR1:EOT1"/>
    <mergeCell ref="EOU1:EOW1"/>
    <mergeCell ref="EOX1:EOZ1"/>
    <mergeCell ref="EPA1:EPC1"/>
    <mergeCell ref="EPD1:EPF1"/>
    <mergeCell ref="EOC1:EOE1"/>
    <mergeCell ref="EOF1:EOH1"/>
    <mergeCell ref="EOI1:EOK1"/>
    <mergeCell ref="EOL1:EON1"/>
    <mergeCell ref="EOO1:EOQ1"/>
    <mergeCell ref="ENN1:ENP1"/>
    <mergeCell ref="ENQ1:ENS1"/>
    <mergeCell ref="ENT1:ENV1"/>
    <mergeCell ref="ENW1:ENY1"/>
    <mergeCell ref="ENZ1:EOB1"/>
    <mergeCell ref="EMY1:ENA1"/>
    <mergeCell ref="ENB1:END1"/>
    <mergeCell ref="ENE1:ENG1"/>
    <mergeCell ref="ENH1:ENJ1"/>
    <mergeCell ref="ENK1:ENM1"/>
    <mergeCell ref="EMJ1:EML1"/>
    <mergeCell ref="EMM1:EMO1"/>
    <mergeCell ref="EMP1:EMR1"/>
    <mergeCell ref="EMS1:EMU1"/>
    <mergeCell ref="EMV1:EMX1"/>
    <mergeCell ref="ELU1:ELW1"/>
    <mergeCell ref="ELX1:ELZ1"/>
    <mergeCell ref="EMA1:EMC1"/>
    <mergeCell ref="EMD1:EMF1"/>
    <mergeCell ref="EMG1:EMI1"/>
    <mergeCell ref="ETH1:ETJ1"/>
    <mergeCell ref="ETK1:ETM1"/>
    <mergeCell ref="ETN1:ETP1"/>
    <mergeCell ref="ETQ1:ETS1"/>
    <mergeCell ref="ETT1:ETV1"/>
    <mergeCell ref="ESS1:ESU1"/>
    <mergeCell ref="ESV1:ESX1"/>
    <mergeCell ref="ESY1:ETA1"/>
    <mergeCell ref="ETB1:ETD1"/>
    <mergeCell ref="ETE1:ETG1"/>
    <mergeCell ref="ESD1:ESF1"/>
    <mergeCell ref="ESG1:ESI1"/>
    <mergeCell ref="ESJ1:ESL1"/>
    <mergeCell ref="ESM1:ESO1"/>
    <mergeCell ref="ESP1:ESR1"/>
    <mergeCell ref="ERO1:ERQ1"/>
    <mergeCell ref="ERR1:ERT1"/>
    <mergeCell ref="ERU1:ERW1"/>
    <mergeCell ref="ERX1:ERZ1"/>
    <mergeCell ref="ESA1:ESC1"/>
    <mergeCell ref="EQZ1:ERB1"/>
    <mergeCell ref="ERC1:ERE1"/>
    <mergeCell ref="ERF1:ERH1"/>
    <mergeCell ref="ERI1:ERK1"/>
    <mergeCell ref="ERL1:ERN1"/>
    <mergeCell ref="EQK1:EQM1"/>
    <mergeCell ref="EQN1:EQP1"/>
    <mergeCell ref="EQQ1:EQS1"/>
    <mergeCell ref="EQT1:EQV1"/>
    <mergeCell ref="EQW1:EQY1"/>
    <mergeCell ref="EPV1:EPX1"/>
    <mergeCell ref="EPY1:EQA1"/>
    <mergeCell ref="EQB1:EQD1"/>
    <mergeCell ref="EQE1:EQG1"/>
    <mergeCell ref="EQH1:EQJ1"/>
    <mergeCell ref="EXI1:EXK1"/>
    <mergeCell ref="EXL1:EXN1"/>
    <mergeCell ref="EXO1:EXQ1"/>
    <mergeCell ref="EXR1:EXT1"/>
    <mergeCell ref="EXU1:EXW1"/>
    <mergeCell ref="EWT1:EWV1"/>
    <mergeCell ref="EWW1:EWY1"/>
    <mergeCell ref="EWZ1:EXB1"/>
    <mergeCell ref="EXC1:EXE1"/>
    <mergeCell ref="EXF1:EXH1"/>
    <mergeCell ref="EWE1:EWG1"/>
    <mergeCell ref="EWH1:EWJ1"/>
    <mergeCell ref="EWK1:EWM1"/>
    <mergeCell ref="EWN1:EWP1"/>
    <mergeCell ref="EWQ1:EWS1"/>
    <mergeCell ref="EVP1:EVR1"/>
    <mergeCell ref="EVS1:EVU1"/>
    <mergeCell ref="EVV1:EVX1"/>
    <mergeCell ref="EVY1:EWA1"/>
    <mergeCell ref="EWB1:EWD1"/>
    <mergeCell ref="EVA1:EVC1"/>
    <mergeCell ref="EVD1:EVF1"/>
    <mergeCell ref="EVG1:EVI1"/>
    <mergeCell ref="EVJ1:EVL1"/>
    <mergeCell ref="EVM1:EVO1"/>
    <mergeCell ref="EUL1:EUN1"/>
    <mergeCell ref="EUO1:EUQ1"/>
    <mergeCell ref="EUR1:EUT1"/>
    <mergeCell ref="EUU1:EUW1"/>
    <mergeCell ref="EUX1:EUZ1"/>
    <mergeCell ref="ETW1:ETY1"/>
    <mergeCell ref="ETZ1:EUB1"/>
    <mergeCell ref="EUC1:EUE1"/>
    <mergeCell ref="EUF1:EUH1"/>
    <mergeCell ref="EUI1:EUK1"/>
    <mergeCell ref="FBJ1:FBL1"/>
    <mergeCell ref="FBM1:FBO1"/>
    <mergeCell ref="FBP1:FBR1"/>
    <mergeCell ref="FBS1:FBU1"/>
    <mergeCell ref="FBV1:FBX1"/>
    <mergeCell ref="FAU1:FAW1"/>
    <mergeCell ref="FAX1:FAZ1"/>
    <mergeCell ref="FBA1:FBC1"/>
    <mergeCell ref="FBD1:FBF1"/>
    <mergeCell ref="FBG1:FBI1"/>
    <mergeCell ref="FAF1:FAH1"/>
    <mergeCell ref="FAI1:FAK1"/>
    <mergeCell ref="FAL1:FAN1"/>
    <mergeCell ref="FAO1:FAQ1"/>
    <mergeCell ref="FAR1:FAT1"/>
    <mergeCell ref="EZQ1:EZS1"/>
    <mergeCell ref="EZT1:EZV1"/>
    <mergeCell ref="EZW1:EZY1"/>
    <mergeCell ref="EZZ1:FAB1"/>
    <mergeCell ref="FAC1:FAE1"/>
    <mergeCell ref="EZB1:EZD1"/>
    <mergeCell ref="EZE1:EZG1"/>
    <mergeCell ref="EZH1:EZJ1"/>
    <mergeCell ref="EZK1:EZM1"/>
    <mergeCell ref="EZN1:EZP1"/>
    <mergeCell ref="EYM1:EYO1"/>
    <mergeCell ref="EYP1:EYR1"/>
    <mergeCell ref="EYS1:EYU1"/>
    <mergeCell ref="EYV1:EYX1"/>
    <mergeCell ref="EYY1:EZA1"/>
    <mergeCell ref="EXX1:EXZ1"/>
    <mergeCell ref="EYA1:EYC1"/>
    <mergeCell ref="EYD1:EYF1"/>
    <mergeCell ref="EYG1:EYI1"/>
    <mergeCell ref="EYJ1:EYL1"/>
    <mergeCell ref="FFK1:FFM1"/>
    <mergeCell ref="FFN1:FFP1"/>
    <mergeCell ref="FFQ1:FFS1"/>
    <mergeCell ref="FFT1:FFV1"/>
    <mergeCell ref="FFW1:FFY1"/>
    <mergeCell ref="FEV1:FEX1"/>
    <mergeCell ref="FEY1:FFA1"/>
    <mergeCell ref="FFB1:FFD1"/>
    <mergeCell ref="FFE1:FFG1"/>
    <mergeCell ref="FFH1:FFJ1"/>
    <mergeCell ref="FEG1:FEI1"/>
    <mergeCell ref="FEJ1:FEL1"/>
    <mergeCell ref="FEM1:FEO1"/>
    <mergeCell ref="FEP1:FER1"/>
    <mergeCell ref="FES1:FEU1"/>
    <mergeCell ref="FDR1:FDT1"/>
    <mergeCell ref="FDU1:FDW1"/>
    <mergeCell ref="FDX1:FDZ1"/>
    <mergeCell ref="FEA1:FEC1"/>
    <mergeCell ref="FED1:FEF1"/>
    <mergeCell ref="FDC1:FDE1"/>
    <mergeCell ref="FDF1:FDH1"/>
    <mergeCell ref="FDI1:FDK1"/>
    <mergeCell ref="FDL1:FDN1"/>
    <mergeCell ref="FDO1:FDQ1"/>
    <mergeCell ref="FCN1:FCP1"/>
    <mergeCell ref="FCQ1:FCS1"/>
    <mergeCell ref="FCT1:FCV1"/>
    <mergeCell ref="FCW1:FCY1"/>
    <mergeCell ref="FCZ1:FDB1"/>
    <mergeCell ref="FBY1:FCA1"/>
    <mergeCell ref="FCB1:FCD1"/>
    <mergeCell ref="FCE1:FCG1"/>
    <mergeCell ref="FCH1:FCJ1"/>
    <mergeCell ref="FCK1:FCM1"/>
    <mergeCell ref="FJL1:FJN1"/>
    <mergeCell ref="FJO1:FJQ1"/>
    <mergeCell ref="FJR1:FJT1"/>
    <mergeCell ref="FJU1:FJW1"/>
    <mergeCell ref="FJX1:FJZ1"/>
    <mergeCell ref="FIW1:FIY1"/>
    <mergeCell ref="FIZ1:FJB1"/>
    <mergeCell ref="FJC1:FJE1"/>
    <mergeCell ref="FJF1:FJH1"/>
    <mergeCell ref="FJI1:FJK1"/>
    <mergeCell ref="FIH1:FIJ1"/>
    <mergeCell ref="FIK1:FIM1"/>
    <mergeCell ref="FIN1:FIP1"/>
    <mergeCell ref="FIQ1:FIS1"/>
    <mergeCell ref="FIT1:FIV1"/>
    <mergeCell ref="FHS1:FHU1"/>
    <mergeCell ref="FHV1:FHX1"/>
    <mergeCell ref="FHY1:FIA1"/>
    <mergeCell ref="FIB1:FID1"/>
    <mergeCell ref="FIE1:FIG1"/>
    <mergeCell ref="FHD1:FHF1"/>
    <mergeCell ref="FHG1:FHI1"/>
    <mergeCell ref="FHJ1:FHL1"/>
    <mergeCell ref="FHM1:FHO1"/>
    <mergeCell ref="FHP1:FHR1"/>
    <mergeCell ref="FGO1:FGQ1"/>
    <mergeCell ref="FGR1:FGT1"/>
    <mergeCell ref="FGU1:FGW1"/>
    <mergeCell ref="FGX1:FGZ1"/>
    <mergeCell ref="FHA1:FHC1"/>
    <mergeCell ref="FFZ1:FGB1"/>
    <mergeCell ref="FGC1:FGE1"/>
    <mergeCell ref="FGF1:FGH1"/>
    <mergeCell ref="FGI1:FGK1"/>
    <mergeCell ref="FGL1:FGN1"/>
    <mergeCell ref="FNM1:FNO1"/>
    <mergeCell ref="FNP1:FNR1"/>
    <mergeCell ref="FNS1:FNU1"/>
    <mergeCell ref="FNV1:FNX1"/>
    <mergeCell ref="FNY1:FOA1"/>
    <mergeCell ref="FMX1:FMZ1"/>
    <mergeCell ref="FNA1:FNC1"/>
    <mergeCell ref="FND1:FNF1"/>
    <mergeCell ref="FNG1:FNI1"/>
    <mergeCell ref="FNJ1:FNL1"/>
    <mergeCell ref="FMI1:FMK1"/>
    <mergeCell ref="FML1:FMN1"/>
    <mergeCell ref="FMO1:FMQ1"/>
    <mergeCell ref="FMR1:FMT1"/>
    <mergeCell ref="FMU1:FMW1"/>
    <mergeCell ref="FLT1:FLV1"/>
    <mergeCell ref="FLW1:FLY1"/>
    <mergeCell ref="FLZ1:FMB1"/>
    <mergeCell ref="FMC1:FME1"/>
    <mergeCell ref="FMF1:FMH1"/>
    <mergeCell ref="FLE1:FLG1"/>
    <mergeCell ref="FLH1:FLJ1"/>
    <mergeCell ref="FLK1:FLM1"/>
    <mergeCell ref="FLN1:FLP1"/>
    <mergeCell ref="FLQ1:FLS1"/>
    <mergeCell ref="FKP1:FKR1"/>
    <mergeCell ref="FKS1:FKU1"/>
    <mergeCell ref="FKV1:FKX1"/>
    <mergeCell ref="FKY1:FLA1"/>
    <mergeCell ref="FLB1:FLD1"/>
    <mergeCell ref="FKA1:FKC1"/>
    <mergeCell ref="FKD1:FKF1"/>
    <mergeCell ref="FKG1:FKI1"/>
    <mergeCell ref="FKJ1:FKL1"/>
    <mergeCell ref="FKM1:FKO1"/>
    <mergeCell ref="FRN1:FRP1"/>
    <mergeCell ref="FRQ1:FRS1"/>
    <mergeCell ref="FRT1:FRV1"/>
    <mergeCell ref="FRW1:FRY1"/>
    <mergeCell ref="FRZ1:FSB1"/>
    <mergeCell ref="FQY1:FRA1"/>
    <mergeCell ref="FRB1:FRD1"/>
    <mergeCell ref="FRE1:FRG1"/>
    <mergeCell ref="FRH1:FRJ1"/>
    <mergeCell ref="FRK1:FRM1"/>
    <mergeCell ref="FQJ1:FQL1"/>
    <mergeCell ref="FQM1:FQO1"/>
    <mergeCell ref="FQP1:FQR1"/>
    <mergeCell ref="FQS1:FQU1"/>
    <mergeCell ref="FQV1:FQX1"/>
    <mergeCell ref="FPU1:FPW1"/>
    <mergeCell ref="FPX1:FPZ1"/>
    <mergeCell ref="FQA1:FQC1"/>
    <mergeCell ref="FQD1:FQF1"/>
    <mergeCell ref="FQG1:FQI1"/>
    <mergeCell ref="FPF1:FPH1"/>
    <mergeCell ref="FPI1:FPK1"/>
    <mergeCell ref="FPL1:FPN1"/>
    <mergeCell ref="FPO1:FPQ1"/>
    <mergeCell ref="FPR1:FPT1"/>
    <mergeCell ref="FOQ1:FOS1"/>
    <mergeCell ref="FOT1:FOV1"/>
    <mergeCell ref="FOW1:FOY1"/>
    <mergeCell ref="FOZ1:FPB1"/>
    <mergeCell ref="FPC1:FPE1"/>
    <mergeCell ref="FOB1:FOD1"/>
    <mergeCell ref="FOE1:FOG1"/>
    <mergeCell ref="FOH1:FOJ1"/>
    <mergeCell ref="FOK1:FOM1"/>
    <mergeCell ref="FON1:FOP1"/>
    <mergeCell ref="FVO1:FVQ1"/>
    <mergeCell ref="FVR1:FVT1"/>
    <mergeCell ref="FVU1:FVW1"/>
    <mergeCell ref="FVX1:FVZ1"/>
    <mergeCell ref="FWA1:FWC1"/>
    <mergeCell ref="FUZ1:FVB1"/>
    <mergeCell ref="FVC1:FVE1"/>
    <mergeCell ref="FVF1:FVH1"/>
    <mergeCell ref="FVI1:FVK1"/>
    <mergeCell ref="FVL1:FVN1"/>
    <mergeCell ref="FUK1:FUM1"/>
    <mergeCell ref="FUN1:FUP1"/>
    <mergeCell ref="FUQ1:FUS1"/>
    <mergeCell ref="FUT1:FUV1"/>
    <mergeCell ref="FUW1:FUY1"/>
    <mergeCell ref="FTV1:FTX1"/>
    <mergeCell ref="FTY1:FUA1"/>
    <mergeCell ref="FUB1:FUD1"/>
    <mergeCell ref="FUE1:FUG1"/>
    <mergeCell ref="FUH1:FUJ1"/>
    <mergeCell ref="FTG1:FTI1"/>
    <mergeCell ref="FTJ1:FTL1"/>
    <mergeCell ref="FTM1:FTO1"/>
    <mergeCell ref="FTP1:FTR1"/>
    <mergeCell ref="FTS1:FTU1"/>
    <mergeCell ref="FSR1:FST1"/>
    <mergeCell ref="FSU1:FSW1"/>
    <mergeCell ref="FSX1:FSZ1"/>
    <mergeCell ref="FTA1:FTC1"/>
    <mergeCell ref="FTD1:FTF1"/>
    <mergeCell ref="FSC1:FSE1"/>
    <mergeCell ref="FSF1:FSH1"/>
    <mergeCell ref="FSI1:FSK1"/>
    <mergeCell ref="FSL1:FSN1"/>
    <mergeCell ref="FSO1:FSQ1"/>
    <mergeCell ref="FZP1:FZR1"/>
    <mergeCell ref="FZS1:FZU1"/>
    <mergeCell ref="FZV1:FZX1"/>
    <mergeCell ref="FZY1:GAA1"/>
    <mergeCell ref="GAB1:GAD1"/>
    <mergeCell ref="FZA1:FZC1"/>
    <mergeCell ref="FZD1:FZF1"/>
    <mergeCell ref="FZG1:FZI1"/>
    <mergeCell ref="FZJ1:FZL1"/>
    <mergeCell ref="FZM1:FZO1"/>
    <mergeCell ref="FYL1:FYN1"/>
    <mergeCell ref="FYO1:FYQ1"/>
    <mergeCell ref="FYR1:FYT1"/>
    <mergeCell ref="FYU1:FYW1"/>
    <mergeCell ref="FYX1:FYZ1"/>
    <mergeCell ref="FXW1:FXY1"/>
    <mergeCell ref="FXZ1:FYB1"/>
    <mergeCell ref="FYC1:FYE1"/>
    <mergeCell ref="FYF1:FYH1"/>
    <mergeCell ref="FYI1:FYK1"/>
    <mergeCell ref="FXH1:FXJ1"/>
    <mergeCell ref="FXK1:FXM1"/>
    <mergeCell ref="FXN1:FXP1"/>
    <mergeCell ref="FXQ1:FXS1"/>
    <mergeCell ref="FXT1:FXV1"/>
    <mergeCell ref="FWS1:FWU1"/>
    <mergeCell ref="FWV1:FWX1"/>
    <mergeCell ref="FWY1:FXA1"/>
    <mergeCell ref="FXB1:FXD1"/>
    <mergeCell ref="FXE1:FXG1"/>
    <mergeCell ref="FWD1:FWF1"/>
    <mergeCell ref="FWG1:FWI1"/>
    <mergeCell ref="FWJ1:FWL1"/>
    <mergeCell ref="FWM1:FWO1"/>
    <mergeCell ref="FWP1:FWR1"/>
    <mergeCell ref="GDQ1:GDS1"/>
    <mergeCell ref="GDT1:GDV1"/>
    <mergeCell ref="GDW1:GDY1"/>
    <mergeCell ref="GDZ1:GEB1"/>
    <mergeCell ref="GEC1:GEE1"/>
    <mergeCell ref="GDB1:GDD1"/>
    <mergeCell ref="GDE1:GDG1"/>
    <mergeCell ref="GDH1:GDJ1"/>
    <mergeCell ref="GDK1:GDM1"/>
    <mergeCell ref="GDN1:GDP1"/>
    <mergeCell ref="GCM1:GCO1"/>
    <mergeCell ref="GCP1:GCR1"/>
    <mergeCell ref="GCS1:GCU1"/>
    <mergeCell ref="GCV1:GCX1"/>
    <mergeCell ref="GCY1:GDA1"/>
    <mergeCell ref="GBX1:GBZ1"/>
    <mergeCell ref="GCA1:GCC1"/>
    <mergeCell ref="GCD1:GCF1"/>
    <mergeCell ref="GCG1:GCI1"/>
    <mergeCell ref="GCJ1:GCL1"/>
    <mergeCell ref="GBI1:GBK1"/>
    <mergeCell ref="GBL1:GBN1"/>
    <mergeCell ref="GBO1:GBQ1"/>
    <mergeCell ref="GBR1:GBT1"/>
    <mergeCell ref="GBU1:GBW1"/>
    <mergeCell ref="GAT1:GAV1"/>
    <mergeCell ref="GAW1:GAY1"/>
    <mergeCell ref="GAZ1:GBB1"/>
    <mergeCell ref="GBC1:GBE1"/>
    <mergeCell ref="GBF1:GBH1"/>
    <mergeCell ref="GAE1:GAG1"/>
    <mergeCell ref="GAH1:GAJ1"/>
    <mergeCell ref="GAK1:GAM1"/>
    <mergeCell ref="GAN1:GAP1"/>
    <mergeCell ref="GAQ1:GAS1"/>
    <mergeCell ref="GHR1:GHT1"/>
    <mergeCell ref="GHU1:GHW1"/>
    <mergeCell ref="GHX1:GHZ1"/>
    <mergeCell ref="GIA1:GIC1"/>
    <mergeCell ref="GID1:GIF1"/>
    <mergeCell ref="GHC1:GHE1"/>
    <mergeCell ref="GHF1:GHH1"/>
    <mergeCell ref="GHI1:GHK1"/>
    <mergeCell ref="GHL1:GHN1"/>
    <mergeCell ref="GHO1:GHQ1"/>
    <mergeCell ref="GGN1:GGP1"/>
    <mergeCell ref="GGQ1:GGS1"/>
    <mergeCell ref="GGT1:GGV1"/>
    <mergeCell ref="GGW1:GGY1"/>
    <mergeCell ref="GGZ1:GHB1"/>
    <mergeCell ref="GFY1:GGA1"/>
    <mergeCell ref="GGB1:GGD1"/>
    <mergeCell ref="GGE1:GGG1"/>
    <mergeCell ref="GGH1:GGJ1"/>
    <mergeCell ref="GGK1:GGM1"/>
    <mergeCell ref="GFJ1:GFL1"/>
    <mergeCell ref="GFM1:GFO1"/>
    <mergeCell ref="GFP1:GFR1"/>
    <mergeCell ref="GFS1:GFU1"/>
    <mergeCell ref="GFV1:GFX1"/>
    <mergeCell ref="GEU1:GEW1"/>
    <mergeCell ref="GEX1:GEZ1"/>
    <mergeCell ref="GFA1:GFC1"/>
    <mergeCell ref="GFD1:GFF1"/>
    <mergeCell ref="GFG1:GFI1"/>
    <mergeCell ref="GEF1:GEH1"/>
    <mergeCell ref="GEI1:GEK1"/>
    <mergeCell ref="GEL1:GEN1"/>
    <mergeCell ref="GEO1:GEQ1"/>
    <mergeCell ref="GER1:GET1"/>
    <mergeCell ref="GLS1:GLU1"/>
    <mergeCell ref="GLV1:GLX1"/>
    <mergeCell ref="GLY1:GMA1"/>
    <mergeCell ref="GMB1:GMD1"/>
    <mergeCell ref="GME1:GMG1"/>
    <mergeCell ref="GLD1:GLF1"/>
    <mergeCell ref="GLG1:GLI1"/>
    <mergeCell ref="GLJ1:GLL1"/>
    <mergeCell ref="GLM1:GLO1"/>
    <mergeCell ref="GLP1:GLR1"/>
    <mergeCell ref="GKO1:GKQ1"/>
    <mergeCell ref="GKR1:GKT1"/>
    <mergeCell ref="GKU1:GKW1"/>
    <mergeCell ref="GKX1:GKZ1"/>
    <mergeCell ref="GLA1:GLC1"/>
    <mergeCell ref="GJZ1:GKB1"/>
    <mergeCell ref="GKC1:GKE1"/>
    <mergeCell ref="GKF1:GKH1"/>
    <mergeCell ref="GKI1:GKK1"/>
    <mergeCell ref="GKL1:GKN1"/>
    <mergeCell ref="GJK1:GJM1"/>
    <mergeCell ref="GJN1:GJP1"/>
    <mergeCell ref="GJQ1:GJS1"/>
    <mergeCell ref="GJT1:GJV1"/>
    <mergeCell ref="GJW1:GJY1"/>
    <mergeCell ref="GIV1:GIX1"/>
    <mergeCell ref="GIY1:GJA1"/>
    <mergeCell ref="GJB1:GJD1"/>
    <mergeCell ref="GJE1:GJG1"/>
    <mergeCell ref="GJH1:GJJ1"/>
    <mergeCell ref="GIG1:GII1"/>
    <mergeCell ref="GIJ1:GIL1"/>
    <mergeCell ref="GIM1:GIO1"/>
    <mergeCell ref="GIP1:GIR1"/>
    <mergeCell ref="GIS1:GIU1"/>
    <mergeCell ref="GPT1:GPV1"/>
    <mergeCell ref="GPW1:GPY1"/>
    <mergeCell ref="GPZ1:GQB1"/>
    <mergeCell ref="GQC1:GQE1"/>
    <mergeCell ref="GQF1:GQH1"/>
    <mergeCell ref="GPE1:GPG1"/>
    <mergeCell ref="GPH1:GPJ1"/>
    <mergeCell ref="GPK1:GPM1"/>
    <mergeCell ref="GPN1:GPP1"/>
    <mergeCell ref="GPQ1:GPS1"/>
    <mergeCell ref="GOP1:GOR1"/>
    <mergeCell ref="GOS1:GOU1"/>
    <mergeCell ref="GOV1:GOX1"/>
    <mergeCell ref="GOY1:GPA1"/>
    <mergeCell ref="GPB1:GPD1"/>
    <mergeCell ref="GOA1:GOC1"/>
    <mergeCell ref="GOD1:GOF1"/>
    <mergeCell ref="GOG1:GOI1"/>
    <mergeCell ref="GOJ1:GOL1"/>
    <mergeCell ref="GOM1:GOO1"/>
    <mergeCell ref="GNL1:GNN1"/>
    <mergeCell ref="GNO1:GNQ1"/>
    <mergeCell ref="GNR1:GNT1"/>
    <mergeCell ref="GNU1:GNW1"/>
    <mergeCell ref="GNX1:GNZ1"/>
    <mergeCell ref="GMW1:GMY1"/>
    <mergeCell ref="GMZ1:GNB1"/>
    <mergeCell ref="GNC1:GNE1"/>
    <mergeCell ref="GNF1:GNH1"/>
    <mergeCell ref="GNI1:GNK1"/>
    <mergeCell ref="GMH1:GMJ1"/>
    <mergeCell ref="GMK1:GMM1"/>
    <mergeCell ref="GMN1:GMP1"/>
    <mergeCell ref="GMQ1:GMS1"/>
    <mergeCell ref="GMT1:GMV1"/>
    <mergeCell ref="GTU1:GTW1"/>
    <mergeCell ref="GTX1:GTZ1"/>
    <mergeCell ref="GUA1:GUC1"/>
    <mergeCell ref="GUD1:GUF1"/>
    <mergeCell ref="GUG1:GUI1"/>
    <mergeCell ref="GTF1:GTH1"/>
    <mergeCell ref="GTI1:GTK1"/>
    <mergeCell ref="GTL1:GTN1"/>
    <mergeCell ref="GTO1:GTQ1"/>
    <mergeCell ref="GTR1:GTT1"/>
    <mergeCell ref="GSQ1:GSS1"/>
    <mergeCell ref="GST1:GSV1"/>
    <mergeCell ref="GSW1:GSY1"/>
    <mergeCell ref="GSZ1:GTB1"/>
    <mergeCell ref="GTC1:GTE1"/>
    <mergeCell ref="GSB1:GSD1"/>
    <mergeCell ref="GSE1:GSG1"/>
    <mergeCell ref="GSH1:GSJ1"/>
    <mergeCell ref="GSK1:GSM1"/>
    <mergeCell ref="GSN1:GSP1"/>
    <mergeCell ref="GRM1:GRO1"/>
    <mergeCell ref="GRP1:GRR1"/>
    <mergeCell ref="GRS1:GRU1"/>
    <mergeCell ref="GRV1:GRX1"/>
    <mergeCell ref="GRY1:GSA1"/>
    <mergeCell ref="GQX1:GQZ1"/>
    <mergeCell ref="GRA1:GRC1"/>
    <mergeCell ref="GRD1:GRF1"/>
    <mergeCell ref="GRG1:GRI1"/>
    <mergeCell ref="GRJ1:GRL1"/>
    <mergeCell ref="GQI1:GQK1"/>
    <mergeCell ref="GQL1:GQN1"/>
    <mergeCell ref="GQO1:GQQ1"/>
    <mergeCell ref="GQR1:GQT1"/>
    <mergeCell ref="GQU1:GQW1"/>
    <mergeCell ref="GXV1:GXX1"/>
    <mergeCell ref="GXY1:GYA1"/>
    <mergeCell ref="GYB1:GYD1"/>
    <mergeCell ref="GYE1:GYG1"/>
    <mergeCell ref="GYH1:GYJ1"/>
    <mergeCell ref="GXG1:GXI1"/>
    <mergeCell ref="GXJ1:GXL1"/>
    <mergeCell ref="GXM1:GXO1"/>
    <mergeCell ref="GXP1:GXR1"/>
    <mergeCell ref="GXS1:GXU1"/>
    <mergeCell ref="GWR1:GWT1"/>
    <mergeCell ref="GWU1:GWW1"/>
    <mergeCell ref="GWX1:GWZ1"/>
    <mergeCell ref="GXA1:GXC1"/>
    <mergeCell ref="GXD1:GXF1"/>
    <mergeCell ref="GWC1:GWE1"/>
    <mergeCell ref="GWF1:GWH1"/>
    <mergeCell ref="GWI1:GWK1"/>
    <mergeCell ref="GWL1:GWN1"/>
    <mergeCell ref="GWO1:GWQ1"/>
    <mergeCell ref="GVN1:GVP1"/>
    <mergeCell ref="GVQ1:GVS1"/>
    <mergeCell ref="GVT1:GVV1"/>
    <mergeCell ref="GVW1:GVY1"/>
    <mergeCell ref="GVZ1:GWB1"/>
    <mergeCell ref="GUY1:GVA1"/>
    <mergeCell ref="GVB1:GVD1"/>
    <mergeCell ref="GVE1:GVG1"/>
    <mergeCell ref="GVH1:GVJ1"/>
    <mergeCell ref="GVK1:GVM1"/>
    <mergeCell ref="GUJ1:GUL1"/>
    <mergeCell ref="GUM1:GUO1"/>
    <mergeCell ref="GUP1:GUR1"/>
    <mergeCell ref="GUS1:GUU1"/>
    <mergeCell ref="GUV1:GUX1"/>
    <mergeCell ref="HBW1:HBY1"/>
    <mergeCell ref="HBZ1:HCB1"/>
    <mergeCell ref="HCC1:HCE1"/>
    <mergeCell ref="HCF1:HCH1"/>
    <mergeCell ref="HCI1:HCK1"/>
    <mergeCell ref="HBH1:HBJ1"/>
    <mergeCell ref="HBK1:HBM1"/>
    <mergeCell ref="HBN1:HBP1"/>
    <mergeCell ref="HBQ1:HBS1"/>
    <mergeCell ref="HBT1:HBV1"/>
    <mergeCell ref="HAS1:HAU1"/>
    <mergeCell ref="HAV1:HAX1"/>
    <mergeCell ref="HAY1:HBA1"/>
    <mergeCell ref="HBB1:HBD1"/>
    <mergeCell ref="HBE1:HBG1"/>
    <mergeCell ref="HAD1:HAF1"/>
    <mergeCell ref="HAG1:HAI1"/>
    <mergeCell ref="HAJ1:HAL1"/>
    <mergeCell ref="HAM1:HAO1"/>
    <mergeCell ref="HAP1:HAR1"/>
    <mergeCell ref="GZO1:GZQ1"/>
    <mergeCell ref="GZR1:GZT1"/>
    <mergeCell ref="GZU1:GZW1"/>
    <mergeCell ref="GZX1:GZZ1"/>
    <mergeCell ref="HAA1:HAC1"/>
    <mergeCell ref="GYZ1:GZB1"/>
    <mergeCell ref="GZC1:GZE1"/>
    <mergeCell ref="GZF1:GZH1"/>
    <mergeCell ref="GZI1:GZK1"/>
    <mergeCell ref="GZL1:GZN1"/>
    <mergeCell ref="GYK1:GYM1"/>
    <mergeCell ref="GYN1:GYP1"/>
    <mergeCell ref="GYQ1:GYS1"/>
    <mergeCell ref="GYT1:GYV1"/>
    <mergeCell ref="GYW1:GYY1"/>
    <mergeCell ref="HFX1:HFZ1"/>
    <mergeCell ref="HGA1:HGC1"/>
    <mergeCell ref="HGD1:HGF1"/>
    <mergeCell ref="HGG1:HGI1"/>
    <mergeCell ref="HGJ1:HGL1"/>
    <mergeCell ref="HFI1:HFK1"/>
    <mergeCell ref="HFL1:HFN1"/>
    <mergeCell ref="HFO1:HFQ1"/>
    <mergeCell ref="HFR1:HFT1"/>
    <mergeCell ref="HFU1:HFW1"/>
    <mergeCell ref="HET1:HEV1"/>
    <mergeCell ref="HEW1:HEY1"/>
    <mergeCell ref="HEZ1:HFB1"/>
    <mergeCell ref="HFC1:HFE1"/>
    <mergeCell ref="HFF1:HFH1"/>
    <mergeCell ref="HEE1:HEG1"/>
    <mergeCell ref="HEH1:HEJ1"/>
    <mergeCell ref="HEK1:HEM1"/>
    <mergeCell ref="HEN1:HEP1"/>
    <mergeCell ref="HEQ1:HES1"/>
    <mergeCell ref="HDP1:HDR1"/>
    <mergeCell ref="HDS1:HDU1"/>
    <mergeCell ref="HDV1:HDX1"/>
    <mergeCell ref="HDY1:HEA1"/>
    <mergeCell ref="HEB1:HED1"/>
    <mergeCell ref="HDA1:HDC1"/>
    <mergeCell ref="HDD1:HDF1"/>
    <mergeCell ref="HDG1:HDI1"/>
    <mergeCell ref="HDJ1:HDL1"/>
    <mergeCell ref="HDM1:HDO1"/>
    <mergeCell ref="HCL1:HCN1"/>
    <mergeCell ref="HCO1:HCQ1"/>
    <mergeCell ref="HCR1:HCT1"/>
    <mergeCell ref="HCU1:HCW1"/>
    <mergeCell ref="HCX1:HCZ1"/>
    <mergeCell ref="HJY1:HKA1"/>
    <mergeCell ref="HKB1:HKD1"/>
    <mergeCell ref="HKE1:HKG1"/>
    <mergeCell ref="HKH1:HKJ1"/>
    <mergeCell ref="HKK1:HKM1"/>
    <mergeCell ref="HJJ1:HJL1"/>
    <mergeCell ref="HJM1:HJO1"/>
    <mergeCell ref="HJP1:HJR1"/>
    <mergeCell ref="HJS1:HJU1"/>
    <mergeCell ref="HJV1:HJX1"/>
    <mergeCell ref="HIU1:HIW1"/>
    <mergeCell ref="HIX1:HIZ1"/>
    <mergeCell ref="HJA1:HJC1"/>
    <mergeCell ref="HJD1:HJF1"/>
    <mergeCell ref="HJG1:HJI1"/>
    <mergeCell ref="HIF1:HIH1"/>
    <mergeCell ref="HII1:HIK1"/>
    <mergeCell ref="HIL1:HIN1"/>
    <mergeCell ref="HIO1:HIQ1"/>
    <mergeCell ref="HIR1:HIT1"/>
    <mergeCell ref="HHQ1:HHS1"/>
    <mergeCell ref="HHT1:HHV1"/>
    <mergeCell ref="HHW1:HHY1"/>
    <mergeCell ref="HHZ1:HIB1"/>
    <mergeCell ref="HIC1:HIE1"/>
    <mergeCell ref="HHB1:HHD1"/>
    <mergeCell ref="HHE1:HHG1"/>
    <mergeCell ref="HHH1:HHJ1"/>
    <mergeCell ref="HHK1:HHM1"/>
    <mergeCell ref="HHN1:HHP1"/>
    <mergeCell ref="HGM1:HGO1"/>
    <mergeCell ref="HGP1:HGR1"/>
    <mergeCell ref="HGS1:HGU1"/>
    <mergeCell ref="HGV1:HGX1"/>
    <mergeCell ref="HGY1:HHA1"/>
    <mergeCell ref="HNZ1:HOB1"/>
    <mergeCell ref="HOC1:HOE1"/>
    <mergeCell ref="HOF1:HOH1"/>
    <mergeCell ref="HOI1:HOK1"/>
    <mergeCell ref="HOL1:HON1"/>
    <mergeCell ref="HNK1:HNM1"/>
    <mergeCell ref="HNN1:HNP1"/>
    <mergeCell ref="HNQ1:HNS1"/>
    <mergeCell ref="HNT1:HNV1"/>
    <mergeCell ref="HNW1:HNY1"/>
    <mergeCell ref="HMV1:HMX1"/>
    <mergeCell ref="HMY1:HNA1"/>
    <mergeCell ref="HNB1:HND1"/>
    <mergeCell ref="HNE1:HNG1"/>
    <mergeCell ref="HNH1:HNJ1"/>
    <mergeCell ref="HMG1:HMI1"/>
    <mergeCell ref="HMJ1:HML1"/>
    <mergeCell ref="HMM1:HMO1"/>
    <mergeCell ref="HMP1:HMR1"/>
    <mergeCell ref="HMS1:HMU1"/>
    <mergeCell ref="HLR1:HLT1"/>
    <mergeCell ref="HLU1:HLW1"/>
    <mergeCell ref="HLX1:HLZ1"/>
    <mergeCell ref="HMA1:HMC1"/>
    <mergeCell ref="HMD1:HMF1"/>
    <mergeCell ref="HLC1:HLE1"/>
    <mergeCell ref="HLF1:HLH1"/>
    <mergeCell ref="HLI1:HLK1"/>
    <mergeCell ref="HLL1:HLN1"/>
    <mergeCell ref="HLO1:HLQ1"/>
    <mergeCell ref="HKN1:HKP1"/>
    <mergeCell ref="HKQ1:HKS1"/>
    <mergeCell ref="HKT1:HKV1"/>
    <mergeCell ref="HKW1:HKY1"/>
    <mergeCell ref="HKZ1:HLB1"/>
    <mergeCell ref="HSA1:HSC1"/>
    <mergeCell ref="HSD1:HSF1"/>
    <mergeCell ref="HSG1:HSI1"/>
    <mergeCell ref="HSJ1:HSL1"/>
    <mergeCell ref="HSM1:HSO1"/>
    <mergeCell ref="HRL1:HRN1"/>
    <mergeCell ref="HRO1:HRQ1"/>
    <mergeCell ref="HRR1:HRT1"/>
    <mergeCell ref="HRU1:HRW1"/>
    <mergeCell ref="HRX1:HRZ1"/>
    <mergeCell ref="HQW1:HQY1"/>
    <mergeCell ref="HQZ1:HRB1"/>
    <mergeCell ref="HRC1:HRE1"/>
    <mergeCell ref="HRF1:HRH1"/>
    <mergeCell ref="HRI1:HRK1"/>
    <mergeCell ref="HQH1:HQJ1"/>
    <mergeCell ref="HQK1:HQM1"/>
    <mergeCell ref="HQN1:HQP1"/>
    <mergeCell ref="HQQ1:HQS1"/>
    <mergeCell ref="HQT1:HQV1"/>
    <mergeCell ref="HPS1:HPU1"/>
    <mergeCell ref="HPV1:HPX1"/>
    <mergeCell ref="HPY1:HQA1"/>
    <mergeCell ref="HQB1:HQD1"/>
    <mergeCell ref="HQE1:HQG1"/>
    <mergeCell ref="HPD1:HPF1"/>
    <mergeCell ref="HPG1:HPI1"/>
    <mergeCell ref="HPJ1:HPL1"/>
    <mergeCell ref="HPM1:HPO1"/>
    <mergeCell ref="HPP1:HPR1"/>
    <mergeCell ref="HOO1:HOQ1"/>
    <mergeCell ref="HOR1:HOT1"/>
    <mergeCell ref="HOU1:HOW1"/>
    <mergeCell ref="HOX1:HOZ1"/>
    <mergeCell ref="HPA1:HPC1"/>
    <mergeCell ref="HWB1:HWD1"/>
    <mergeCell ref="HWE1:HWG1"/>
    <mergeCell ref="HWH1:HWJ1"/>
    <mergeCell ref="HWK1:HWM1"/>
    <mergeCell ref="HWN1:HWP1"/>
    <mergeCell ref="HVM1:HVO1"/>
    <mergeCell ref="HVP1:HVR1"/>
    <mergeCell ref="HVS1:HVU1"/>
    <mergeCell ref="HVV1:HVX1"/>
    <mergeCell ref="HVY1:HWA1"/>
    <mergeCell ref="HUX1:HUZ1"/>
    <mergeCell ref="HVA1:HVC1"/>
    <mergeCell ref="HVD1:HVF1"/>
    <mergeCell ref="HVG1:HVI1"/>
    <mergeCell ref="HVJ1:HVL1"/>
    <mergeCell ref="HUI1:HUK1"/>
    <mergeCell ref="HUL1:HUN1"/>
    <mergeCell ref="HUO1:HUQ1"/>
    <mergeCell ref="HUR1:HUT1"/>
    <mergeCell ref="HUU1:HUW1"/>
    <mergeCell ref="HTT1:HTV1"/>
    <mergeCell ref="HTW1:HTY1"/>
    <mergeCell ref="HTZ1:HUB1"/>
    <mergeCell ref="HUC1:HUE1"/>
    <mergeCell ref="HUF1:HUH1"/>
    <mergeCell ref="HTE1:HTG1"/>
    <mergeCell ref="HTH1:HTJ1"/>
    <mergeCell ref="HTK1:HTM1"/>
    <mergeCell ref="HTN1:HTP1"/>
    <mergeCell ref="HTQ1:HTS1"/>
    <mergeCell ref="HSP1:HSR1"/>
    <mergeCell ref="HSS1:HSU1"/>
    <mergeCell ref="HSV1:HSX1"/>
    <mergeCell ref="HSY1:HTA1"/>
    <mergeCell ref="HTB1:HTD1"/>
    <mergeCell ref="IAC1:IAE1"/>
    <mergeCell ref="IAF1:IAH1"/>
    <mergeCell ref="IAI1:IAK1"/>
    <mergeCell ref="IAL1:IAN1"/>
    <mergeCell ref="IAO1:IAQ1"/>
    <mergeCell ref="HZN1:HZP1"/>
    <mergeCell ref="HZQ1:HZS1"/>
    <mergeCell ref="HZT1:HZV1"/>
    <mergeCell ref="HZW1:HZY1"/>
    <mergeCell ref="HZZ1:IAB1"/>
    <mergeCell ref="HYY1:HZA1"/>
    <mergeCell ref="HZB1:HZD1"/>
    <mergeCell ref="HZE1:HZG1"/>
    <mergeCell ref="HZH1:HZJ1"/>
    <mergeCell ref="HZK1:HZM1"/>
    <mergeCell ref="HYJ1:HYL1"/>
    <mergeCell ref="HYM1:HYO1"/>
    <mergeCell ref="HYP1:HYR1"/>
    <mergeCell ref="HYS1:HYU1"/>
    <mergeCell ref="HYV1:HYX1"/>
    <mergeCell ref="HXU1:HXW1"/>
    <mergeCell ref="HXX1:HXZ1"/>
    <mergeCell ref="HYA1:HYC1"/>
    <mergeCell ref="HYD1:HYF1"/>
    <mergeCell ref="HYG1:HYI1"/>
    <mergeCell ref="HXF1:HXH1"/>
    <mergeCell ref="HXI1:HXK1"/>
    <mergeCell ref="HXL1:HXN1"/>
    <mergeCell ref="HXO1:HXQ1"/>
    <mergeCell ref="HXR1:HXT1"/>
    <mergeCell ref="HWQ1:HWS1"/>
    <mergeCell ref="HWT1:HWV1"/>
    <mergeCell ref="HWW1:HWY1"/>
    <mergeCell ref="HWZ1:HXB1"/>
    <mergeCell ref="HXC1:HXE1"/>
    <mergeCell ref="IED1:IEF1"/>
    <mergeCell ref="IEG1:IEI1"/>
    <mergeCell ref="IEJ1:IEL1"/>
    <mergeCell ref="IEM1:IEO1"/>
    <mergeCell ref="IEP1:IER1"/>
    <mergeCell ref="IDO1:IDQ1"/>
    <mergeCell ref="IDR1:IDT1"/>
    <mergeCell ref="IDU1:IDW1"/>
    <mergeCell ref="IDX1:IDZ1"/>
    <mergeCell ref="IEA1:IEC1"/>
    <mergeCell ref="ICZ1:IDB1"/>
    <mergeCell ref="IDC1:IDE1"/>
    <mergeCell ref="IDF1:IDH1"/>
    <mergeCell ref="IDI1:IDK1"/>
    <mergeCell ref="IDL1:IDN1"/>
    <mergeCell ref="ICK1:ICM1"/>
    <mergeCell ref="ICN1:ICP1"/>
    <mergeCell ref="ICQ1:ICS1"/>
    <mergeCell ref="ICT1:ICV1"/>
    <mergeCell ref="ICW1:ICY1"/>
    <mergeCell ref="IBV1:IBX1"/>
    <mergeCell ref="IBY1:ICA1"/>
    <mergeCell ref="ICB1:ICD1"/>
    <mergeCell ref="ICE1:ICG1"/>
    <mergeCell ref="ICH1:ICJ1"/>
    <mergeCell ref="IBG1:IBI1"/>
    <mergeCell ref="IBJ1:IBL1"/>
    <mergeCell ref="IBM1:IBO1"/>
    <mergeCell ref="IBP1:IBR1"/>
    <mergeCell ref="IBS1:IBU1"/>
    <mergeCell ref="IAR1:IAT1"/>
    <mergeCell ref="IAU1:IAW1"/>
    <mergeCell ref="IAX1:IAZ1"/>
    <mergeCell ref="IBA1:IBC1"/>
    <mergeCell ref="IBD1:IBF1"/>
    <mergeCell ref="IIE1:IIG1"/>
    <mergeCell ref="IIH1:IIJ1"/>
    <mergeCell ref="IIK1:IIM1"/>
    <mergeCell ref="IIN1:IIP1"/>
    <mergeCell ref="IIQ1:IIS1"/>
    <mergeCell ref="IHP1:IHR1"/>
    <mergeCell ref="IHS1:IHU1"/>
    <mergeCell ref="IHV1:IHX1"/>
    <mergeCell ref="IHY1:IIA1"/>
    <mergeCell ref="IIB1:IID1"/>
    <mergeCell ref="IHA1:IHC1"/>
    <mergeCell ref="IHD1:IHF1"/>
    <mergeCell ref="IHG1:IHI1"/>
    <mergeCell ref="IHJ1:IHL1"/>
    <mergeCell ref="IHM1:IHO1"/>
    <mergeCell ref="IGL1:IGN1"/>
    <mergeCell ref="IGO1:IGQ1"/>
    <mergeCell ref="IGR1:IGT1"/>
    <mergeCell ref="IGU1:IGW1"/>
    <mergeCell ref="IGX1:IGZ1"/>
    <mergeCell ref="IFW1:IFY1"/>
    <mergeCell ref="IFZ1:IGB1"/>
    <mergeCell ref="IGC1:IGE1"/>
    <mergeCell ref="IGF1:IGH1"/>
    <mergeCell ref="IGI1:IGK1"/>
    <mergeCell ref="IFH1:IFJ1"/>
    <mergeCell ref="IFK1:IFM1"/>
    <mergeCell ref="IFN1:IFP1"/>
    <mergeCell ref="IFQ1:IFS1"/>
    <mergeCell ref="IFT1:IFV1"/>
    <mergeCell ref="IES1:IEU1"/>
    <mergeCell ref="IEV1:IEX1"/>
    <mergeCell ref="IEY1:IFA1"/>
    <mergeCell ref="IFB1:IFD1"/>
    <mergeCell ref="IFE1:IFG1"/>
    <mergeCell ref="IMF1:IMH1"/>
    <mergeCell ref="IMI1:IMK1"/>
    <mergeCell ref="IML1:IMN1"/>
    <mergeCell ref="IMO1:IMQ1"/>
    <mergeCell ref="IMR1:IMT1"/>
    <mergeCell ref="ILQ1:ILS1"/>
    <mergeCell ref="ILT1:ILV1"/>
    <mergeCell ref="ILW1:ILY1"/>
    <mergeCell ref="ILZ1:IMB1"/>
    <mergeCell ref="IMC1:IME1"/>
    <mergeCell ref="ILB1:ILD1"/>
    <mergeCell ref="ILE1:ILG1"/>
    <mergeCell ref="ILH1:ILJ1"/>
    <mergeCell ref="ILK1:ILM1"/>
    <mergeCell ref="ILN1:ILP1"/>
    <mergeCell ref="IKM1:IKO1"/>
    <mergeCell ref="IKP1:IKR1"/>
    <mergeCell ref="IKS1:IKU1"/>
    <mergeCell ref="IKV1:IKX1"/>
    <mergeCell ref="IKY1:ILA1"/>
    <mergeCell ref="IJX1:IJZ1"/>
    <mergeCell ref="IKA1:IKC1"/>
    <mergeCell ref="IKD1:IKF1"/>
    <mergeCell ref="IKG1:IKI1"/>
    <mergeCell ref="IKJ1:IKL1"/>
    <mergeCell ref="IJI1:IJK1"/>
    <mergeCell ref="IJL1:IJN1"/>
    <mergeCell ref="IJO1:IJQ1"/>
    <mergeCell ref="IJR1:IJT1"/>
    <mergeCell ref="IJU1:IJW1"/>
    <mergeCell ref="IIT1:IIV1"/>
    <mergeCell ref="IIW1:IIY1"/>
    <mergeCell ref="IIZ1:IJB1"/>
    <mergeCell ref="IJC1:IJE1"/>
    <mergeCell ref="IJF1:IJH1"/>
    <mergeCell ref="IQG1:IQI1"/>
    <mergeCell ref="IQJ1:IQL1"/>
    <mergeCell ref="IQM1:IQO1"/>
    <mergeCell ref="IQP1:IQR1"/>
    <mergeCell ref="IQS1:IQU1"/>
    <mergeCell ref="IPR1:IPT1"/>
    <mergeCell ref="IPU1:IPW1"/>
    <mergeCell ref="IPX1:IPZ1"/>
    <mergeCell ref="IQA1:IQC1"/>
    <mergeCell ref="IQD1:IQF1"/>
    <mergeCell ref="IPC1:IPE1"/>
    <mergeCell ref="IPF1:IPH1"/>
    <mergeCell ref="IPI1:IPK1"/>
    <mergeCell ref="IPL1:IPN1"/>
    <mergeCell ref="IPO1:IPQ1"/>
    <mergeCell ref="ION1:IOP1"/>
    <mergeCell ref="IOQ1:IOS1"/>
    <mergeCell ref="IOT1:IOV1"/>
    <mergeCell ref="IOW1:IOY1"/>
    <mergeCell ref="IOZ1:IPB1"/>
    <mergeCell ref="INY1:IOA1"/>
    <mergeCell ref="IOB1:IOD1"/>
    <mergeCell ref="IOE1:IOG1"/>
    <mergeCell ref="IOH1:IOJ1"/>
    <mergeCell ref="IOK1:IOM1"/>
    <mergeCell ref="INJ1:INL1"/>
    <mergeCell ref="INM1:INO1"/>
    <mergeCell ref="INP1:INR1"/>
    <mergeCell ref="INS1:INU1"/>
    <mergeCell ref="INV1:INX1"/>
    <mergeCell ref="IMU1:IMW1"/>
    <mergeCell ref="IMX1:IMZ1"/>
    <mergeCell ref="INA1:INC1"/>
    <mergeCell ref="IND1:INF1"/>
    <mergeCell ref="ING1:INI1"/>
    <mergeCell ref="IUH1:IUJ1"/>
    <mergeCell ref="IUK1:IUM1"/>
    <mergeCell ref="IUN1:IUP1"/>
    <mergeCell ref="IUQ1:IUS1"/>
    <mergeCell ref="IUT1:IUV1"/>
    <mergeCell ref="ITS1:ITU1"/>
    <mergeCell ref="ITV1:ITX1"/>
    <mergeCell ref="ITY1:IUA1"/>
    <mergeCell ref="IUB1:IUD1"/>
    <mergeCell ref="IUE1:IUG1"/>
    <mergeCell ref="ITD1:ITF1"/>
    <mergeCell ref="ITG1:ITI1"/>
    <mergeCell ref="ITJ1:ITL1"/>
    <mergeCell ref="ITM1:ITO1"/>
    <mergeCell ref="ITP1:ITR1"/>
    <mergeCell ref="ISO1:ISQ1"/>
    <mergeCell ref="ISR1:IST1"/>
    <mergeCell ref="ISU1:ISW1"/>
    <mergeCell ref="ISX1:ISZ1"/>
    <mergeCell ref="ITA1:ITC1"/>
    <mergeCell ref="IRZ1:ISB1"/>
    <mergeCell ref="ISC1:ISE1"/>
    <mergeCell ref="ISF1:ISH1"/>
    <mergeCell ref="ISI1:ISK1"/>
    <mergeCell ref="ISL1:ISN1"/>
    <mergeCell ref="IRK1:IRM1"/>
    <mergeCell ref="IRN1:IRP1"/>
    <mergeCell ref="IRQ1:IRS1"/>
    <mergeCell ref="IRT1:IRV1"/>
    <mergeCell ref="IRW1:IRY1"/>
    <mergeCell ref="IQV1:IQX1"/>
    <mergeCell ref="IQY1:IRA1"/>
    <mergeCell ref="IRB1:IRD1"/>
    <mergeCell ref="IRE1:IRG1"/>
    <mergeCell ref="IRH1:IRJ1"/>
    <mergeCell ref="IYI1:IYK1"/>
    <mergeCell ref="IYL1:IYN1"/>
    <mergeCell ref="IYO1:IYQ1"/>
    <mergeCell ref="IYR1:IYT1"/>
    <mergeCell ref="IYU1:IYW1"/>
    <mergeCell ref="IXT1:IXV1"/>
    <mergeCell ref="IXW1:IXY1"/>
    <mergeCell ref="IXZ1:IYB1"/>
    <mergeCell ref="IYC1:IYE1"/>
    <mergeCell ref="IYF1:IYH1"/>
    <mergeCell ref="IXE1:IXG1"/>
    <mergeCell ref="IXH1:IXJ1"/>
    <mergeCell ref="IXK1:IXM1"/>
    <mergeCell ref="IXN1:IXP1"/>
    <mergeCell ref="IXQ1:IXS1"/>
    <mergeCell ref="IWP1:IWR1"/>
    <mergeCell ref="IWS1:IWU1"/>
    <mergeCell ref="IWV1:IWX1"/>
    <mergeCell ref="IWY1:IXA1"/>
    <mergeCell ref="IXB1:IXD1"/>
    <mergeCell ref="IWA1:IWC1"/>
    <mergeCell ref="IWD1:IWF1"/>
    <mergeCell ref="IWG1:IWI1"/>
    <mergeCell ref="IWJ1:IWL1"/>
    <mergeCell ref="IWM1:IWO1"/>
    <mergeCell ref="IVL1:IVN1"/>
    <mergeCell ref="IVO1:IVQ1"/>
    <mergeCell ref="IVR1:IVT1"/>
    <mergeCell ref="IVU1:IVW1"/>
    <mergeCell ref="IVX1:IVZ1"/>
    <mergeCell ref="IUW1:IUY1"/>
    <mergeCell ref="IUZ1:IVB1"/>
    <mergeCell ref="IVC1:IVE1"/>
    <mergeCell ref="IVF1:IVH1"/>
    <mergeCell ref="IVI1:IVK1"/>
    <mergeCell ref="JCJ1:JCL1"/>
    <mergeCell ref="JCM1:JCO1"/>
    <mergeCell ref="JCP1:JCR1"/>
    <mergeCell ref="JCS1:JCU1"/>
    <mergeCell ref="JCV1:JCX1"/>
    <mergeCell ref="JBU1:JBW1"/>
    <mergeCell ref="JBX1:JBZ1"/>
    <mergeCell ref="JCA1:JCC1"/>
    <mergeCell ref="JCD1:JCF1"/>
    <mergeCell ref="JCG1:JCI1"/>
    <mergeCell ref="JBF1:JBH1"/>
    <mergeCell ref="JBI1:JBK1"/>
    <mergeCell ref="JBL1:JBN1"/>
    <mergeCell ref="JBO1:JBQ1"/>
    <mergeCell ref="JBR1:JBT1"/>
    <mergeCell ref="JAQ1:JAS1"/>
    <mergeCell ref="JAT1:JAV1"/>
    <mergeCell ref="JAW1:JAY1"/>
    <mergeCell ref="JAZ1:JBB1"/>
    <mergeCell ref="JBC1:JBE1"/>
    <mergeCell ref="JAB1:JAD1"/>
    <mergeCell ref="JAE1:JAG1"/>
    <mergeCell ref="JAH1:JAJ1"/>
    <mergeCell ref="JAK1:JAM1"/>
    <mergeCell ref="JAN1:JAP1"/>
    <mergeCell ref="IZM1:IZO1"/>
    <mergeCell ref="IZP1:IZR1"/>
    <mergeCell ref="IZS1:IZU1"/>
    <mergeCell ref="IZV1:IZX1"/>
    <mergeCell ref="IZY1:JAA1"/>
    <mergeCell ref="IYX1:IYZ1"/>
    <mergeCell ref="IZA1:IZC1"/>
    <mergeCell ref="IZD1:IZF1"/>
    <mergeCell ref="IZG1:IZI1"/>
    <mergeCell ref="IZJ1:IZL1"/>
    <mergeCell ref="JGK1:JGM1"/>
    <mergeCell ref="JGN1:JGP1"/>
    <mergeCell ref="JGQ1:JGS1"/>
    <mergeCell ref="JGT1:JGV1"/>
    <mergeCell ref="JGW1:JGY1"/>
    <mergeCell ref="JFV1:JFX1"/>
    <mergeCell ref="JFY1:JGA1"/>
    <mergeCell ref="JGB1:JGD1"/>
    <mergeCell ref="JGE1:JGG1"/>
    <mergeCell ref="JGH1:JGJ1"/>
    <mergeCell ref="JFG1:JFI1"/>
    <mergeCell ref="JFJ1:JFL1"/>
    <mergeCell ref="JFM1:JFO1"/>
    <mergeCell ref="JFP1:JFR1"/>
    <mergeCell ref="JFS1:JFU1"/>
    <mergeCell ref="JER1:JET1"/>
    <mergeCell ref="JEU1:JEW1"/>
    <mergeCell ref="JEX1:JEZ1"/>
    <mergeCell ref="JFA1:JFC1"/>
    <mergeCell ref="JFD1:JFF1"/>
    <mergeCell ref="JEC1:JEE1"/>
    <mergeCell ref="JEF1:JEH1"/>
    <mergeCell ref="JEI1:JEK1"/>
    <mergeCell ref="JEL1:JEN1"/>
    <mergeCell ref="JEO1:JEQ1"/>
    <mergeCell ref="JDN1:JDP1"/>
    <mergeCell ref="JDQ1:JDS1"/>
    <mergeCell ref="JDT1:JDV1"/>
    <mergeCell ref="JDW1:JDY1"/>
    <mergeCell ref="JDZ1:JEB1"/>
    <mergeCell ref="JCY1:JDA1"/>
    <mergeCell ref="JDB1:JDD1"/>
    <mergeCell ref="JDE1:JDG1"/>
    <mergeCell ref="JDH1:JDJ1"/>
    <mergeCell ref="JDK1:JDM1"/>
    <mergeCell ref="JKL1:JKN1"/>
    <mergeCell ref="JKO1:JKQ1"/>
    <mergeCell ref="JKR1:JKT1"/>
    <mergeCell ref="JKU1:JKW1"/>
    <mergeCell ref="JKX1:JKZ1"/>
    <mergeCell ref="JJW1:JJY1"/>
    <mergeCell ref="JJZ1:JKB1"/>
    <mergeCell ref="JKC1:JKE1"/>
    <mergeCell ref="JKF1:JKH1"/>
    <mergeCell ref="JKI1:JKK1"/>
    <mergeCell ref="JJH1:JJJ1"/>
    <mergeCell ref="JJK1:JJM1"/>
    <mergeCell ref="JJN1:JJP1"/>
    <mergeCell ref="JJQ1:JJS1"/>
    <mergeCell ref="JJT1:JJV1"/>
    <mergeCell ref="JIS1:JIU1"/>
    <mergeCell ref="JIV1:JIX1"/>
    <mergeCell ref="JIY1:JJA1"/>
    <mergeCell ref="JJB1:JJD1"/>
    <mergeCell ref="JJE1:JJG1"/>
    <mergeCell ref="JID1:JIF1"/>
    <mergeCell ref="JIG1:JII1"/>
    <mergeCell ref="JIJ1:JIL1"/>
    <mergeCell ref="JIM1:JIO1"/>
    <mergeCell ref="JIP1:JIR1"/>
    <mergeCell ref="JHO1:JHQ1"/>
    <mergeCell ref="JHR1:JHT1"/>
    <mergeCell ref="JHU1:JHW1"/>
    <mergeCell ref="JHX1:JHZ1"/>
    <mergeCell ref="JIA1:JIC1"/>
    <mergeCell ref="JGZ1:JHB1"/>
    <mergeCell ref="JHC1:JHE1"/>
    <mergeCell ref="JHF1:JHH1"/>
    <mergeCell ref="JHI1:JHK1"/>
    <mergeCell ref="JHL1:JHN1"/>
    <mergeCell ref="JOM1:JOO1"/>
    <mergeCell ref="JOP1:JOR1"/>
    <mergeCell ref="JOS1:JOU1"/>
    <mergeCell ref="JOV1:JOX1"/>
    <mergeCell ref="JOY1:JPA1"/>
    <mergeCell ref="JNX1:JNZ1"/>
    <mergeCell ref="JOA1:JOC1"/>
    <mergeCell ref="JOD1:JOF1"/>
    <mergeCell ref="JOG1:JOI1"/>
    <mergeCell ref="JOJ1:JOL1"/>
    <mergeCell ref="JNI1:JNK1"/>
    <mergeCell ref="JNL1:JNN1"/>
    <mergeCell ref="JNO1:JNQ1"/>
    <mergeCell ref="JNR1:JNT1"/>
    <mergeCell ref="JNU1:JNW1"/>
    <mergeCell ref="JMT1:JMV1"/>
    <mergeCell ref="JMW1:JMY1"/>
    <mergeCell ref="JMZ1:JNB1"/>
    <mergeCell ref="JNC1:JNE1"/>
    <mergeCell ref="JNF1:JNH1"/>
    <mergeCell ref="JME1:JMG1"/>
    <mergeCell ref="JMH1:JMJ1"/>
    <mergeCell ref="JMK1:JMM1"/>
    <mergeCell ref="JMN1:JMP1"/>
    <mergeCell ref="JMQ1:JMS1"/>
    <mergeCell ref="JLP1:JLR1"/>
    <mergeCell ref="JLS1:JLU1"/>
    <mergeCell ref="JLV1:JLX1"/>
    <mergeCell ref="JLY1:JMA1"/>
    <mergeCell ref="JMB1:JMD1"/>
    <mergeCell ref="JLA1:JLC1"/>
    <mergeCell ref="JLD1:JLF1"/>
    <mergeCell ref="JLG1:JLI1"/>
    <mergeCell ref="JLJ1:JLL1"/>
    <mergeCell ref="JLM1:JLO1"/>
    <mergeCell ref="JSN1:JSP1"/>
    <mergeCell ref="JSQ1:JSS1"/>
    <mergeCell ref="JST1:JSV1"/>
    <mergeCell ref="JSW1:JSY1"/>
    <mergeCell ref="JSZ1:JTB1"/>
    <mergeCell ref="JRY1:JSA1"/>
    <mergeCell ref="JSB1:JSD1"/>
    <mergeCell ref="JSE1:JSG1"/>
    <mergeCell ref="JSH1:JSJ1"/>
    <mergeCell ref="JSK1:JSM1"/>
    <mergeCell ref="JRJ1:JRL1"/>
    <mergeCell ref="JRM1:JRO1"/>
    <mergeCell ref="JRP1:JRR1"/>
    <mergeCell ref="JRS1:JRU1"/>
    <mergeCell ref="JRV1:JRX1"/>
    <mergeCell ref="JQU1:JQW1"/>
    <mergeCell ref="JQX1:JQZ1"/>
    <mergeCell ref="JRA1:JRC1"/>
    <mergeCell ref="JRD1:JRF1"/>
    <mergeCell ref="JRG1:JRI1"/>
    <mergeCell ref="JQF1:JQH1"/>
    <mergeCell ref="JQI1:JQK1"/>
    <mergeCell ref="JQL1:JQN1"/>
    <mergeCell ref="JQO1:JQQ1"/>
    <mergeCell ref="JQR1:JQT1"/>
    <mergeCell ref="JPQ1:JPS1"/>
    <mergeCell ref="JPT1:JPV1"/>
    <mergeCell ref="JPW1:JPY1"/>
    <mergeCell ref="JPZ1:JQB1"/>
    <mergeCell ref="JQC1:JQE1"/>
    <mergeCell ref="JPB1:JPD1"/>
    <mergeCell ref="JPE1:JPG1"/>
    <mergeCell ref="JPH1:JPJ1"/>
    <mergeCell ref="JPK1:JPM1"/>
    <mergeCell ref="JPN1:JPP1"/>
    <mergeCell ref="JWO1:JWQ1"/>
    <mergeCell ref="JWR1:JWT1"/>
    <mergeCell ref="JWU1:JWW1"/>
    <mergeCell ref="JWX1:JWZ1"/>
    <mergeCell ref="JXA1:JXC1"/>
    <mergeCell ref="JVZ1:JWB1"/>
    <mergeCell ref="JWC1:JWE1"/>
    <mergeCell ref="JWF1:JWH1"/>
    <mergeCell ref="JWI1:JWK1"/>
    <mergeCell ref="JWL1:JWN1"/>
    <mergeCell ref="JVK1:JVM1"/>
    <mergeCell ref="JVN1:JVP1"/>
    <mergeCell ref="JVQ1:JVS1"/>
    <mergeCell ref="JVT1:JVV1"/>
    <mergeCell ref="JVW1:JVY1"/>
    <mergeCell ref="JUV1:JUX1"/>
    <mergeCell ref="JUY1:JVA1"/>
    <mergeCell ref="JVB1:JVD1"/>
    <mergeCell ref="JVE1:JVG1"/>
    <mergeCell ref="JVH1:JVJ1"/>
    <mergeCell ref="JUG1:JUI1"/>
    <mergeCell ref="JUJ1:JUL1"/>
    <mergeCell ref="JUM1:JUO1"/>
    <mergeCell ref="JUP1:JUR1"/>
    <mergeCell ref="JUS1:JUU1"/>
    <mergeCell ref="JTR1:JTT1"/>
    <mergeCell ref="JTU1:JTW1"/>
    <mergeCell ref="JTX1:JTZ1"/>
    <mergeCell ref="JUA1:JUC1"/>
    <mergeCell ref="JUD1:JUF1"/>
    <mergeCell ref="JTC1:JTE1"/>
    <mergeCell ref="JTF1:JTH1"/>
    <mergeCell ref="JTI1:JTK1"/>
    <mergeCell ref="JTL1:JTN1"/>
    <mergeCell ref="JTO1:JTQ1"/>
    <mergeCell ref="KAP1:KAR1"/>
    <mergeCell ref="KAS1:KAU1"/>
    <mergeCell ref="KAV1:KAX1"/>
    <mergeCell ref="KAY1:KBA1"/>
    <mergeCell ref="KBB1:KBD1"/>
    <mergeCell ref="KAA1:KAC1"/>
    <mergeCell ref="KAD1:KAF1"/>
    <mergeCell ref="KAG1:KAI1"/>
    <mergeCell ref="KAJ1:KAL1"/>
    <mergeCell ref="KAM1:KAO1"/>
    <mergeCell ref="JZL1:JZN1"/>
    <mergeCell ref="JZO1:JZQ1"/>
    <mergeCell ref="JZR1:JZT1"/>
    <mergeCell ref="JZU1:JZW1"/>
    <mergeCell ref="JZX1:JZZ1"/>
    <mergeCell ref="JYW1:JYY1"/>
    <mergeCell ref="JYZ1:JZB1"/>
    <mergeCell ref="JZC1:JZE1"/>
    <mergeCell ref="JZF1:JZH1"/>
    <mergeCell ref="JZI1:JZK1"/>
    <mergeCell ref="JYH1:JYJ1"/>
    <mergeCell ref="JYK1:JYM1"/>
    <mergeCell ref="JYN1:JYP1"/>
    <mergeCell ref="JYQ1:JYS1"/>
    <mergeCell ref="JYT1:JYV1"/>
    <mergeCell ref="JXS1:JXU1"/>
    <mergeCell ref="JXV1:JXX1"/>
    <mergeCell ref="JXY1:JYA1"/>
    <mergeCell ref="JYB1:JYD1"/>
    <mergeCell ref="JYE1:JYG1"/>
    <mergeCell ref="JXD1:JXF1"/>
    <mergeCell ref="JXG1:JXI1"/>
    <mergeCell ref="JXJ1:JXL1"/>
    <mergeCell ref="JXM1:JXO1"/>
    <mergeCell ref="JXP1:JXR1"/>
    <mergeCell ref="KEQ1:KES1"/>
    <mergeCell ref="KET1:KEV1"/>
    <mergeCell ref="KEW1:KEY1"/>
    <mergeCell ref="KEZ1:KFB1"/>
    <mergeCell ref="KFC1:KFE1"/>
    <mergeCell ref="KEB1:KED1"/>
    <mergeCell ref="KEE1:KEG1"/>
    <mergeCell ref="KEH1:KEJ1"/>
    <mergeCell ref="KEK1:KEM1"/>
    <mergeCell ref="KEN1:KEP1"/>
    <mergeCell ref="KDM1:KDO1"/>
    <mergeCell ref="KDP1:KDR1"/>
    <mergeCell ref="KDS1:KDU1"/>
    <mergeCell ref="KDV1:KDX1"/>
    <mergeCell ref="KDY1:KEA1"/>
    <mergeCell ref="KCX1:KCZ1"/>
    <mergeCell ref="KDA1:KDC1"/>
    <mergeCell ref="KDD1:KDF1"/>
    <mergeCell ref="KDG1:KDI1"/>
    <mergeCell ref="KDJ1:KDL1"/>
    <mergeCell ref="KCI1:KCK1"/>
    <mergeCell ref="KCL1:KCN1"/>
    <mergeCell ref="KCO1:KCQ1"/>
    <mergeCell ref="KCR1:KCT1"/>
    <mergeCell ref="KCU1:KCW1"/>
    <mergeCell ref="KBT1:KBV1"/>
    <mergeCell ref="KBW1:KBY1"/>
    <mergeCell ref="KBZ1:KCB1"/>
    <mergeCell ref="KCC1:KCE1"/>
    <mergeCell ref="KCF1:KCH1"/>
    <mergeCell ref="KBE1:KBG1"/>
    <mergeCell ref="KBH1:KBJ1"/>
    <mergeCell ref="KBK1:KBM1"/>
    <mergeCell ref="KBN1:KBP1"/>
    <mergeCell ref="KBQ1:KBS1"/>
    <mergeCell ref="KIR1:KIT1"/>
    <mergeCell ref="KIU1:KIW1"/>
    <mergeCell ref="KIX1:KIZ1"/>
    <mergeCell ref="KJA1:KJC1"/>
    <mergeCell ref="KJD1:KJF1"/>
    <mergeCell ref="KIC1:KIE1"/>
    <mergeCell ref="KIF1:KIH1"/>
    <mergeCell ref="KII1:KIK1"/>
    <mergeCell ref="KIL1:KIN1"/>
    <mergeCell ref="KIO1:KIQ1"/>
    <mergeCell ref="KHN1:KHP1"/>
    <mergeCell ref="KHQ1:KHS1"/>
    <mergeCell ref="KHT1:KHV1"/>
    <mergeCell ref="KHW1:KHY1"/>
    <mergeCell ref="KHZ1:KIB1"/>
    <mergeCell ref="KGY1:KHA1"/>
    <mergeCell ref="KHB1:KHD1"/>
    <mergeCell ref="KHE1:KHG1"/>
    <mergeCell ref="KHH1:KHJ1"/>
    <mergeCell ref="KHK1:KHM1"/>
    <mergeCell ref="KGJ1:KGL1"/>
    <mergeCell ref="KGM1:KGO1"/>
    <mergeCell ref="KGP1:KGR1"/>
    <mergeCell ref="KGS1:KGU1"/>
    <mergeCell ref="KGV1:KGX1"/>
    <mergeCell ref="KFU1:KFW1"/>
    <mergeCell ref="KFX1:KFZ1"/>
    <mergeCell ref="KGA1:KGC1"/>
    <mergeCell ref="KGD1:KGF1"/>
    <mergeCell ref="KGG1:KGI1"/>
    <mergeCell ref="KFF1:KFH1"/>
    <mergeCell ref="KFI1:KFK1"/>
    <mergeCell ref="KFL1:KFN1"/>
    <mergeCell ref="KFO1:KFQ1"/>
    <mergeCell ref="KFR1:KFT1"/>
    <mergeCell ref="KMS1:KMU1"/>
    <mergeCell ref="KMV1:KMX1"/>
    <mergeCell ref="KMY1:KNA1"/>
    <mergeCell ref="KNB1:KND1"/>
    <mergeCell ref="KNE1:KNG1"/>
    <mergeCell ref="KMD1:KMF1"/>
    <mergeCell ref="KMG1:KMI1"/>
    <mergeCell ref="KMJ1:KML1"/>
    <mergeCell ref="KMM1:KMO1"/>
    <mergeCell ref="KMP1:KMR1"/>
    <mergeCell ref="KLO1:KLQ1"/>
    <mergeCell ref="KLR1:KLT1"/>
    <mergeCell ref="KLU1:KLW1"/>
    <mergeCell ref="KLX1:KLZ1"/>
    <mergeCell ref="KMA1:KMC1"/>
    <mergeCell ref="KKZ1:KLB1"/>
    <mergeCell ref="KLC1:KLE1"/>
    <mergeCell ref="KLF1:KLH1"/>
    <mergeCell ref="KLI1:KLK1"/>
    <mergeCell ref="KLL1:KLN1"/>
    <mergeCell ref="KKK1:KKM1"/>
    <mergeCell ref="KKN1:KKP1"/>
    <mergeCell ref="KKQ1:KKS1"/>
    <mergeCell ref="KKT1:KKV1"/>
    <mergeCell ref="KKW1:KKY1"/>
    <mergeCell ref="KJV1:KJX1"/>
    <mergeCell ref="KJY1:KKA1"/>
    <mergeCell ref="KKB1:KKD1"/>
    <mergeCell ref="KKE1:KKG1"/>
    <mergeCell ref="KKH1:KKJ1"/>
    <mergeCell ref="KJG1:KJI1"/>
    <mergeCell ref="KJJ1:KJL1"/>
    <mergeCell ref="KJM1:KJO1"/>
    <mergeCell ref="KJP1:KJR1"/>
    <mergeCell ref="KJS1:KJU1"/>
    <mergeCell ref="KQT1:KQV1"/>
    <mergeCell ref="KQW1:KQY1"/>
    <mergeCell ref="KQZ1:KRB1"/>
    <mergeCell ref="KRC1:KRE1"/>
    <mergeCell ref="KRF1:KRH1"/>
    <mergeCell ref="KQE1:KQG1"/>
    <mergeCell ref="KQH1:KQJ1"/>
    <mergeCell ref="KQK1:KQM1"/>
    <mergeCell ref="KQN1:KQP1"/>
    <mergeCell ref="KQQ1:KQS1"/>
    <mergeCell ref="KPP1:KPR1"/>
    <mergeCell ref="KPS1:KPU1"/>
    <mergeCell ref="KPV1:KPX1"/>
    <mergeCell ref="KPY1:KQA1"/>
    <mergeCell ref="KQB1:KQD1"/>
    <mergeCell ref="KPA1:KPC1"/>
    <mergeCell ref="KPD1:KPF1"/>
    <mergeCell ref="KPG1:KPI1"/>
    <mergeCell ref="KPJ1:KPL1"/>
    <mergeCell ref="KPM1:KPO1"/>
    <mergeCell ref="KOL1:KON1"/>
    <mergeCell ref="KOO1:KOQ1"/>
    <mergeCell ref="KOR1:KOT1"/>
    <mergeCell ref="KOU1:KOW1"/>
    <mergeCell ref="KOX1:KOZ1"/>
    <mergeCell ref="KNW1:KNY1"/>
    <mergeCell ref="KNZ1:KOB1"/>
    <mergeCell ref="KOC1:KOE1"/>
    <mergeCell ref="KOF1:KOH1"/>
    <mergeCell ref="KOI1:KOK1"/>
    <mergeCell ref="KNH1:KNJ1"/>
    <mergeCell ref="KNK1:KNM1"/>
    <mergeCell ref="KNN1:KNP1"/>
    <mergeCell ref="KNQ1:KNS1"/>
    <mergeCell ref="KNT1:KNV1"/>
    <mergeCell ref="KUU1:KUW1"/>
    <mergeCell ref="KUX1:KUZ1"/>
    <mergeCell ref="KVA1:KVC1"/>
    <mergeCell ref="KVD1:KVF1"/>
    <mergeCell ref="KVG1:KVI1"/>
    <mergeCell ref="KUF1:KUH1"/>
    <mergeCell ref="KUI1:KUK1"/>
    <mergeCell ref="KUL1:KUN1"/>
    <mergeCell ref="KUO1:KUQ1"/>
    <mergeCell ref="KUR1:KUT1"/>
    <mergeCell ref="KTQ1:KTS1"/>
    <mergeCell ref="KTT1:KTV1"/>
    <mergeCell ref="KTW1:KTY1"/>
    <mergeCell ref="KTZ1:KUB1"/>
    <mergeCell ref="KUC1:KUE1"/>
    <mergeCell ref="KTB1:KTD1"/>
    <mergeCell ref="KTE1:KTG1"/>
    <mergeCell ref="KTH1:KTJ1"/>
    <mergeCell ref="KTK1:KTM1"/>
    <mergeCell ref="KTN1:KTP1"/>
    <mergeCell ref="KSM1:KSO1"/>
    <mergeCell ref="KSP1:KSR1"/>
    <mergeCell ref="KSS1:KSU1"/>
    <mergeCell ref="KSV1:KSX1"/>
    <mergeCell ref="KSY1:KTA1"/>
    <mergeCell ref="KRX1:KRZ1"/>
    <mergeCell ref="KSA1:KSC1"/>
    <mergeCell ref="KSD1:KSF1"/>
    <mergeCell ref="KSG1:KSI1"/>
    <mergeCell ref="KSJ1:KSL1"/>
    <mergeCell ref="KRI1:KRK1"/>
    <mergeCell ref="KRL1:KRN1"/>
    <mergeCell ref="KRO1:KRQ1"/>
    <mergeCell ref="KRR1:KRT1"/>
    <mergeCell ref="KRU1:KRW1"/>
    <mergeCell ref="KYV1:KYX1"/>
    <mergeCell ref="KYY1:KZA1"/>
    <mergeCell ref="KZB1:KZD1"/>
    <mergeCell ref="KZE1:KZG1"/>
    <mergeCell ref="KZH1:KZJ1"/>
    <mergeCell ref="KYG1:KYI1"/>
    <mergeCell ref="KYJ1:KYL1"/>
    <mergeCell ref="KYM1:KYO1"/>
    <mergeCell ref="KYP1:KYR1"/>
    <mergeCell ref="KYS1:KYU1"/>
    <mergeCell ref="KXR1:KXT1"/>
    <mergeCell ref="KXU1:KXW1"/>
    <mergeCell ref="KXX1:KXZ1"/>
    <mergeCell ref="KYA1:KYC1"/>
    <mergeCell ref="KYD1:KYF1"/>
    <mergeCell ref="KXC1:KXE1"/>
    <mergeCell ref="KXF1:KXH1"/>
    <mergeCell ref="KXI1:KXK1"/>
    <mergeCell ref="KXL1:KXN1"/>
    <mergeCell ref="KXO1:KXQ1"/>
    <mergeCell ref="KWN1:KWP1"/>
    <mergeCell ref="KWQ1:KWS1"/>
    <mergeCell ref="KWT1:KWV1"/>
    <mergeCell ref="KWW1:KWY1"/>
    <mergeCell ref="KWZ1:KXB1"/>
    <mergeCell ref="KVY1:KWA1"/>
    <mergeCell ref="KWB1:KWD1"/>
    <mergeCell ref="KWE1:KWG1"/>
    <mergeCell ref="KWH1:KWJ1"/>
    <mergeCell ref="KWK1:KWM1"/>
    <mergeCell ref="KVJ1:KVL1"/>
    <mergeCell ref="KVM1:KVO1"/>
    <mergeCell ref="KVP1:KVR1"/>
    <mergeCell ref="KVS1:KVU1"/>
    <mergeCell ref="KVV1:KVX1"/>
    <mergeCell ref="LCW1:LCY1"/>
    <mergeCell ref="LCZ1:LDB1"/>
    <mergeCell ref="LDC1:LDE1"/>
    <mergeCell ref="LDF1:LDH1"/>
    <mergeCell ref="LDI1:LDK1"/>
    <mergeCell ref="LCH1:LCJ1"/>
    <mergeCell ref="LCK1:LCM1"/>
    <mergeCell ref="LCN1:LCP1"/>
    <mergeCell ref="LCQ1:LCS1"/>
    <mergeCell ref="LCT1:LCV1"/>
    <mergeCell ref="LBS1:LBU1"/>
    <mergeCell ref="LBV1:LBX1"/>
    <mergeCell ref="LBY1:LCA1"/>
    <mergeCell ref="LCB1:LCD1"/>
    <mergeCell ref="LCE1:LCG1"/>
    <mergeCell ref="LBD1:LBF1"/>
    <mergeCell ref="LBG1:LBI1"/>
    <mergeCell ref="LBJ1:LBL1"/>
    <mergeCell ref="LBM1:LBO1"/>
    <mergeCell ref="LBP1:LBR1"/>
    <mergeCell ref="LAO1:LAQ1"/>
    <mergeCell ref="LAR1:LAT1"/>
    <mergeCell ref="LAU1:LAW1"/>
    <mergeCell ref="LAX1:LAZ1"/>
    <mergeCell ref="LBA1:LBC1"/>
    <mergeCell ref="KZZ1:LAB1"/>
    <mergeCell ref="LAC1:LAE1"/>
    <mergeCell ref="LAF1:LAH1"/>
    <mergeCell ref="LAI1:LAK1"/>
    <mergeCell ref="LAL1:LAN1"/>
    <mergeCell ref="KZK1:KZM1"/>
    <mergeCell ref="KZN1:KZP1"/>
    <mergeCell ref="KZQ1:KZS1"/>
    <mergeCell ref="KZT1:KZV1"/>
    <mergeCell ref="KZW1:KZY1"/>
    <mergeCell ref="LGX1:LGZ1"/>
    <mergeCell ref="LHA1:LHC1"/>
    <mergeCell ref="LHD1:LHF1"/>
    <mergeCell ref="LHG1:LHI1"/>
    <mergeCell ref="LHJ1:LHL1"/>
    <mergeCell ref="LGI1:LGK1"/>
    <mergeCell ref="LGL1:LGN1"/>
    <mergeCell ref="LGO1:LGQ1"/>
    <mergeCell ref="LGR1:LGT1"/>
    <mergeCell ref="LGU1:LGW1"/>
    <mergeCell ref="LFT1:LFV1"/>
    <mergeCell ref="LFW1:LFY1"/>
    <mergeCell ref="LFZ1:LGB1"/>
    <mergeCell ref="LGC1:LGE1"/>
    <mergeCell ref="LGF1:LGH1"/>
    <mergeCell ref="LFE1:LFG1"/>
    <mergeCell ref="LFH1:LFJ1"/>
    <mergeCell ref="LFK1:LFM1"/>
    <mergeCell ref="LFN1:LFP1"/>
    <mergeCell ref="LFQ1:LFS1"/>
    <mergeCell ref="LEP1:LER1"/>
    <mergeCell ref="LES1:LEU1"/>
    <mergeCell ref="LEV1:LEX1"/>
    <mergeCell ref="LEY1:LFA1"/>
    <mergeCell ref="LFB1:LFD1"/>
    <mergeCell ref="LEA1:LEC1"/>
    <mergeCell ref="LED1:LEF1"/>
    <mergeCell ref="LEG1:LEI1"/>
    <mergeCell ref="LEJ1:LEL1"/>
    <mergeCell ref="LEM1:LEO1"/>
    <mergeCell ref="LDL1:LDN1"/>
    <mergeCell ref="LDO1:LDQ1"/>
    <mergeCell ref="LDR1:LDT1"/>
    <mergeCell ref="LDU1:LDW1"/>
    <mergeCell ref="LDX1:LDZ1"/>
    <mergeCell ref="LKY1:LLA1"/>
    <mergeCell ref="LLB1:LLD1"/>
    <mergeCell ref="LLE1:LLG1"/>
    <mergeCell ref="LLH1:LLJ1"/>
    <mergeCell ref="LLK1:LLM1"/>
    <mergeCell ref="LKJ1:LKL1"/>
    <mergeCell ref="LKM1:LKO1"/>
    <mergeCell ref="LKP1:LKR1"/>
    <mergeCell ref="LKS1:LKU1"/>
    <mergeCell ref="LKV1:LKX1"/>
    <mergeCell ref="LJU1:LJW1"/>
    <mergeCell ref="LJX1:LJZ1"/>
    <mergeCell ref="LKA1:LKC1"/>
    <mergeCell ref="LKD1:LKF1"/>
    <mergeCell ref="LKG1:LKI1"/>
    <mergeCell ref="LJF1:LJH1"/>
    <mergeCell ref="LJI1:LJK1"/>
    <mergeCell ref="LJL1:LJN1"/>
    <mergeCell ref="LJO1:LJQ1"/>
    <mergeCell ref="LJR1:LJT1"/>
    <mergeCell ref="LIQ1:LIS1"/>
    <mergeCell ref="LIT1:LIV1"/>
    <mergeCell ref="LIW1:LIY1"/>
    <mergeCell ref="LIZ1:LJB1"/>
    <mergeCell ref="LJC1:LJE1"/>
    <mergeCell ref="LIB1:LID1"/>
    <mergeCell ref="LIE1:LIG1"/>
    <mergeCell ref="LIH1:LIJ1"/>
    <mergeCell ref="LIK1:LIM1"/>
    <mergeCell ref="LIN1:LIP1"/>
    <mergeCell ref="LHM1:LHO1"/>
    <mergeCell ref="LHP1:LHR1"/>
    <mergeCell ref="LHS1:LHU1"/>
    <mergeCell ref="LHV1:LHX1"/>
    <mergeCell ref="LHY1:LIA1"/>
    <mergeCell ref="LOZ1:LPB1"/>
    <mergeCell ref="LPC1:LPE1"/>
    <mergeCell ref="LPF1:LPH1"/>
    <mergeCell ref="LPI1:LPK1"/>
    <mergeCell ref="LPL1:LPN1"/>
    <mergeCell ref="LOK1:LOM1"/>
    <mergeCell ref="LON1:LOP1"/>
    <mergeCell ref="LOQ1:LOS1"/>
    <mergeCell ref="LOT1:LOV1"/>
    <mergeCell ref="LOW1:LOY1"/>
    <mergeCell ref="LNV1:LNX1"/>
    <mergeCell ref="LNY1:LOA1"/>
    <mergeCell ref="LOB1:LOD1"/>
    <mergeCell ref="LOE1:LOG1"/>
    <mergeCell ref="LOH1:LOJ1"/>
    <mergeCell ref="LNG1:LNI1"/>
    <mergeCell ref="LNJ1:LNL1"/>
    <mergeCell ref="LNM1:LNO1"/>
    <mergeCell ref="LNP1:LNR1"/>
    <mergeCell ref="LNS1:LNU1"/>
    <mergeCell ref="LMR1:LMT1"/>
    <mergeCell ref="LMU1:LMW1"/>
    <mergeCell ref="LMX1:LMZ1"/>
    <mergeCell ref="LNA1:LNC1"/>
    <mergeCell ref="LND1:LNF1"/>
    <mergeCell ref="LMC1:LME1"/>
    <mergeCell ref="LMF1:LMH1"/>
    <mergeCell ref="LMI1:LMK1"/>
    <mergeCell ref="LML1:LMN1"/>
    <mergeCell ref="LMO1:LMQ1"/>
    <mergeCell ref="LLN1:LLP1"/>
    <mergeCell ref="LLQ1:LLS1"/>
    <mergeCell ref="LLT1:LLV1"/>
    <mergeCell ref="LLW1:LLY1"/>
    <mergeCell ref="LLZ1:LMB1"/>
    <mergeCell ref="LTA1:LTC1"/>
    <mergeCell ref="LTD1:LTF1"/>
    <mergeCell ref="LTG1:LTI1"/>
    <mergeCell ref="LTJ1:LTL1"/>
    <mergeCell ref="LTM1:LTO1"/>
    <mergeCell ref="LSL1:LSN1"/>
    <mergeCell ref="LSO1:LSQ1"/>
    <mergeCell ref="LSR1:LST1"/>
    <mergeCell ref="LSU1:LSW1"/>
    <mergeCell ref="LSX1:LSZ1"/>
    <mergeCell ref="LRW1:LRY1"/>
    <mergeCell ref="LRZ1:LSB1"/>
    <mergeCell ref="LSC1:LSE1"/>
    <mergeCell ref="LSF1:LSH1"/>
    <mergeCell ref="LSI1:LSK1"/>
    <mergeCell ref="LRH1:LRJ1"/>
    <mergeCell ref="LRK1:LRM1"/>
    <mergeCell ref="LRN1:LRP1"/>
    <mergeCell ref="LRQ1:LRS1"/>
    <mergeCell ref="LRT1:LRV1"/>
    <mergeCell ref="LQS1:LQU1"/>
    <mergeCell ref="LQV1:LQX1"/>
    <mergeCell ref="LQY1:LRA1"/>
    <mergeCell ref="LRB1:LRD1"/>
    <mergeCell ref="LRE1:LRG1"/>
    <mergeCell ref="LQD1:LQF1"/>
    <mergeCell ref="LQG1:LQI1"/>
    <mergeCell ref="LQJ1:LQL1"/>
    <mergeCell ref="LQM1:LQO1"/>
    <mergeCell ref="LQP1:LQR1"/>
    <mergeCell ref="LPO1:LPQ1"/>
    <mergeCell ref="LPR1:LPT1"/>
    <mergeCell ref="LPU1:LPW1"/>
    <mergeCell ref="LPX1:LPZ1"/>
    <mergeCell ref="LQA1:LQC1"/>
    <mergeCell ref="LXB1:LXD1"/>
    <mergeCell ref="LXE1:LXG1"/>
    <mergeCell ref="LXH1:LXJ1"/>
    <mergeCell ref="LXK1:LXM1"/>
    <mergeCell ref="LXN1:LXP1"/>
    <mergeCell ref="LWM1:LWO1"/>
    <mergeCell ref="LWP1:LWR1"/>
    <mergeCell ref="LWS1:LWU1"/>
    <mergeCell ref="LWV1:LWX1"/>
    <mergeCell ref="LWY1:LXA1"/>
    <mergeCell ref="LVX1:LVZ1"/>
    <mergeCell ref="LWA1:LWC1"/>
    <mergeCell ref="LWD1:LWF1"/>
    <mergeCell ref="LWG1:LWI1"/>
    <mergeCell ref="LWJ1:LWL1"/>
    <mergeCell ref="LVI1:LVK1"/>
    <mergeCell ref="LVL1:LVN1"/>
    <mergeCell ref="LVO1:LVQ1"/>
    <mergeCell ref="LVR1:LVT1"/>
    <mergeCell ref="LVU1:LVW1"/>
    <mergeCell ref="LUT1:LUV1"/>
    <mergeCell ref="LUW1:LUY1"/>
    <mergeCell ref="LUZ1:LVB1"/>
    <mergeCell ref="LVC1:LVE1"/>
    <mergeCell ref="LVF1:LVH1"/>
    <mergeCell ref="LUE1:LUG1"/>
    <mergeCell ref="LUH1:LUJ1"/>
    <mergeCell ref="LUK1:LUM1"/>
    <mergeCell ref="LUN1:LUP1"/>
    <mergeCell ref="LUQ1:LUS1"/>
    <mergeCell ref="LTP1:LTR1"/>
    <mergeCell ref="LTS1:LTU1"/>
    <mergeCell ref="LTV1:LTX1"/>
    <mergeCell ref="LTY1:LUA1"/>
    <mergeCell ref="LUB1:LUD1"/>
    <mergeCell ref="MBC1:MBE1"/>
    <mergeCell ref="MBF1:MBH1"/>
    <mergeCell ref="MBI1:MBK1"/>
    <mergeCell ref="MBL1:MBN1"/>
    <mergeCell ref="MBO1:MBQ1"/>
    <mergeCell ref="MAN1:MAP1"/>
    <mergeCell ref="MAQ1:MAS1"/>
    <mergeCell ref="MAT1:MAV1"/>
    <mergeCell ref="MAW1:MAY1"/>
    <mergeCell ref="MAZ1:MBB1"/>
    <mergeCell ref="LZY1:MAA1"/>
    <mergeCell ref="MAB1:MAD1"/>
    <mergeCell ref="MAE1:MAG1"/>
    <mergeCell ref="MAH1:MAJ1"/>
    <mergeCell ref="MAK1:MAM1"/>
    <mergeCell ref="LZJ1:LZL1"/>
    <mergeCell ref="LZM1:LZO1"/>
    <mergeCell ref="LZP1:LZR1"/>
    <mergeCell ref="LZS1:LZU1"/>
    <mergeCell ref="LZV1:LZX1"/>
    <mergeCell ref="LYU1:LYW1"/>
    <mergeCell ref="LYX1:LYZ1"/>
    <mergeCell ref="LZA1:LZC1"/>
    <mergeCell ref="LZD1:LZF1"/>
    <mergeCell ref="LZG1:LZI1"/>
    <mergeCell ref="LYF1:LYH1"/>
    <mergeCell ref="LYI1:LYK1"/>
    <mergeCell ref="LYL1:LYN1"/>
    <mergeCell ref="LYO1:LYQ1"/>
    <mergeCell ref="LYR1:LYT1"/>
    <mergeCell ref="LXQ1:LXS1"/>
    <mergeCell ref="LXT1:LXV1"/>
    <mergeCell ref="LXW1:LXY1"/>
    <mergeCell ref="LXZ1:LYB1"/>
    <mergeCell ref="LYC1:LYE1"/>
    <mergeCell ref="MFD1:MFF1"/>
    <mergeCell ref="MFG1:MFI1"/>
    <mergeCell ref="MFJ1:MFL1"/>
    <mergeCell ref="MFM1:MFO1"/>
    <mergeCell ref="MFP1:MFR1"/>
    <mergeCell ref="MEO1:MEQ1"/>
    <mergeCell ref="MER1:MET1"/>
    <mergeCell ref="MEU1:MEW1"/>
    <mergeCell ref="MEX1:MEZ1"/>
    <mergeCell ref="MFA1:MFC1"/>
    <mergeCell ref="MDZ1:MEB1"/>
    <mergeCell ref="MEC1:MEE1"/>
    <mergeCell ref="MEF1:MEH1"/>
    <mergeCell ref="MEI1:MEK1"/>
    <mergeCell ref="MEL1:MEN1"/>
    <mergeCell ref="MDK1:MDM1"/>
    <mergeCell ref="MDN1:MDP1"/>
    <mergeCell ref="MDQ1:MDS1"/>
    <mergeCell ref="MDT1:MDV1"/>
    <mergeCell ref="MDW1:MDY1"/>
    <mergeCell ref="MCV1:MCX1"/>
    <mergeCell ref="MCY1:MDA1"/>
    <mergeCell ref="MDB1:MDD1"/>
    <mergeCell ref="MDE1:MDG1"/>
    <mergeCell ref="MDH1:MDJ1"/>
    <mergeCell ref="MCG1:MCI1"/>
    <mergeCell ref="MCJ1:MCL1"/>
    <mergeCell ref="MCM1:MCO1"/>
    <mergeCell ref="MCP1:MCR1"/>
    <mergeCell ref="MCS1:MCU1"/>
    <mergeCell ref="MBR1:MBT1"/>
    <mergeCell ref="MBU1:MBW1"/>
    <mergeCell ref="MBX1:MBZ1"/>
    <mergeCell ref="MCA1:MCC1"/>
    <mergeCell ref="MCD1:MCF1"/>
    <mergeCell ref="MJE1:MJG1"/>
    <mergeCell ref="MJH1:MJJ1"/>
    <mergeCell ref="MJK1:MJM1"/>
    <mergeCell ref="MJN1:MJP1"/>
    <mergeCell ref="MJQ1:MJS1"/>
    <mergeCell ref="MIP1:MIR1"/>
    <mergeCell ref="MIS1:MIU1"/>
    <mergeCell ref="MIV1:MIX1"/>
    <mergeCell ref="MIY1:MJA1"/>
    <mergeCell ref="MJB1:MJD1"/>
    <mergeCell ref="MIA1:MIC1"/>
    <mergeCell ref="MID1:MIF1"/>
    <mergeCell ref="MIG1:MII1"/>
    <mergeCell ref="MIJ1:MIL1"/>
    <mergeCell ref="MIM1:MIO1"/>
    <mergeCell ref="MHL1:MHN1"/>
    <mergeCell ref="MHO1:MHQ1"/>
    <mergeCell ref="MHR1:MHT1"/>
    <mergeCell ref="MHU1:MHW1"/>
    <mergeCell ref="MHX1:MHZ1"/>
    <mergeCell ref="MGW1:MGY1"/>
    <mergeCell ref="MGZ1:MHB1"/>
    <mergeCell ref="MHC1:MHE1"/>
    <mergeCell ref="MHF1:MHH1"/>
    <mergeCell ref="MHI1:MHK1"/>
    <mergeCell ref="MGH1:MGJ1"/>
    <mergeCell ref="MGK1:MGM1"/>
    <mergeCell ref="MGN1:MGP1"/>
    <mergeCell ref="MGQ1:MGS1"/>
    <mergeCell ref="MGT1:MGV1"/>
    <mergeCell ref="MFS1:MFU1"/>
    <mergeCell ref="MFV1:MFX1"/>
    <mergeCell ref="MFY1:MGA1"/>
    <mergeCell ref="MGB1:MGD1"/>
    <mergeCell ref="MGE1:MGG1"/>
    <mergeCell ref="MNF1:MNH1"/>
    <mergeCell ref="MNI1:MNK1"/>
    <mergeCell ref="MNL1:MNN1"/>
    <mergeCell ref="MNO1:MNQ1"/>
    <mergeCell ref="MNR1:MNT1"/>
    <mergeCell ref="MMQ1:MMS1"/>
    <mergeCell ref="MMT1:MMV1"/>
    <mergeCell ref="MMW1:MMY1"/>
    <mergeCell ref="MMZ1:MNB1"/>
    <mergeCell ref="MNC1:MNE1"/>
    <mergeCell ref="MMB1:MMD1"/>
    <mergeCell ref="MME1:MMG1"/>
    <mergeCell ref="MMH1:MMJ1"/>
    <mergeCell ref="MMK1:MMM1"/>
    <mergeCell ref="MMN1:MMP1"/>
    <mergeCell ref="MLM1:MLO1"/>
    <mergeCell ref="MLP1:MLR1"/>
    <mergeCell ref="MLS1:MLU1"/>
    <mergeCell ref="MLV1:MLX1"/>
    <mergeCell ref="MLY1:MMA1"/>
    <mergeCell ref="MKX1:MKZ1"/>
    <mergeCell ref="MLA1:MLC1"/>
    <mergeCell ref="MLD1:MLF1"/>
    <mergeCell ref="MLG1:MLI1"/>
    <mergeCell ref="MLJ1:MLL1"/>
    <mergeCell ref="MKI1:MKK1"/>
    <mergeCell ref="MKL1:MKN1"/>
    <mergeCell ref="MKO1:MKQ1"/>
    <mergeCell ref="MKR1:MKT1"/>
    <mergeCell ref="MKU1:MKW1"/>
    <mergeCell ref="MJT1:MJV1"/>
    <mergeCell ref="MJW1:MJY1"/>
    <mergeCell ref="MJZ1:MKB1"/>
    <mergeCell ref="MKC1:MKE1"/>
    <mergeCell ref="MKF1:MKH1"/>
    <mergeCell ref="MRG1:MRI1"/>
    <mergeCell ref="MRJ1:MRL1"/>
    <mergeCell ref="MRM1:MRO1"/>
    <mergeCell ref="MRP1:MRR1"/>
    <mergeCell ref="MRS1:MRU1"/>
    <mergeCell ref="MQR1:MQT1"/>
    <mergeCell ref="MQU1:MQW1"/>
    <mergeCell ref="MQX1:MQZ1"/>
    <mergeCell ref="MRA1:MRC1"/>
    <mergeCell ref="MRD1:MRF1"/>
    <mergeCell ref="MQC1:MQE1"/>
    <mergeCell ref="MQF1:MQH1"/>
    <mergeCell ref="MQI1:MQK1"/>
    <mergeCell ref="MQL1:MQN1"/>
    <mergeCell ref="MQO1:MQQ1"/>
    <mergeCell ref="MPN1:MPP1"/>
    <mergeCell ref="MPQ1:MPS1"/>
    <mergeCell ref="MPT1:MPV1"/>
    <mergeCell ref="MPW1:MPY1"/>
    <mergeCell ref="MPZ1:MQB1"/>
    <mergeCell ref="MOY1:MPA1"/>
    <mergeCell ref="MPB1:MPD1"/>
    <mergeCell ref="MPE1:MPG1"/>
    <mergeCell ref="MPH1:MPJ1"/>
    <mergeCell ref="MPK1:MPM1"/>
    <mergeCell ref="MOJ1:MOL1"/>
    <mergeCell ref="MOM1:MOO1"/>
    <mergeCell ref="MOP1:MOR1"/>
    <mergeCell ref="MOS1:MOU1"/>
    <mergeCell ref="MOV1:MOX1"/>
    <mergeCell ref="MNU1:MNW1"/>
    <mergeCell ref="MNX1:MNZ1"/>
    <mergeCell ref="MOA1:MOC1"/>
    <mergeCell ref="MOD1:MOF1"/>
    <mergeCell ref="MOG1:MOI1"/>
    <mergeCell ref="MVH1:MVJ1"/>
    <mergeCell ref="MVK1:MVM1"/>
    <mergeCell ref="MVN1:MVP1"/>
    <mergeCell ref="MVQ1:MVS1"/>
    <mergeCell ref="MVT1:MVV1"/>
    <mergeCell ref="MUS1:MUU1"/>
    <mergeCell ref="MUV1:MUX1"/>
    <mergeCell ref="MUY1:MVA1"/>
    <mergeCell ref="MVB1:MVD1"/>
    <mergeCell ref="MVE1:MVG1"/>
    <mergeCell ref="MUD1:MUF1"/>
    <mergeCell ref="MUG1:MUI1"/>
    <mergeCell ref="MUJ1:MUL1"/>
    <mergeCell ref="MUM1:MUO1"/>
    <mergeCell ref="MUP1:MUR1"/>
    <mergeCell ref="MTO1:MTQ1"/>
    <mergeCell ref="MTR1:MTT1"/>
    <mergeCell ref="MTU1:MTW1"/>
    <mergeCell ref="MTX1:MTZ1"/>
    <mergeCell ref="MUA1:MUC1"/>
    <mergeCell ref="MSZ1:MTB1"/>
    <mergeCell ref="MTC1:MTE1"/>
    <mergeCell ref="MTF1:MTH1"/>
    <mergeCell ref="MTI1:MTK1"/>
    <mergeCell ref="MTL1:MTN1"/>
    <mergeCell ref="MSK1:MSM1"/>
    <mergeCell ref="MSN1:MSP1"/>
    <mergeCell ref="MSQ1:MSS1"/>
    <mergeCell ref="MST1:MSV1"/>
    <mergeCell ref="MSW1:MSY1"/>
    <mergeCell ref="MRV1:MRX1"/>
    <mergeCell ref="MRY1:MSA1"/>
    <mergeCell ref="MSB1:MSD1"/>
    <mergeCell ref="MSE1:MSG1"/>
    <mergeCell ref="MSH1:MSJ1"/>
    <mergeCell ref="MZI1:MZK1"/>
    <mergeCell ref="MZL1:MZN1"/>
    <mergeCell ref="MZO1:MZQ1"/>
    <mergeCell ref="MZR1:MZT1"/>
    <mergeCell ref="MZU1:MZW1"/>
    <mergeCell ref="MYT1:MYV1"/>
    <mergeCell ref="MYW1:MYY1"/>
    <mergeCell ref="MYZ1:MZB1"/>
    <mergeCell ref="MZC1:MZE1"/>
    <mergeCell ref="MZF1:MZH1"/>
    <mergeCell ref="MYE1:MYG1"/>
    <mergeCell ref="MYH1:MYJ1"/>
    <mergeCell ref="MYK1:MYM1"/>
    <mergeCell ref="MYN1:MYP1"/>
    <mergeCell ref="MYQ1:MYS1"/>
    <mergeCell ref="MXP1:MXR1"/>
    <mergeCell ref="MXS1:MXU1"/>
    <mergeCell ref="MXV1:MXX1"/>
    <mergeCell ref="MXY1:MYA1"/>
    <mergeCell ref="MYB1:MYD1"/>
    <mergeCell ref="MXA1:MXC1"/>
    <mergeCell ref="MXD1:MXF1"/>
    <mergeCell ref="MXG1:MXI1"/>
    <mergeCell ref="MXJ1:MXL1"/>
    <mergeCell ref="MXM1:MXO1"/>
    <mergeCell ref="MWL1:MWN1"/>
    <mergeCell ref="MWO1:MWQ1"/>
    <mergeCell ref="MWR1:MWT1"/>
    <mergeCell ref="MWU1:MWW1"/>
    <mergeCell ref="MWX1:MWZ1"/>
    <mergeCell ref="MVW1:MVY1"/>
    <mergeCell ref="MVZ1:MWB1"/>
    <mergeCell ref="MWC1:MWE1"/>
    <mergeCell ref="MWF1:MWH1"/>
    <mergeCell ref="MWI1:MWK1"/>
    <mergeCell ref="NDJ1:NDL1"/>
    <mergeCell ref="NDM1:NDO1"/>
    <mergeCell ref="NDP1:NDR1"/>
    <mergeCell ref="NDS1:NDU1"/>
    <mergeCell ref="NDV1:NDX1"/>
    <mergeCell ref="NCU1:NCW1"/>
    <mergeCell ref="NCX1:NCZ1"/>
    <mergeCell ref="NDA1:NDC1"/>
    <mergeCell ref="NDD1:NDF1"/>
    <mergeCell ref="NDG1:NDI1"/>
    <mergeCell ref="NCF1:NCH1"/>
    <mergeCell ref="NCI1:NCK1"/>
    <mergeCell ref="NCL1:NCN1"/>
    <mergeCell ref="NCO1:NCQ1"/>
    <mergeCell ref="NCR1:NCT1"/>
    <mergeCell ref="NBQ1:NBS1"/>
    <mergeCell ref="NBT1:NBV1"/>
    <mergeCell ref="NBW1:NBY1"/>
    <mergeCell ref="NBZ1:NCB1"/>
    <mergeCell ref="NCC1:NCE1"/>
    <mergeCell ref="NBB1:NBD1"/>
    <mergeCell ref="NBE1:NBG1"/>
    <mergeCell ref="NBH1:NBJ1"/>
    <mergeCell ref="NBK1:NBM1"/>
    <mergeCell ref="NBN1:NBP1"/>
    <mergeCell ref="NAM1:NAO1"/>
    <mergeCell ref="NAP1:NAR1"/>
    <mergeCell ref="NAS1:NAU1"/>
    <mergeCell ref="NAV1:NAX1"/>
    <mergeCell ref="NAY1:NBA1"/>
    <mergeCell ref="MZX1:MZZ1"/>
    <mergeCell ref="NAA1:NAC1"/>
    <mergeCell ref="NAD1:NAF1"/>
    <mergeCell ref="NAG1:NAI1"/>
    <mergeCell ref="NAJ1:NAL1"/>
    <mergeCell ref="NHK1:NHM1"/>
    <mergeCell ref="NHN1:NHP1"/>
    <mergeCell ref="NHQ1:NHS1"/>
    <mergeCell ref="NHT1:NHV1"/>
    <mergeCell ref="NHW1:NHY1"/>
    <mergeCell ref="NGV1:NGX1"/>
    <mergeCell ref="NGY1:NHA1"/>
    <mergeCell ref="NHB1:NHD1"/>
    <mergeCell ref="NHE1:NHG1"/>
    <mergeCell ref="NHH1:NHJ1"/>
    <mergeCell ref="NGG1:NGI1"/>
    <mergeCell ref="NGJ1:NGL1"/>
    <mergeCell ref="NGM1:NGO1"/>
    <mergeCell ref="NGP1:NGR1"/>
    <mergeCell ref="NGS1:NGU1"/>
    <mergeCell ref="NFR1:NFT1"/>
    <mergeCell ref="NFU1:NFW1"/>
    <mergeCell ref="NFX1:NFZ1"/>
    <mergeCell ref="NGA1:NGC1"/>
    <mergeCell ref="NGD1:NGF1"/>
    <mergeCell ref="NFC1:NFE1"/>
    <mergeCell ref="NFF1:NFH1"/>
    <mergeCell ref="NFI1:NFK1"/>
    <mergeCell ref="NFL1:NFN1"/>
    <mergeCell ref="NFO1:NFQ1"/>
    <mergeCell ref="NEN1:NEP1"/>
    <mergeCell ref="NEQ1:NES1"/>
    <mergeCell ref="NET1:NEV1"/>
    <mergeCell ref="NEW1:NEY1"/>
    <mergeCell ref="NEZ1:NFB1"/>
    <mergeCell ref="NDY1:NEA1"/>
    <mergeCell ref="NEB1:NED1"/>
    <mergeCell ref="NEE1:NEG1"/>
    <mergeCell ref="NEH1:NEJ1"/>
    <mergeCell ref="NEK1:NEM1"/>
    <mergeCell ref="NLL1:NLN1"/>
    <mergeCell ref="NLO1:NLQ1"/>
    <mergeCell ref="NLR1:NLT1"/>
    <mergeCell ref="NLU1:NLW1"/>
    <mergeCell ref="NLX1:NLZ1"/>
    <mergeCell ref="NKW1:NKY1"/>
    <mergeCell ref="NKZ1:NLB1"/>
    <mergeCell ref="NLC1:NLE1"/>
    <mergeCell ref="NLF1:NLH1"/>
    <mergeCell ref="NLI1:NLK1"/>
    <mergeCell ref="NKH1:NKJ1"/>
    <mergeCell ref="NKK1:NKM1"/>
    <mergeCell ref="NKN1:NKP1"/>
    <mergeCell ref="NKQ1:NKS1"/>
    <mergeCell ref="NKT1:NKV1"/>
    <mergeCell ref="NJS1:NJU1"/>
    <mergeCell ref="NJV1:NJX1"/>
    <mergeCell ref="NJY1:NKA1"/>
    <mergeCell ref="NKB1:NKD1"/>
    <mergeCell ref="NKE1:NKG1"/>
    <mergeCell ref="NJD1:NJF1"/>
    <mergeCell ref="NJG1:NJI1"/>
    <mergeCell ref="NJJ1:NJL1"/>
    <mergeCell ref="NJM1:NJO1"/>
    <mergeCell ref="NJP1:NJR1"/>
    <mergeCell ref="NIO1:NIQ1"/>
    <mergeCell ref="NIR1:NIT1"/>
    <mergeCell ref="NIU1:NIW1"/>
    <mergeCell ref="NIX1:NIZ1"/>
    <mergeCell ref="NJA1:NJC1"/>
    <mergeCell ref="NHZ1:NIB1"/>
    <mergeCell ref="NIC1:NIE1"/>
    <mergeCell ref="NIF1:NIH1"/>
    <mergeCell ref="NII1:NIK1"/>
    <mergeCell ref="NIL1:NIN1"/>
    <mergeCell ref="NPM1:NPO1"/>
    <mergeCell ref="NPP1:NPR1"/>
    <mergeCell ref="NPS1:NPU1"/>
    <mergeCell ref="NPV1:NPX1"/>
    <mergeCell ref="NPY1:NQA1"/>
    <mergeCell ref="NOX1:NOZ1"/>
    <mergeCell ref="NPA1:NPC1"/>
    <mergeCell ref="NPD1:NPF1"/>
    <mergeCell ref="NPG1:NPI1"/>
    <mergeCell ref="NPJ1:NPL1"/>
    <mergeCell ref="NOI1:NOK1"/>
    <mergeCell ref="NOL1:NON1"/>
    <mergeCell ref="NOO1:NOQ1"/>
    <mergeCell ref="NOR1:NOT1"/>
    <mergeCell ref="NOU1:NOW1"/>
    <mergeCell ref="NNT1:NNV1"/>
    <mergeCell ref="NNW1:NNY1"/>
    <mergeCell ref="NNZ1:NOB1"/>
    <mergeCell ref="NOC1:NOE1"/>
    <mergeCell ref="NOF1:NOH1"/>
    <mergeCell ref="NNE1:NNG1"/>
    <mergeCell ref="NNH1:NNJ1"/>
    <mergeCell ref="NNK1:NNM1"/>
    <mergeCell ref="NNN1:NNP1"/>
    <mergeCell ref="NNQ1:NNS1"/>
    <mergeCell ref="NMP1:NMR1"/>
    <mergeCell ref="NMS1:NMU1"/>
    <mergeCell ref="NMV1:NMX1"/>
    <mergeCell ref="NMY1:NNA1"/>
    <mergeCell ref="NNB1:NND1"/>
    <mergeCell ref="NMA1:NMC1"/>
    <mergeCell ref="NMD1:NMF1"/>
    <mergeCell ref="NMG1:NMI1"/>
    <mergeCell ref="NMJ1:NML1"/>
    <mergeCell ref="NMM1:NMO1"/>
    <mergeCell ref="NTN1:NTP1"/>
    <mergeCell ref="NTQ1:NTS1"/>
    <mergeCell ref="NTT1:NTV1"/>
    <mergeCell ref="NTW1:NTY1"/>
    <mergeCell ref="NTZ1:NUB1"/>
    <mergeCell ref="NSY1:NTA1"/>
    <mergeCell ref="NTB1:NTD1"/>
    <mergeCell ref="NTE1:NTG1"/>
    <mergeCell ref="NTH1:NTJ1"/>
    <mergeCell ref="NTK1:NTM1"/>
    <mergeCell ref="NSJ1:NSL1"/>
    <mergeCell ref="NSM1:NSO1"/>
    <mergeCell ref="NSP1:NSR1"/>
    <mergeCell ref="NSS1:NSU1"/>
    <mergeCell ref="NSV1:NSX1"/>
    <mergeCell ref="NRU1:NRW1"/>
    <mergeCell ref="NRX1:NRZ1"/>
    <mergeCell ref="NSA1:NSC1"/>
    <mergeCell ref="NSD1:NSF1"/>
    <mergeCell ref="NSG1:NSI1"/>
    <mergeCell ref="NRF1:NRH1"/>
    <mergeCell ref="NRI1:NRK1"/>
    <mergeCell ref="NRL1:NRN1"/>
    <mergeCell ref="NRO1:NRQ1"/>
    <mergeCell ref="NRR1:NRT1"/>
    <mergeCell ref="NQQ1:NQS1"/>
    <mergeCell ref="NQT1:NQV1"/>
    <mergeCell ref="NQW1:NQY1"/>
    <mergeCell ref="NQZ1:NRB1"/>
    <mergeCell ref="NRC1:NRE1"/>
    <mergeCell ref="NQB1:NQD1"/>
    <mergeCell ref="NQE1:NQG1"/>
    <mergeCell ref="NQH1:NQJ1"/>
    <mergeCell ref="NQK1:NQM1"/>
    <mergeCell ref="NQN1:NQP1"/>
    <mergeCell ref="NXO1:NXQ1"/>
    <mergeCell ref="NXR1:NXT1"/>
    <mergeCell ref="NXU1:NXW1"/>
    <mergeCell ref="NXX1:NXZ1"/>
    <mergeCell ref="NYA1:NYC1"/>
    <mergeCell ref="NWZ1:NXB1"/>
    <mergeCell ref="NXC1:NXE1"/>
    <mergeCell ref="NXF1:NXH1"/>
    <mergeCell ref="NXI1:NXK1"/>
    <mergeCell ref="NXL1:NXN1"/>
    <mergeCell ref="NWK1:NWM1"/>
    <mergeCell ref="NWN1:NWP1"/>
    <mergeCell ref="NWQ1:NWS1"/>
    <mergeCell ref="NWT1:NWV1"/>
    <mergeCell ref="NWW1:NWY1"/>
    <mergeCell ref="NVV1:NVX1"/>
    <mergeCell ref="NVY1:NWA1"/>
    <mergeCell ref="NWB1:NWD1"/>
    <mergeCell ref="NWE1:NWG1"/>
    <mergeCell ref="NWH1:NWJ1"/>
    <mergeCell ref="NVG1:NVI1"/>
    <mergeCell ref="NVJ1:NVL1"/>
    <mergeCell ref="NVM1:NVO1"/>
    <mergeCell ref="NVP1:NVR1"/>
    <mergeCell ref="NVS1:NVU1"/>
    <mergeCell ref="NUR1:NUT1"/>
    <mergeCell ref="NUU1:NUW1"/>
    <mergeCell ref="NUX1:NUZ1"/>
    <mergeCell ref="NVA1:NVC1"/>
    <mergeCell ref="NVD1:NVF1"/>
    <mergeCell ref="NUC1:NUE1"/>
    <mergeCell ref="NUF1:NUH1"/>
    <mergeCell ref="NUI1:NUK1"/>
    <mergeCell ref="NUL1:NUN1"/>
    <mergeCell ref="NUO1:NUQ1"/>
    <mergeCell ref="OBP1:OBR1"/>
    <mergeCell ref="OBS1:OBU1"/>
    <mergeCell ref="OBV1:OBX1"/>
    <mergeCell ref="OBY1:OCA1"/>
    <mergeCell ref="OCB1:OCD1"/>
    <mergeCell ref="OBA1:OBC1"/>
    <mergeCell ref="OBD1:OBF1"/>
    <mergeCell ref="OBG1:OBI1"/>
    <mergeCell ref="OBJ1:OBL1"/>
    <mergeCell ref="OBM1:OBO1"/>
    <mergeCell ref="OAL1:OAN1"/>
    <mergeCell ref="OAO1:OAQ1"/>
    <mergeCell ref="OAR1:OAT1"/>
    <mergeCell ref="OAU1:OAW1"/>
    <mergeCell ref="OAX1:OAZ1"/>
    <mergeCell ref="NZW1:NZY1"/>
    <mergeCell ref="NZZ1:OAB1"/>
    <mergeCell ref="OAC1:OAE1"/>
    <mergeCell ref="OAF1:OAH1"/>
    <mergeCell ref="OAI1:OAK1"/>
    <mergeCell ref="NZH1:NZJ1"/>
    <mergeCell ref="NZK1:NZM1"/>
    <mergeCell ref="NZN1:NZP1"/>
    <mergeCell ref="NZQ1:NZS1"/>
    <mergeCell ref="NZT1:NZV1"/>
    <mergeCell ref="NYS1:NYU1"/>
    <mergeCell ref="NYV1:NYX1"/>
    <mergeCell ref="NYY1:NZA1"/>
    <mergeCell ref="NZB1:NZD1"/>
    <mergeCell ref="NZE1:NZG1"/>
    <mergeCell ref="NYD1:NYF1"/>
    <mergeCell ref="NYG1:NYI1"/>
    <mergeCell ref="NYJ1:NYL1"/>
    <mergeCell ref="NYM1:NYO1"/>
    <mergeCell ref="NYP1:NYR1"/>
    <mergeCell ref="OFQ1:OFS1"/>
    <mergeCell ref="OFT1:OFV1"/>
    <mergeCell ref="OFW1:OFY1"/>
    <mergeCell ref="OFZ1:OGB1"/>
    <mergeCell ref="OGC1:OGE1"/>
    <mergeCell ref="OFB1:OFD1"/>
    <mergeCell ref="OFE1:OFG1"/>
    <mergeCell ref="OFH1:OFJ1"/>
    <mergeCell ref="OFK1:OFM1"/>
    <mergeCell ref="OFN1:OFP1"/>
    <mergeCell ref="OEM1:OEO1"/>
    <mergeCell ref="OEP1:OER1"/>
    <mergeCell ref="OES1:OEU1"/>
    <mergeCell ref="OEV1:OEX1"/>
    <mergeCell ref="OEY1:OFA1"/>
    <mergeCell ref="ODX1:ODZ1"/>
    <mergeCell ref="OEA1:OEC1"/>
    <mergeCell ref="OED1:OEF1"/>
    <mergeCell ref="OEG1:OEI1"/>
    <mergeCell ref="OEJ1:OEL1"/>
    <mergeCell ref="ODI1:ODK1"/>
    <mergeCell ref="ODL1:ODN1"/>
    <mergeCell ref="ODO1:ODQ1"/>
    <mergeCell ref="ODR1:ODT1"/>
    <mergeCell ref="ODU1:ODW1"/>
    <mergeCell ref="OCT1:OCV1"/>
    <mergeCell ref="OCW1:OCY1"/>
    <mergeCell ref="OCZ1:ODB1"/>
    <mergeCell ref="ODC1:ODE1"/>
    <mergeCell ref="ODF1:ODH1"/>
    <mergeCell ref="OCE1:OCG1"/>
    <mergeCell ref="OCH1:OCJ1"/>
    <mergeCell ref="OCK1:OCM1"/>
    <mergeCell ref="OCN1:OCP1"/>
    <mergeCell ref="OCQ1:OCS1"/>
    <mergeCell ref="OJR1:OJT1"/>
    <mergeCell ref="OJU1:OJW1"/>
    <mergeCell ref="OJX1:OJZ1"/>
    <mergeCell ref="OKA1:OKC1"/>
    <mergeCell ref="OKD1:OKF1"/>
    <mergeCell ref="OJC1:OJE1"/>
    <mergeCell ref="OJF1:OJH1"/>
    <mergeCell ref="OJI1:OJK1"/>
    <mergeCell ref="OJL1:OJN1"/>
    <mergeCell ref="OJO1:OJQ1"/>
    <mergeCell ref="OIN1:OIP1"/>
    <mergeCell ref="OIQ1:OIS1"/>
    <mergeCell ref="OIT1:OIV1"/>
    <mergeCell ref="OIW1:OIY1"/>
    <mergeCell ref="OIZ1:OJB1"/>
    <mergeCell ref="OHY1:OIA1"/>
    <mergeCell ref="OIB1:OID1"/>
    <mergeCell ref="OIE1:OIG1"/>
    <mergeCell ref="OIH1:OIJ1"/>
    <mergeCell ref="OIK1:OIM1"/>
    <mergeCell ref="OHJ1:OHL1"/>
    <mergeCell ref="OHM1:OHO1"/>
    <mergeCell ref="OHP1:OHR1"/>
    <mergeCell ref="OHS1:OHU1"/>
    <mergeCell ref="OHV1:OHX1"/>
    <mergeCell ref="OGU1:OGW1"/>
    <mergeCell ref="OGX1:OGZ1"/>
    <mergeCell ref="OHA1:OHC1"/>
    <mergeCell ref="OHD1:OHF1"/>
    <mergeCell ref="OHG1:OHI1"/>
    <mergeCell ref="OGF1:OGH1"/>
    <mergeCell ref="OGI1:OGK1"/>
    <mergeCell ref="OGL1:OGN1"/>
    <mergeCell ref="OGO1:OGQ1"/>
    <mergeCell ref="OGR1:OGT1"/>
    <mergeCell ref="ONS1:ONU1"/>
    <mergeCell ref="ONV1:ONX1"/>
    <mergeCell ref="ONY1:OOA1"/>
    <mergeCell ref="OOB1:OOD1"/>
    <mergeCell ref="OOE1:OOG1"/>
    <mergeCell ref="OND1:ONF1"/>
    <mergeCell ref="ONG1:ONI1"/>
    <mergeCell ref="ONJ1:ONL1"/>
    <mergeCell ref="ONM1:ONO1"/>
    <mergeCell ref="ONP1:ONR1"/>
    <mergeCell ref="OMO1:OMQ1"/>
    <mergeCell ref="OMR1:OMT1"/>
    <mergeCell ref="OMU1:OMW1"/>
    <mergeCell ref="OMX1:OMZ1"/>
    <mergeCell ref="ONA1:ONC1"/>
    <mergeCell ref="OLZ1:OMB1"/>
    <mergeCell ref="OMC1:OME1"/>
    <mergeCell ref="OMF1:OMH1"/>
    <mergeCell ref="OMI1:OMK1"/>
    <mergeCell ref="OML1:OMN1"/>
    <mergeCell ref="OLK1:OLM1"/>
    <mergeCell ref="OLN1:OLP1"/>
    <mergeCell ref="OLQ1:OLS1"/>
    <mergeCell ref="OLT1:OLV1"/>
    <mergeCell ref="OLW1:OLY1"/>
    <mergeCell ref="OKV1:OKX1"/>
    <mergeCell ref="OKY1:OLA1"/>
    <mergeCell ref="OLB1:OLD1"/>
    <mergeCell ref="OLE1:OLG1"/>
    <mergeCell ref="OLH1:OLJ1"/>
    <mergeCell ref="OKG1:OKI1"/>
    <mergeCell ref="OKJ1:OKL1"/>
    <mergeCell ref="OKM1:OKO1"/>
    <mergeCell ref="OKP1:OKR1"/>
    <mergeCell ref="OKS1:OKU1"/>
    <mergeCell ref="ORT1:ORV1"/>
    <mergeCell ref="ORW1:ORY1"/>
    <mergeCell ref="ORZ1:OSB1"/>
    <mergeCell ref="OSC1:OSE1"/>
    <mergeCell ref="OSF1:OSH1"/>
    <mergeCell ref="ORE1:ORG1"/>
    <mergeCell ref="ORH1:ORJ1"/>
    <mergeCell ref="ORK1:ORM1"/>
    <mergeCell ref="ORN1:ORP1"/>
    <mergeCell ref="ORQ1:ORS1"/>
    <mergeCell ref="OQP1:OQR1"/>
    <mergeCell ref="OQS1:OQU1"/>
    <mergeCell ref="OQV1:OQX1"/>
    <mergeCell ref="OQY1:ORA1"/>
    <mergeCell ref="ORB1:ORD1"/>
    <mergeCell ref="OQA1:OQC1"/>
    <mergeCell ref="OQD1:OQF1"/>
    <mergeCell ref="OQG1:OQI1"/>
    <mergeCell ref="OQJ1:OQL1"/>
    <mergeCell ref="OQM1:OQO1"/>
    <mergeCell ref="OPL1:OPN1"/>
    <mergeCell ref="OPO1:OPQ1"/>
    <mergeCell ref="OPR1:OPT1"/>
    <mergeCell ref="OPU1:OPW1"/>
    <mergeCell ref="OPX1:OPZ1"/>
    <mergeCell ref="OOW1:OOY1"/>
    <mergeCell ref="OOZ1:OPB1"/>
    <mergeCell ref="OPC1:OPE1"/>
    <mergeCell ref="OPF1:OPH1"/>
    <mergeCell ref="OPI1:OPK1"/>
    <mergeCell ref="OOH1:OOJ1"/>
    <mergeCell ref="OOK1:OOM1"/>
    <mergeCell ref="OON1:OOP1"/>
    <mergeCell ref="OOQ1:OOS1"/>
    <mergeCell ref="OOT1:OOV1"/>
    <mergeCell ref="OVU1:OVW1"/>
    <mergeCell ref="OVX1:OVZ1"/>
    <mergeCell ref="OWA1:OWC1"/>
    <mergeCell ref="OWD1:OWF1"/>
    <mergeCell ref="OWG1:OWI1"/>
    <mergeCell ref="OVF1:OVH1"/>
    <mergeCell ref="OVI1:OVK1"/>
    <mergeCell ref="OVL1:OVN1"/>
    <mergeCell ref="OVO1:OVQ1"/>
    <mergeCell ref="OVR1:OVT1"/>
    <mergeCell ref="OUQ1:OUS1"/>
    <mergeCell ref="OUT1:OUV1"/>
    <mergeCell ref="OUW1:OUY1"/>
    <mergeCell ref="OUZ1:OVB1"/>
    <mergeCell ref="OVC1:OVE1"/>
    <mergeCell ref="OUB1:OUD1"/>
    <mergeCell ref="OUE1:OUG1"/>
    <mergeCell ref="OUH1:OUJ1"/>
    <mergeCell ref="OUK1:OUM1"/>
    <mergeCell ref="OUN1:OUP1"/>
    <mergeCell ref="OTM1:OTO1"/>
    <mergeCell ref="OTP1:OTR1"/>
    <mergeCell ref="OTS1:OTU1"/>
    <mergeCell ref="OTV1:OTX1"/>
    <mergeCell ref="OTY1:OUA1"/>
    <mergeCell ref="OSX1:OSZ1"/>
    <mergeCell ref="OTA1:OTC1"/>
    <mergeCell ref="OTD1:OTF1"/>
    <mergeCell ref="OTG1:OTI1"/>
    <mergeCell ref="OTJ1:OTL1"/>
    <mergeCell ref="OSI1:OSK1"/>
    <mergeCell ref="OSL1:OSN1"/>
    <mergeCell ref="OSO1:OSQ1"/>
    <mergeCell ref="OSR1:OST1"/>
    <mergeCell ref="OSU1:OSW1"/>
    <mergeCell ref="OZV1:OZX1"/>
    <mergeCell ref="OZY1:PAA1"/>
    <mergeCell ref="PAB1:PAD1"/>
    <mergeCell ref="PAE1:PAG1"/>
    <mergeCell ref="PAH1:PAJ1"/>
    <mergeCell ref="OZG1:OZI1"/>
    <mergeCell ref="OZJ1:OZL1"/>
    <mergeCell ref="OZM1:OZO1"/>
    <mergeCell ref="OZP1:OZR1"/>
    <mergeCell ref="OZS1:OZU1"/>
    <mergeCell ref="OYR1:OYT1"/>
    <mergeCell ref="OYU1:OYW1"/>
    <mergeCell ref="OYX1:OYZ1"/>
    <mergeCell ref="OZA1:OZC1"/>
    <mergeCell ref="OZD1:OZF1"/>
    <mergeCell ref="OYC1:OYE1"/>
    <mergeCell ref="OYF1:OYH1"/>
    <mergeCell ref="OYI1:OYK1"/>
    <mergeCell ref="OYL1:OYN1"/>
    <mergeCell ref="OYO1:OYQ1"/>
    <mergeCell ref="OXN1:OXP1"/>
    <mergeCell ref="OXQ1:OXS1"/>
    <mergeCell ref="OXT1:OXV1"/>
    <mergeCell ref="OXW1:OXY1"/>
    <mergeCell ref="OXZ1:OYB1"/>
    <mergeCell ref="OWY1:OXA1"/>
    <mergeCell ref="OXB1:OXD1"/>
    <mergeCell ref="OXE1:OXG1"/>
    <mergeCell ref="OXH1:OXJ1"/>
    <mergeCell ref="OXK1:OXM1"/>
    <mergeCell ref="OWJ1:OWL1"/>
    <mergeCell ref="OWM1:OWO1"/>
    <mergeCell ref="OWP1:OWR1"/>
    <mergeCell ref="OWS1:OWU1"/>
    <mergeCell ref="OWV1:OWX1"/>
    <mergeCell ref="PDW1:PDY1"/>
    <mergeCell ref="PDZ1:PEB1"/>
    <mergeCell ref="PEC1:PEE1"/>
    <mergeCell ref="PEF1:PEH1"/>
    <mergeCell ref="PEI1:PEK1"/>
    <mergeCell ref="PDH1:PDJ1"/>
    <mergeCell ref="PDK1:PDM1"/>
    <mergeCell ref="PDN1:PDP1"/>
    <mergeCell ref="PDQ1:PDS1"/>
    <mergeCell ref="PDT1:PDV1"/>
    <mergeCell ref="PCS1:PCU1"/>
    <mergeCell ref="PCV1:PCX1"/>
    <mergeCell ref="PCY1:PDA1"/>
    <mergeCell ref="PDB1:PDD1"/>
    <mergeCell ref="PDE1:PDG1"/>
    <mergeCell ref="PCD1:PCF1"/>
    <mergeCell ref="PCG1:PCI1"/>
    <mergeCell ref="PCJ1:PCL1"/>
    <mergeCell ref="PCM1:PCO1"/>
    <mergeCell ref="PCP1:PCR1"/>
    <mergeCell ref="PBO1:PBQ1"/>
    <mergeCell ref="PBR1:PBT1"/>
    <mergeCell ref="PBU1:PBW1"/>
    <mergeCell ref="PBX1:PBZ1"/>
    <mergeCell ref="PCA1:PCC1"/>
    <mergeCell ref="PAZ1:PBB1"/>
    <mergeCell ref="PBC1:PBE1"/>
    <mergeCell ref="PBF1:PBH1"/>
    <mergeCell ref="PBI1:PBK1"/>
    <mergeCell ref="PBL1:PBN1"/>
    <mergeCell ref="PAK1:PAM1"/>
    <mergeCell ref="PAN1:PAP1"/>
    <mergeCell ref="PAQ1:PAS1"/>
    <mergeCell ref="PAT1:PAV1"/>
    <mergeCell ref="PAW1:PAY1"/>
    <mergeCell ref="PHX1:PHZ1"/>
    <mergeCell ref="PIA1:PIC1"/>
    <mergeCell ref="PID1:PIF1"/>
    <mergeCell ref="PIG1:PII1"/>
    <mergeCell ref="PIJ1:PIL1"/>
    <mergeCell ref="PHI1:PHK1"/>
    <mergeCell ref="PHL1:PHN1"/>
    <mergeCell ref="PHO1:PHQ1"/>
    <mergeCell ref="PHR1:PHT1"/>
    <mergeCell ref="PHU1:PHW1"/>
    <mergeCell ref="PGT1:PGV1"/>
    <mergeCell ref="PGW1:PGY1"/>
    <mergeCell ref="PGZ1:PHB1"/>
    <mergeCell ref="PHC1:PHE1"/>
    <mergeCell ref="PHF1:PHH1"/>
    <mergeCell ref="PGE1:PGG1"/>
    <mergeCell ref="PGH1:PGJ1"/>
    <mergeCell ref="PGK1:PGM1"/>
    <mergeCell ref="PGN1:PGP1"/>
    <mergeCell ref="PGQ1:PGS1"/>
    <mergeCell ref="PFP1:PFR1"/>
    <mergeCell ref="PFS1:PFU1"/>
    <mergeCell ref="PFV1:PFX1"/>
    <mergeCell ref="PFY1:PGA1"/>
    <mergeCell ref="PGB1:PGD1"/>
    <mergeCell ref="PFA1:PFC1"/>
    <mergeCell ref="PFD1:PFF1"/>
    <mergeCell ref="PFG1:PFI1"/>
    <mergeCell ref="PFJ1:PFL1"/>
    <mergeCell ref="PFM1:PFO1"/>
    <mergeCell ref="PEL1:PEN1"/>
    <mergeCell ref="PEO1:PEQ1"/>
    <mergeCell ref="PER1:PET1"/>
    <mergeCell ref="PEU1:PEW1"/>
    <mergeCell ref="PEX1:PEZ1"/>
    <mergeCell ref="PLY1:PMA1"/>
    <mergeCell ref="PMB1:PMD1"/>
    <mergeCell ref="PME1:PMG1"/>
    <mergeCell ref="PMH1:PMJ1"/>
    <mergeCell ref="PMK1:PMM1"/>
    <mergeCell ref="PLJ1:PLL1"/>
    <mergeCell ref="PLM1:PLO1"/>
    <mergeCell ref="PLP1:PLR1"/>
    <mergeCell ref="PLS1:PLU1"/>
    <mergeCell ref="PLV1:PLX1"/>
    <mergeCell ref="PKU1:PKW1"/>
    <mergeCell ref="PKX1:PKZ1"/>
    <mergeCell ref="PLA1:PLC1"/>
    <mergeCell ref="PLD1:PLF1"/>
    <mergeCell ref="PLG1:PLI1"/>
    <mergeCell ref="PKF1:PKH1"/>
    <mergeCell ref="PKI1:PKK1"/>
    <mergeCell ref="PKL1:PKN1"/>
    <mergeCell ref="PKO1:PKQ1"/>
    <mergeCell ref="PKR1:PKT1"/>
    <mergeCell ref="PJQ1:PJS1"/>
    <mergeCell ref="PJT1:PJV1"/>
    <mergeCell ref="PJW1:PJY1"/>
    <mergeCell ref="PJZ1:PKB1"/>
    <mergeCell ref="PKC1:PKE1"/>
    <mergeCell ref="PJB1:PJD1"/>
    <mergeCell ref="PJE1:PJG1"/>
    <mergeCell ref="PJH1:PJJ1"/>
    <mergeCell ref="PJK1:PJM1"/>
    <mergeCell ref="PJN1:PJP1"/>
    <mergeCell ref="PIM1:PIO1"/>
    <mergeCell ref="PIP1:PIR1"/>
    <mergeCell ref="PIS1:PIU1"/>
    <mergeCell ref="PIV1:PIX1"/>
    <mergeCell ref="PIY1:PJA1"/>
    <mergeCell ref="PPZ1:PQB1"/>
    <mergeCell ref="PQC1:PQE1"/>
    <mergeCell ref="PQF1:PQH1"/>
    <mergeCell ref="PQI1:PQK1"/>
    <mergeCell ref="PQL1:PQN1"/>
    <mergeCell ref="PPK1:PPM1"/>
    <mergeCell ref="PPN1:PPP1"/>
    <mergeCell ref="PPQ1:PPS1"/>
    <mergeCell ref="PPT1:PPV1"/>
    <mergeCell ref="PPW1:PPY1"/>
    <mergeCell ref="POV1:POX1"/>
    <mergeCell ref="POY1:PPA1"/>
    <mergeCell ref="PPB1:PPD1"/>
    <mergeCell ref="PPE1:PPG1"/>
    <mergeCell ref="PPH1:PPJ1"/>
    <mergeCell ref="POG1:POI1"/>
    <mergeCell ref="POJ1:POL1"/>
    <mergeCell ref="POM1:POO1"/>
    <mergeCell ref="POP1:POR1"/>
    <mergeCell ref="POS1:POU1"/>
    <mergeCell ref="PNR1:PNT1"/>
    <mergeCell ref="PNU1:PNW1"/>
    <mergeCell ref="PNX1:PNZ1"/>
    <mergeCell ref="POA1:POC1"/>
    <mergeCell ref="POD1:POF1"/>
    <mergeCell ref="PNC1:PNE1"/>
    <mergeCell ref="PNF1:PNH1"/>
    <mergeCell ref="PNI1:PNK1"/>
    <mergeCell ref="PNL1:PNN1"/>
    <mergeCell ref="PNO1:PNQ1"/>
    <mergeCell ref="PMN1:PMP1"/>
    <mergeCell ref="PMQ1:PMS1"/>
    <mergeCell ref="PMT1:PMV1"/>
    <mergeCell ref="PMW1:PMY1"/>
    <mergeCell ref="PMZ1:PNB1"/>
    <mergeCell ref="PUA1:PUC1"/>
    <mergeCell ref="PUD1:PUF1"/>
    <mergeCell ref="PUG1:PUI1"/>
    <mergeCell ref="PUJ1:PUL1"/>
    <mergeCell ref="PUM1:PUO1"/>
    <mergeCell ref="PTL1:PTN1"/>
    <mergeCell ref="PTO1:PTQ1"/>
    <mergeCell ref="PTR1:PTT1"/>
    <mergeCell ref="PTU1:PTW1"/>
    <mergeCell ref="PTX1:PTZ1"/>
    <mergeCell ref="PSW1:PSY1"/>
    <mergeCell ref="PSZ1:PTB1"/>
    <mergeCell ref="PTC1:PTE1"/>
    <mergeCell ref="PTF1:PTH1"/>
    <mergeCell ref="PTI1:PTK1"/>
    <mergeCell ref="PSH1:PSJ1"/>
    <mergeCell ref="PSK1:PSM1"/>
    <mergeCell ref="PSN1:PSP1"/>
    <mergeCell ref="PSQ1:PSS1"/>
    <mergeCell ref="PST1:PSV1"/>
    <mergeCell ref="PRS1:PRU1"/>
    <mergeCell ref="PRV1:PRX1"/>
    <mergeCell ref="PRY1:PSA1"/>
    <mergeCell ref="PSB1:PSD1"/>
    <mergeCell ref="PSE1:PSG1"/>
    <mergeCell ref="PRD1:PRF1"/>
    <mergeCell ref="PRG1:PRI1"/>
    <mergeCell ref="PRJ1:PRL1"/>
    <mergeCell ref="PRM1:PRO1"/>
    <mergeCell ref="PRP1:PRR1"/>
    <mergeCell ref="PQO1:PQQ1"/>
    <mergeCell ref="PQR1:PQT1"/>
    <mergeCell ref="PQU1:PQW1"/>
    <mergeCell ref="PQX1:PQZ1"/>
    <mergeCell ref="PRA1:PRC1"/>
    <mergeCell ref="PYB1:PYD1"/>
    <mergeCell ref="PYE1:PYG1"/>
    <mergeCell ref="PYH1:PYJ1"/>
    <mergeCell ref="PYK1:PYM1"/>
    <mergeCell ref="PYN1:PYP1"/>
    <mergeCell ref="PXM1:PXO1"/>
    <mergeCell ref="PXP1:PXR1"/>
    <mergeCell ref="PXS1:PXU1"/>
    <mergeCell ref="PXV1:PXX1"/>
    <mergeCell ref="PXY1:PYA1"/>
    <mergeCell ref="PWX1:PWZ1"/>
    <mergeCell ref="PXA1:PXC1"/>
    <mergeCell ref="PXD1:PXF1"/>
    <mergeCell ref="PXG1:PXI1"/>
    <mergeCell ref="PXJ1:PXL1"/>
    <mergeCell ref="PWI1:PWK1"/>
    <mergeCell ref="PWL1:PWN1"/>
    <mergeCell ref="PWO1:PWQ1"/>
    <mergeCell ref="PWR1:PWT1"/>
    <mergeCell ref="PWU1:PWW1"/>
    <mergeCell ref="PVT1:PVV1"/>
    <mergeCell ref="PVW1:PVY1"/>
    <mergeCell ref="PVZ1:PWB1"/>
    <mergeCell ref="PWC1:PWE1"/>
    <mergeCell ref="PWF1:PWH1"/>
    <mergeCell ref="PVE1:PVG1"/>
    <mergeCell ref="PVH1:PVJ1"/>
    <mergeCell ref="PVK1:PVM1"/>
    <mergeCell ref="PVN1:PVP1"/>
    <mergeCell ref="PVQ1:PVS1"/>
    <mergeCell ref="PUP1:PUR1"/>
    <mergeCell ref="PUS1:PUU1"/>
    <mergeCell ref="PUV1:PUX1"/>
    <mergeCell ref="PUY1:PVA1"/>
    <mergeCell ref="PVB1:PVD1"/>
    <mergeCell ref="QCC1:QCE1"/>
    <mergeCell ref="QCF1:QCH1"/>
    <mergeCell ref="QCI1:QCK1"/>
    <mergeCell ref="QCL1:QCN1"/>
    <mergeCell ref="QCO1:QCQ1"/>
    <mergeCell ref="QBN1:QBP1"/>
    <mergeCell ref="QBQ1:QBS1"/>
    <mergeCell ref="QBT1:QBV1"/>
    <mergeCell ref="QBW1:QBY1"/>
    <mergeCell ref="QBZ1:QCB1"/>
    <mergeCell ref="QAY1:QBA1"/>
    <mergeCell ref="QBB1:QBD1"/>
    <mergeCell ref="QBE1:QBG1"/>
    <mergeCell ref="QBH1:QBJ1"/>
    <mergeCell ref="QBK1:QBM1"/>
    <mergeCell ref="QAJ1:QAL1"/>
    <mergeCell ref="QAM1:QAO1"/>
    <mergeCell ref="QAP1:QAR1"/>
    <mergeCell ref="QAS1:QAU1"/>
    <mergeCell ref="QAV1:QAX1"/>
    <mergeCell ref="PZU1:PZW1"/>
    <mergeCell ref="PZX1:PZZ1"/>
    <mergeCell ref="QAA1:QAC1"/>
    <mergeCell ref="QAD1:QAF1"/>
    <mergeCell ref="QAG1:QAI1"/>
    <mergeCell ref="PZF1:PZH1"/>
    <mergeCell ref="PZI1:PZK1"/>
    <mergeCell ref="PZL1:PZN1"/>
    <mergeCell ref="PZO1:PZQ1"/>
    <mergeCell ref="PZR1:PZT1"/>
    <mergeCell ref="PYQ1:PYS1"/>
    <mergeCell ref="PYT1:PYV1"/>
    <mergeCell ref="PYW1:PYY1"/>
    <mergeCell ref="PYZ1:PZB1"/>
    <mergeCell ref="PZC1:PZE1"/>
    <mergeCell ref="QGD1:QGF1"/>
    <mergeCell ref="QGG1:QGI1"/>
    <mergeCell ref="QGJ1:QGL1"/>
    <mergeCell ref="QGM1:QGO1"/>
    <mergeCell ref="QGP1:QGR1"/>
    <mergeCell ref="QFO1:QFQ1"/>
    <mergeCell ref="QFR1:QFT1"/>
    <mergeCell ref="QFU1:QFW1"/>
    <mergeCell ref="QFX1:QFZ1"/>
    <mergeCell ref="QGA1:QGC1"/>
    <mergeCell ref="QEZ1:QFB1"/>
    <mergeCell ref="QFC1:QFE1"/>
    <mergeCell ref="QFF1:QFH1"/>
    <mergeCell ref="QFI1:QFK1"/>
    <mergeCell ref="QFL1:QFN1"/>
    <mergeCell ref="QEK1:QEM1"/>
    <mergeCell ref="QEN1:QEP1"/>
    <mergeCell ref="QEQ1:QES1"/>
    <mergeCell ref="QET1:QEV1"/>
    <mergeCell ref="QEW1:QEY1"/>
    <mergeCell ref="QDV1:QDX1"/>
    <mergeCell ref="QDY1:QEA1"/>
    <mergeCell ref="QEB1:QED1"/>
    <mergeCell ref="QEE1:QEG1"/>
    <mergeCell ref="QEH1:QEJ1"/>
    <mergeCell ref="QDG1:QDI1"/>
    <mergeCell ref="QDJ1:QDL1"/>
    <mergeCell ref="QDM1:QDO1"/>
    <mergeCell ref="QDP1:QDR1"/>
    <mergeCell ref="QDS1:QDU1"/>
    <mergeCell ref="QCR1:QCT1"/>
    <mergeCell ref="QCU1:QCW1"/>
    <mergeCell ref="QCX1:QCZ1"/>
    <mergeCell ref="QDA1:QDC1"/>
    <mergeCell ref="QDD1:QDF1"/>
    <mergeCell ref="QKE1:QKG1"/>
    <mergeCell ref="QKH1:QKJ1"/>
    <mergeCell ref="QKK1:QKM1"/>
    <mergeCell ref="QKN1:QKP1"/>
    <mergeCell ref="QKQ1:QKS1"/>
    <mergeCell ref="QJP1:QJR1"/>
    <mergeCell ref="QJS1:QJU1"/>
    <mergeCell ref="QJV1:QJX1"/>
    <mergeCell ref="QJY1:QKA1"/>
    <mergeCell ref="QKB1:QKD1"/>
    <mergeCell ref="QJA1:QJC1"/>
    <mergeCell ref="QJD1:QJF1"/>
    <mergeCell ref="QJG1:QJI1"/>
    <mergeCell ref="QJJ1:QJL1"/>
    <mergeCell ref="QJM1:QJO1"/>
    <mergeCell ref="QIL1:QIN1"/>
    <mergeCell ref="QIO1:QIQ1"/>
    <mergeCell ref="QIR1:QIT1"/>
    <mergeCell ref="QIU1:QIW1"/>
    <mergeCell ref="QIX1:QIZ1"/>
    <mergeCell ref="QHW1:QHY1"/>
    <mergeCell ref="QHZ1:QIB1"/>
    <mergeCell ref="QIC1:QIE1"/>
    <mergeCell ref="QIF1:QIH1"/>
    <mergeCell ref="QII1:QIK1"/>
    <mergeCell ref="QHH1:QHJ1"/>
    <mergeCell ref="QHK1:QHM1"/>
    <mergeCell ref="QHN1:QHP1"/>
    <mergeCell ref="QHQ1:QHS1"/>
    <mergeCell ref="QHT1:QHV1"/>
    <mergeCell ref="QGS1:QGU1"/>
    <mergeCell ref="QGV1:QGX1"/>
    <mergeCell ref="QGY1:QHA1"/>
    <mergeCell ref="QHB1:QHD1"/>
    <mergeCell ref="QHE1:QHG1"/>
    <mergeCell ref="QOF1:QOH1"/>
    <mergeCell ref="QOI1:QOK1"/>
    <mergeCell ref="QOL1:QON1"/>
    <mergeCell ref="QOO1:QOQ1"/>
    <mergeCell ref="QOR1:QOT1"/>
    <mergeCell ref="QNQ1:QNS1"/>
    <mergeCell ref="QNT1:QNV1"/>
    <mergeCell ref="QNW1:QNY1"/>
    <mergeCell ref="QNZ1:QOB1"/>
    <mergeCell ref="QOC1:QOE1"/>
    <mergeCell ref="QNB1:QND1"/>
    <mergeCell ref="QNE1:QNG1"/>
    <mergeCell ref="QNH1:QNJ1"/>
    <mergeCell ref="QNK1:QNM1"/>
    <mergeCell ref="QNN1:QNP1"/>
    <mergeCell ref="QMM1:QMO1"/>
    <mergeCell ref="QMP1:QMR1"/>
    <mergeCell ref="QMS1:QMU1"/>
    <mergeCell ref="QMV1:QMX1"/>
    <mergeCell ref="QMY1:QNA1"/>
    <mergeCell ref="QLX1:QLZ1"/>
    <mergeCell ref="QMA1:QMC1"/>
    <mergeCell ref="QMD1:QMF1"/>
    <mergeCell ref="QMG1:QMI1"/>
    <mergeCell ref="QMJ1:QML1"/>
    <mergeCell ref="QLI1:QLK1"/>
    <mergeCell ref="QLL1:QLN1"/>
    <mergeCell ref="QLO1:QLQ1"/>
    <mergeCell ref="QLR1:QLT1"/>
    <mergeCell ref="QLU1:QLW1"/>
    <mergeCell ref="QKT1:QKV1"/>
    <mergeCell ref="QKW1:QKY1"/>
    <mergeCell ref="QKZ1:QLB1"/>
    <mergeCell ref="QLC1:QLE1"/>
    <mergeCell ref="QLF1:QLH1"/>
    <mergeCell ref="QSG1:QSI1"/>
    <mergeCell ref="QSJ1:QSL1"/>
    <mergeCell ref="QSM1:QSO1"/>
    <mergeCell ref="QSP1:QSR1"/>
    <mergeCell ref="QSS1:QSU1"/>
    <mergeCell ref="QRR1:QRT1"/>
    <mergeCell ref="QRU1:QRW1"/>
    <mergeCell ref="QRX1:QRZ1"/>
    <mergeCell ref="QSA1:QSC1"/>
    <mergeCell ref="QSD1:QSF1"/>
    <mergeCell ref="QRC1:QRE1"/>
    <mergeCell ref="QRF1:QRH1"/>
    <mergeCell ref="QRI1:QRK1"/>
    <mergeCell ref="QRL1:QRN1"/>
    <mergeCell ref="QRO1:QRQ1"/>
    <mergeCell ref="QQN1:QQP1"/>
    <mergeCell ref="QQQ1:QQS1"/>
    <mergeCell ref="QQT1:QQV1"/>
    <mergeCell ref="QQW1:QQY1"/>
    <mergeCell ref="QQZ1:QRB1"/>
    <mergeCell ref="QPY1:QQA1"/>
    <mergeCell ref="QQB1:QQD1"/>
    <mergeCell ref="QQE1:QQG1"/>
    <mergeCell ref="QQH1:QQJ1"/>
    <mergeCell ref="QQK1:QQM1"/>
    <mergeCell ref="QPJ1:QPL1"/>
    <mergeCell ref="QPM1:QPO1"/>
    <mergeCell ref="QPP1:QPR1"/>
    <mergeCell ref="QPS1:QPU1"/>
    <mergeCell ref="QPV1:QPX1"/>
    <mergeCell ref="QOU1:QOW1"/>
    <mergeCell ref="QOX1:QOZ1"/>
    <mergeCell ref="QPA1:QPC1"/>
    <mergeCell ref="QPD1:QPF1"/>
    <mergeCell ref="QPG1:QPI1"/>
    <mergeCell ref="QWH1:QWJ1"/>
    <mergeCell ref="QWK1:QWM1"/>
    <mergeCell ref="QWN1:QWP1"/>
    <mergeCell ref="QWQ1:QWS1"/>
    <mergeCell ref="QWT1:QWV1"/>
    <mergeCell ref="QVS1:QVU1"/>
    <mergeCell ref="QVV1:QVX1"/>
    <mergeCell ref="QVY1:QWA1"/>
    <mergeCell ref="QWB1:QWD1"/>
    <mergeCell ref="QWE1:QWG1"/>
    <mergeCell ref="QVD1:QVF1"/>
    <mergeCell ref="QVG1:QVI1"/>
    <mergeCell ref="QVJ1:QVL1"/>
    <mergeCell ref="QVM1:QVO1"/>
    <mergeCell ref="QVP1:QVR1"/>
    <mergeCell ref="QUO1:QUQ1"/>
    <mergeCell ref="QUR1:QUT1"/>
    <mergeCell ref="QUU1:QUW1"/>
    <mergeCell ref="QUX1:QUZ1"/>
    <mergeCell ref="QVA1:QVC1"/>
    <mergeCell ref="QTZ1:QUB1"/>
    <mergeCell ref="QUC1:QUE1"/>
    <mergeCell ref="QUF1:QUH1"/>
    <mergeCell ref="QUI1:QUK1"/>
    <mergeCell ref="QUL1:QUN1"/>
    <mergeCell ref="QTK1:QTM1"/>
    <mergeCell ref="QTN1:QTP1"/>
    <mergeCell ref="QTQ1:QTS1"/>
    <mergeCell ref="QTT1:QTV1"/>
    <mergeCell ref="QTW1:QTY1"/>
    <mergeCell ref="QSV1:QSX1"/>
    <mergeCell ref="QSY1:QTA1"/>
    <mergeCell ref="QTB1:QTD1"/>
    <mergeCell ref="QTE1:QTG1"/>
    <mergeCell ref="QTH1:QTJ1"/>
    <mergeCell ref="RAI1:RAK1"/>
    <mergeCell ref="RAL1:RAN1"/>
    <mergeCell ref="RAO1:RAQ1"/>
    <mergeCell ref="RAR1:RAT1"/>
    <mergeCell ref="RAU1:RAW1"/>
    <mergeCell ref="QZT1:QZV1"/>
    <mergeCell ref="QZW1:QZY1"/>
    <mergeCell ref="QZZ1:RAB1"/>
    <mergeCell ref="RAC1:RAE1"/>
    <mergeCell ref="RAF1:RAH1"/>
    <mergeCell ref="QZE1:QZG1"/>
    <mergeCell ref="QZH1:QZJ1"/>
    <mergeCell ref="QZK1:QZM1"/>
    <mergeCell ref="QZN1:QZP1"/>
    <mergeCell ref="QZQ1:QZS1"/>
    <mergeCell ref="QYP1:QYR1"/>
    <mergeCell ref="QYS1:QYU1"/>
    <mergeCell ref="QYV1:QYX1"/>
    <mergeCell ref="QYY1:QZA1"/>
    <mergeCell ref="QZB1:QZD1"/>
    <mergeCell ref="QYA1:QYC1"/>
    <mergeCell ref="QYD1:QYF1"/>
    <mergeCell ref="QYG1:QYI1"/>
    <mergeCell ref="QYJ1:QYL1"/>
    <mergeCell ref="QYM1:QYO1"/>
    <mergeCell ref="QXL1:QXN1"/>
    <mergeCell ref="QXO1:QXQ1"/>
    <mergeCell ref="QXR1:QXT1"/>
    <mergeCell ref="QXU1:QXW1"/>
    <mergeCell ref="QXX1:QXZ1"/>
    <mergeCell ref="QWW1:QWY1"/>
    <mergeCell ref="QWZ1:QXB1"/>
    <mergeCell ref="QXC1:QXE1"/>
    <mergeCell ref="QXF1:QXH1"/>
    <mergeCell ref="QXI1:QXK1"/>
    <mergeCell ref="REJ1:REL1"/>
    <mergeCell ref="REM1:REO1"/>
    <mergeCell ref="REP1:RER1"/>
    <mergeCell ref="RES1:REU1"/>
    <mergeCell ref="REV1:REX1"/>
    <mergeCell ref="RDU1:RDW1"/>
    <mergeCell ref="RDX1:RDZ1"/>
    <mergeCell ref="REA1:REC1"/>
    <mergeCell ref="RED1:REF1"/>
    <mergeCell ref="REG1:REI1"/>
    <mergeCell ref="RDF1:RDH1"/>
    <mergeCell ref="RDI1:RDK1"/>
    <mergeCell ref="RDL1:RDN1"/>
    <mergeCell ref="RDO1:RDQ1"/>
    <mergeCell ref="RDR1:RDT1"/>
    <mergeCell ref="RCQ1:RCS1"/>
    <mergeCell ref="RCT1:RCV1"/>
    <mergeCell ref="RCW1:RCY1"/>
    <mergeCell ref="RCZ1:RDB1"/>
    <mergeCell ref="RDC1:RDE1"/>
    <mergeCell ref="RCB1:RCD1"/>
    <mergeCell ref="RCE1:RCG1"/>
    <mergeCell ref="RCH1:RCJ1"/>
    <mergeCell ref="RCK1:RCM1"/>
    <mergeCell ref="RCN1:RCP1"/>
    <mergeCell ref="RBM1:RBO1"/>
    <mergeCell ref="RBP1:RBR1"/>
    <mergeCell ref="RBS1:RBU1"/>
    <mergeCell ref="RBV1:RBX1"/>
    <mergeCell ref="RBY1:RCA1"/>
    <mergeCell ref="RAX1:RAZ1"/>
    <mergeCell ref="RBA1:RBC1"/>
    <mergeCell ref="RBD1:RBF1"/>
    <mergeCell ref="RBG1:RBI1"/>
    <mergeCell ref="RBJ1:RBL1"/>
    <mergeCell ref="RIK1:RIM1"/>
    <mergeCell ref="RIN1:RIP1"/>
    <mergeCell ref="RIQ1:RIS1"/>
    <mergeCell ref="RIT1:RIV1"/>
    <mergeCell ref="RIW1:RIY1"/>
    <mergeCell ref="RHV1:RHX1"/>
    <mergeCell ref="RHY1:RIA1"/>
    <mergeCell ref="RIB1:RID1"/>
    <mergeCell ref="RIE1:RIG1"/>
    <mergeCell ref="RIH1:RIJ1"/>
    <mergeCell ref="RHG1:RHI1"/>
    <mergeCell ref="RHJ1:RHL1"/>
    <mergeCell ref="RHM1:RHO1"/>
    <mergeCell ref="RHP1:RHR1"/>
    <mergeCell ref="RHS1:RHU1"/>
    <mergeCell ref="RGR1:RGT1"/>
    <mergeCell ref="RGU1:RGW1"/>
    <mergeCell ref="RGX1:RGZ1"/>
    <mergeCell ref="RHA1:RHC1"/>
    <mergeCell ref="RHD1:RHF1"/>
    <mergeCell ref="RGC1:RGE1"/>
    <mergeCell ref="RGF1:RGH1"/>
    <mergeCell ref="RGI1:RGK1"/>
    <mergeCell ref="RGL1:RGN1"/>
    <mergeCell ref="RGO1:RGQ1"/>
    <mergeCell ref="RFN1:RFP1"/>
    <mergeCell ref="RFQ1:RFS1"/>
    <mergeCell ref="RFT1:RFV1"/>
    <mergeCell ref="RFW1:RFY1"/>
    <mergeCell ref="RFZ1:RGB1"/>
    <mergeCell ref="REY1:RFA1"/>
    <mergeCell ref="RFB1:RFD1"/>
    <mergeCell ref="RFE1:RFG1"/>
    <mergeCell ref="RFH1:RFJ1"/>
    <mergeCell ref="RFK1:RFM1"/>
    <mergeCell ref="RML1:RMN1"/>
    <mergeCell ref="RMO1:RMQ1"/>
    <mergeCell ref="RMR1:RMT1"/>
    <mergeCell ref="RMU1:RMW1"/>
    <mergeCell ref="RMX1:RMZ1"/>
    <mergeCell ref="RLW1:RLY1"/>
    <mergeCell ref="RLZ1:RMB1"/>
    <mergeCell ref="RMC1:RME1"/>
    <mergeCell ref="RMF1:RMH1"/>
    <mergeCell ref="RMI1:RMK1"/>
    <mergeCell ref="RLH1:RLJ1"/>
    <mergeCell ref="RLK1:RLM1"/>
    <mergeCell ref="RLN1:RLP1"/>
    <mergeCell ref="RLQ1:RLS1"/>
    <mergeCell ref="RLT1:RLV1"/>
    <mergeCell ref="RKS1:RKU1"/>
    <mergeCell ref="RKV1:RKX1"/>
    <mergeCell ref="RKY1:RLA1"/>
    <mergeCell ref="RLB1:RLD1"/>
    <mergeCell ref="RLE1:RLG1"/>
    <mergeCell ref="RKD1:RKF1"/>
    <mergeCell ref="RKG1:RKI1"/>
    <mergeCell ref="RKJ1:RKL1"/>
    <mergeCell ref="RKM1:RKO1"/>
    <mergeCell ref="RKP1:RKR1"/>
    <mergeCell ref="RJO1:RJQ1"/>
    <mergeCell ref="RJR1:RJT1"/>
    <mergeCell ref="RJU1:RJW1"/>
    <mergeCell ref="RJX1:RJZ1"/>
    <mergeCell ref="RKA1:RKC1"/>
    <mergeCell ref="RIZ1:RJB1"/>
    <mergeCell ref="RJC1:RJE1"/>
    <mergeCell ref="RJF1:RJH1"/>
    <mergeCell ref="RJI1:RJK1"/>
    <mergeCell ref="RJL1:RJN1"/>
    <mergeCell ref="RQM1:RQO1"/>
    <mergeCell ref="RQP1:RQR1"/>
    <mergeCell ref="RQS1:RQU1"/>
    <mergeCell ref="RQV1:RQX1"/>
    <mergeCell ref="RQY1:RRA1"/>
    <mergeCell ref="RPX1:RPZ1"/>
    <mergeCell ref="RQA1:RQC1"/>
    <mergeCell ref="RQD1:RQF1"/>
    <mergeCell ref="RQG1:RQI1"/>
    <mergeCell ref="RQJ1:RQL1"/>
    <mergeCell ref="RPI1:RPK1"/>
    <mergeCell ref="RPL1:RPN1"/>
    <mergeCell ref="RPO1:RPQ1"/>
    <mergeCell ref="RPR1:RPT1"/>
    <mergeCell ref="RPU1:RPW1"/>
    <mergeCell ref="ROT1:ROV1"/>
    <mergeCell ref="ROW1:ROY1"/>
    <mergeCell ref="ROZ1:RPB1"/>
    <mergeCell ref="RPC1:RPE1"/>
    <mergeCell ref="RPF1:RPH1"/>
    <mergeCell ref="ROE1:ROG1"/>
    <mergeCell ref="ROH1:ROJ1"/>
    <mergeCell ref="ROK1:ROM1"/>
    <mergeCell ref="RON1:ROP1"/>
    <mergeCell ref="ROQ1:ROS1"/>
    <mergeCell ref="RNP1:RNR1"/>
    <mergeCell ref="RNS1:RNU1"/>
    <mergeCell ref="RNV1:RNX1"/>
    <mergeCell ref="RNY1:ROA1"/>
    <mergeCell ref="ROB1:ROD1"/>
    <mergeCell ref="RNA1:RNC1"/>
    <mergeCell ref="RND1:RNF1"/>
    <mergeCell ref="RNG1:RNI1"/>
    <mergeCell ref="RNJ1:RNL1"/>
    <mergeCell ref="RNM1:RNO1"/>
    <mergeCell ref="RUN1:RUP1"/>
    <mergeCell ref="RUQ1:RUS1"/>
    <mergeCell ref="RUT1:RUV1"/>
    <mergeCell ref="RUW1:RUY1"/>
    <mergeCell ref="RUZ1:RVB1"/>
    <mergeCell ref="RTY1:RUA1"/>
    <mergeCell ref="RUB1:RUD1"/>
    <mergeCell ref="RUE1:RUG1"/>
    <mergeCell ref="RUH1:RUJ1"/>
    <mergeCell ref="RUK1:RUM1"/>
    <mergeCell ref="RTJ1:RTL1"/>
    <mergeCell ref="RTM1:RTO1"/>
    <mergeCell ref="RTP1:RTR1"/>
    <mergeCell ref="RTS1:RTU1"/>
    <mergeCell ref="RTV1:RTX1"/>
    <mergeCell ref="RSU1:RSW1"/>
    <mergeCell ref="RSX1:RSZ1"/>
    <mergeCell ref="RTA1:RTC1"/>
    <mergeCell ref="RTD1:RTF1"/>
    <mergeCell ref="RTG1:RTI1"/>
    <mergeCell ref="RSF1:RSH1"/>
    <mergeCell ref="RSI1:RSK1"/>
    <mergeCell ref="RSL1:RSN1"/>
    <mergeCell ref="RSO1:RSQ1"/>
    <mergeCell ref="RSR1:RST1"/>
    <mergeCell ref="RRQ1:RRS1"/>
    <mergeCell ref="RRT1:RRV1"/>
    <mergeCell ref="RRW1:RRY1"/>
    <mergeCell ref="RRZ1:RSB1"/>
    <mergeCell ref="RSC1:RSE1"/>
    <mergeCell ref="RRB1:RRD1"/>
    <mergeCell ref="RRE1:RRG1"/>
    <mergeCell ref="RRH1:RRJ1"/>
    <mergeCell ref="RRK1:RRM1"/>
    <mergeCell ref="RRN1:RRP1"/>
    <mergeCell ref="RYO1:RYQ1"/>
    <mergeCell ref="RYR1:RYT1"/>
    <mergeCell ref="RYU1:RYW1"/>
    <mergeCell ref="RYX1:RYZ1"/>
    <mergeCell ref="RZA1:RZC1"/>
    <mergeCell ref="RXZ1:RYB1"/>
    <mergeCell ref="RYC1:RYE1"/>
    <mergeCell ref="RYF1:RYH1"/>
    <mergeCell ref="RYI1:RYK1"/>
    <mergeCell ref="RYL1:RYN1"/>
    <mergeCell ref="RXK1:RXM1"/>
    <mergeCell ref="RXN1:RXP1"/>
    <mergeCell ref="RXQ1:RXS1"/>
    <mergeCell ref="RXT1:RXV1"/>
    <mergeCell ref="RXW1:RXY1"/>
    <mergeCell ref="RWV1:RWX1"/>
    <mergeCell ref="RWY1:RXA1"/>
    <mergeCell ref="RXB1:RXD1"/>
    <mergeCell ref="RXE1:RXG1"/>
    <mergeCell ref="RXH1:RXJ1"/>
    <mergeCell ref="RWG1:RWI1"/>
    <mergeCell ref="RWJ1:RWL1"/>
    <mergeCell ref="RWM1:RWO1"/>
    <mergeCell ref="RWP1:RWR1"/>
    <mergeCell ref="RWS1:RWU1"/>
    <mergeCell ref="RVR1:RVT1"/>
    <mergeCell ref="RVU1:RVW1"/>
    <mergeCell ref="RVX1:RVZ1"/>
    <mergeCell ref="RWA1:RWC1"/>
    <mergeCell ref="RWD1:RWF1"/>
    <mergeCell ref="RVC1:RVE1"/>
    <mergeCell ref="RVF1:RVH1"/>
    <mergeCell ref="RVI1:RVK1"/>
    <mergeCell ref="RVL1:RVN1"/>
    <mergeCell ref="RVO1:RVQ1"/>
    <mergeCell ref="SCP1:SCR1"/>
    <mergeCell ref="SCS1:SCU1"/>
    <mergeCell ref="SCV1:SCX1"/>
    <mergeCell ref="SCY1:SDA1"/>
    <mergeCell ref="SDB1:SDD1"/>
    <mergeCell ref="SCA1:SCC1"/>
    <mergeCell ref="SCD1:SCF1"/>
    <mergeCell ref="SCG1:SCI1"/>
    <mergeCell ref="SCJ1:SCL1"/>
    <mergeCell ref="SCM1:SCO1"/>
    <mergeCell ref="SBL1:SBN1"/>
    <mergeCell ref="SBO1:SBQ1"/>
    <mergeCell ref="SBR1:SBT1"/>
    <mergeCell ref="SBU1:SBW1"/>
    <mergeCell ref="SBX1:SBZ1"/>
    <mergeCell ref="SAW1:SAY1"/>
    <mergeCell ref="SAZ1:SBB1"/>
    <mergeCell ref="SBC1:SBE1"/>
    <mergeCell ref="SBF1:SBH1"/>
    <mergeCell ref="SBI1:SBK1"/>
    <mergeCell ref="SAH1:SAJ1"/>
    <mergeCell ref="SAK1:SAM1"/>
    <mergeCell ref="SAN1:SAP1"/>
    <mergeCell ref="SAQ1:SAS1"/>
    <mergeCell ref="SAT1:SAV1"/>
    <mergeCell ref="RZS1:RZU1"/>
    <mergeCell ref="RZV1:RZX1"/>
    <mergeCell ref="RZY1:SAA1"/>
    <mergeCell ref="SAB1:SAD1"/>
    <mergeCell ref="SAE1:SAG1"/>
    <mergeCell ref="RZD1:RZF1"/>
    <mergeCell ref="RZG1:RZI1"/>
    <mergeCell ref="RZJ1:RZL1"/>
    <mergeCell ref="RZM1:RZO1"/>
    <mergeCell ref="RZP1:RZR1"/>
    <mergeCell ref="SGQ1:SGS1"/>
    <mergeCell ref="SGT1:SGV1"/>
    <mergeCell ref="SGW1:SGY1"/>
    <mergeCell ref="SGZ1:SHB1"/>
    <mergeCell ref="SHC1:SHE1"/>
    <mergeCell ref="SGB1:SGD1"/>
    <mergeCell ref="SGE1:SGG1"/>
    <mergeCell ref="SGH1:SGJ1"/>
    <mergeCell ref="SGK1:SGM1"/>
    <mergeCell ref="SGN1:SGP1"/>
    <mergeCell ref="SFM1:SFO1"/>
    <mergeCell ref="SFP1:SFR1"/>
    <mergeCell ref="SFS1:SFU1"/>
    <mergeCell ref="SFV1:SFX1"/>
    <mergeCell ref="SFY1:SGA1"/>
    <mergeCell ref="SEX1:SEZ1"/>
    <mergeCell ref="SFA1:SFC1"/>
    <mergeCell ref="SFD1:SFF1"/>
    <mergeCell ref="SFG1:SFI1"/>
    <mergeCell ref="SFJ1:SFL1"/>
    <mergeCell ref="SEI1:SEK1"/>
    <mergeCell ref="SEL1:SEN1"/>
    <mergeCell ref="SEO1:SEQ1"/>
    <mergeCell ref="SER1:SET1"/>
    <mergeCell ref="SEU1:SEW1"/>
    <mergeCell ref="SDT1:SDV1"/>
    <mergeCell ref="SDW1:SDY1"/>
    <mergeCell ref="SDZ1:SEB1"/>
    <mergeCell ref="SEC1:SEE1"/>
    <mergeCell ref="SEF1:SEH1"/>
    <mergeCell ref="SDE1:SDG1"/>
    <mergeCell ref="SDH1:SDJ1"/>
    <mergeCell ref="SDK1:SDM1"/>
    <mergeCell ref="SDN1:SDP1"/>
    <mergeCell ref="SDQ1:SDS1"/>
    <mergeCell ref="SKR1:SKT1"/>
    <mergeCell ref="SKU1:SKW1"/>
    <mergeCell ref="SKX1:SKZ1"/>
    <mergeCell ref="SLA1:SLC1"/>
    <mergeCell ref="SLD1:SLF1"/>
    <mergeCell ref="SKC1:SKE1"/>
    <mergeCell ref="SKF1:SKH1"/>
    <mergeCell ref="SKI1:SKK1"/>
    <mergeCell ref="SKL1:SKN1"/>
    <mergeCell ref="SKO1:SKQ1"/>
    <mergeCell ref="SJN1:SJP1"/>
    <mergeCell ref="SJQ1:SJS1"/>
    <mergeCell ref="SJT1:SJV1"/>
    <mergeCell ref="SJW1:SJY1"/>
    <mergeCell ref="SJZ1:SKB1"/>
    <mergeCell ref="SIY1:SJA1"/>
    <mergeCell ref="SJB1:SJD1"/>
    <mergeCell ref="SJE1:SJG1"/>
    <mergeCell ref="SJH1:SJJ1"/>
    <mergeCell ref="SJK1:SJM1"/>
    <mergeCell ref="SIJ1:SIL1"/>
    <mergeCell ref="SIM1:SIO1"/>
    <mergeCell ref="SIP1:SIR1"/>
    <mergeCell ref="SIS1:SIU1"/>
    <mergeCell ref="SIV1:SIX1"/>
    <mergeCell ref="SHU1:SHW1"/>
    <mergeCell ref="SHX1:SHZ1"/>
    <mergeCell ref="SIA1:SIC1"/>
    <mergeCell ref="SID1:SIF1"/>
    <mergeCell ref="SIG1:SII1"/>
    <mergeCell ref="SHF1:SHH1"/>
    <mergeCell ref="SHI1:SHK1"/>
    <mergeCell ref="SHL1:SHN1"/>
    <mergeCell ref="SHO1:SHQ1"/>
    <mergeCell ref="SHR1:SHT1"/>
    <mergeCell ref="SOS1:SOU1"/>
    <mergeCell ref="SOV1:SOX1"/>
    <mergeCell ref="SOY1:SPA1"/>
    <mergeCell ref="SPB1:SPD1"/>
    <mergeCell ref="SPE1:SPG1"/>
    <mergeCell ref="SOD1:SOF1"/>
    <mergeCell ref="SOG1:SOI1"/>
    <mergeCell ref="SOJ1:SOL1"/>
    <mergeCell ref="SOM1:SOO1"/>
    <mergeCell ref="SOP1:SOR1"/>
    <mergeCell ref="SNO1:SNQ1"/>
    <mergeCell ref="SNR1:SNT1"/>
    <mergeCell ref="SNU1:SNW1"/>
    <mergeCell ref="SNX1:SNZ1"/>
    <mergeCell ref="SOA1:SOC1"/>
    <mergeCell ref="SMZ1:SNB1"/>
    <mergeCell ref="SNC1:SNE1"/>
    <mergeCell ref="SNF1:SNH1"/>
    <mergeCell ref="SNI1:SNK1"/>
    <mergeCell ref="SNL1:SNN1"/>
    <mergeCell ref="SMK1:SMM1"/>
    <mergeCell ref="SMN1:SMP1"/>
    <mergeCell ref="SMQ1:SMS1"/>
    <mergeCell ref="SMT1:SMV1"/>
    <mergeCell ref="SMW1:SMY1"/>
    <mergeCell ref="SLV1:SLX1"/>
    <mergeCell ref="SLY1:SMA1"/>
    <mergeCell ref="SMB1:SMD1"/>
    <mergeCell ref="SME1:SMG1"/>
    <mergeCell ref="SMH1:SMJ1"/>
    <mergeCell ref="SLG1:SLI1"/>
    <mergeCell ref="SLJ1:SLL1"/>
    <mergeCell ref="SLM1:SLO1"/>
    <mergeCell ref="SLP1:SLR1"/>
    <mergeCell ref="SLS1:SLU1"/>
    <mergeCell ref="SST1:SSV1"/>
    <mergeCell ref="SSW1:SSY1"/>
    <mergeCell ref="SSZ1:STB1"/>
    <mergeCell ref="STC1:STE1"/>
    <mergeCell ref="STF1:STH1"/>
    <mergeCell ref="SSE1:SSG1"/>
    <mergeCell ref="SSH1:SSJ1"/>
    <mergeCell ref="SSK1:SSM1"/>
    <mergeCell ref="SSN1:SSP1"/>
    <mergeCell ref="SSQ1:SSS1"/>
    <mergeCell ref="SRP1:SRR1"/>
    <mergeCell ref="SRS1:SRU1"/>
    <mergeCell ref="SRV1:SRX1"/>
    <mergeCell ref="SRY1:SSA1"/>
    <mergeCell ref="SSB1:SSD1"/>
    <mergeCell ref="SRA1:SRC1"/>
    <mergeCell ref="SRD1:SRF1"/>
    <mergeCell ref="SRG1:SRI1"/>
    <mergeCell ref="SRJ1:SRL1"/>
    <mergeCell ref="SRM1:SRO1"/>
    <mergeCell ref="SQL1:SQN1"/>
    <mergeCell ref="SQO1:SQQ1"/>
    <mergeCell ref="SQR1:SQT1"/>
    <mergeCell ref="SQU1:SQW1"/>
    <mergeCell ref="SQX1:SQZ1"/>
    <mergeCell ref="SPW1:SPY1"/>
    <mergeCell ref="SPZ1:SQB1"/>
    <mergeCell ref="SQC1:SQE1"/>
    <mergeCell ref="SQF1:SQH1"/>
    <mergeCell ref="SQI1:SQK1"/>
    <mergeCell ref="SPH1:SPJ1"/>
    <mergeCell ref="SPK1:SPM1"/>
    <mergeCell ref="SPN1:SPP1"/>
    <mergeCell ref="SPQ1:SPS1"/>
    <mergeCell ref="SPT1:SPV1"/>
    <mergeCell ref="SWU1:SWW1"/>
    <mergeCell ref="SWX1:SWZ1"/>
    <mergeCell ref="SXA1:SXC1"/>
    <mergeCell ref="SXD1:SXF1"/>
    <mergeCell ref="SXG1:SXI1"/>
    <mergeCell ref="SWF1:SWH1"/>
    <mergeCell ref="SWI1:SWK1"/>
    <mergeCell ref="SWL1:SWN1"/>
    <mergeCell ref="SWO1:SWQ1"/>
    <mergeCell ref="SWR1:SWT1"/>
    <mergeCell ref="SVQ1:SVS1"/>
    <mergeCell ref="SVT1:SVV1"/>
    <mergeCell ref="SVW1:SVY1"/>
    <mergeCell ref="SVZ1:SWB1"/>
    <mergeCell ref="SWC1:SWE1"/>
    <mergeCell ref="SVB1:SVD1"/>
    <mergeCell ref="SVE1:SVG1"/>
    <mergeCell ref="SVH1:SVJ1"/>
    <mergeCell ref="SVK1:SVM1"/>
    <mergeCell ref="SVN1:SVP1"/>
    <mergeCell ref="SUM1:SUO1"/>
    <mergeCell ref="SUP1:SUR1"/>
    <mergeCell ref="SUS1:SUU1"/>
    <mergeCell ref="SUV1:SUX1"/>
    <mergeCell ref="SUY1:SVA1"/>
    <mergeCell ref="STX1:STZ1"/>
    <mergeCell ref="SUA1:SUC1"/>
    <mergeCell ref="SUD1:SUF1"/>
    <mergeCell ref="SUG1:SUI1"/>
    <mergeCell ref="SUJ1:SUL1"/>
    <mergeCell ref="STI1:STK1"/>
    <mergeCell ref="STL1:STN1"/>
    <mergeCell ref="STO1:STQ1"/>
    <mergeCell ref="STR1:STT1"/>
    <mergeCell ref="STU1:STW1"/>
    <mergeCell ref="TAV1:TAX1"/>
    <mergeCell ref="TAY1:TBA1"/>
    <mergeCell ref="TBB1:TBD1"/>
    <mergeCell ref="TBE1:TBG1"/>
    <mergeCell ref="TBH1:TBJ1"/>
    <mergeCell ref="TAG1:TAI1"/>
    <mergeCell ref="TAJ1:TAL1"/>
    <mergeCell ref="TAM1:TAO1"/>
    <mergeCell ref="TAP1:TAR1"/>
    <mergeCell ref="TAS1:TAU1"/>
    <mergeCell ref="SZR1:SZT1"/>
    <mergeCell ref="SZU1:SZW1"/>
    <mergeCell ref="SZX1:SZZ1"/>
    <mergeCell ref="TAA1:TAC1"/>
    <mergeCell ref="TAD1:TAF1"/>
    <mergeCell ref="SZC1:SZE1"/>
    <mergeCell ref="SZF1:SZH1"/>
    <mergeCell ref="SZI1:SZK1"/>
    <mergeCell ref="SZL1:SZN1"/>
    <mergeCell ref="SZO1:SZQ1"/>
    <mergeCell ref="SYN1:SYP1"/>
    <mergeCell ref="SYQ1:SYS1"/>
    <mergeCell ref="SYT1:SYV1"/>
    <mergeCell ref="SYW1:SYY1"/>
    <mergeCell ref="SYZ1:SZB1"/>
    <mergeCell ref="SXY1:SYA1"/>
    <mergeCell ref="SYB1:SYD1"/>
    <mergeCell ref="SYE1:SYG1"/>
    <mergeCell ref="SYH1:SYJ1"/>
    <mergeCell ref="SYK1:SYM1"/>
    <mergeCell ref="SXJ1:SXL1"/>
    <mergeCell ref="SXM1:SXO1"/>
    <mergeCell ref="SXP1:SXR1"/>
    <mergeCell ref="SXS1:SXU1"/>
    <mergeCell ref="SXV1:SXX1"/>
    <mergeCell ref="TEW1:TEY1"/>
    <mergeCell ref="TEZ1:TFB1"/>
    <mergeCell ref="TFC1:TFE1"/>
    <mergeCell ref="TFF1:TFH1"/>
    <mergeCell ref="TFI1:TFK1"/>
    <mergeCell ref="TEH1:TEJ1"/>
    <mergeCell ref="TEK1:TEM1"/>
    <mergeCell ref="TEN1:TEP1"/>
    <mergeCell ref="TEQ1:TES1"/>
    <mergeCell ref="TET1:TEV1"/>
    <mergeCell ref="TDS1:TDU1"/>
    <mergeCell ref="TDV1:TDX1"/>
    <mergeCell ref="TDY1:TEA1"/>
    <mergeCell ref="TEB1:TED1"/>
    <mergeCell ref="TEE1:TEG1"/>
    <mergeCell ref="TDD1:TDF1"/>
    <mergeCell ref="TDG1:TDI1"/>
    <mergeCell ref="TDJ1:TDL1"/>
    <mergeCell ref="TDM1:TDO1"/>
    <mergeCell ref="TDP1:TDR1"/>
    <mergeCell ref="TCO1:TCQ1"/>
    <mergeCell ref="TCR1:TCT1"/>
    <mergeCell ref="TCU1:TCW1"/>
    <mergeCell ref="TCX1:TCZ1"/>
    <mergeCell ref="TDA1:TDC1"/>
    <mergeCell ref="TBZ1:TCB1"/>
    <mergeCell ref="TCC1:TCE1"/>
    <mergeCell ref="TCF1:TCH1"/>
    <mergeCell ref="TCI1:TCK1"/>
    <mergeCell ref="TCL1:TCN1"/>
    <mergeCell ref="TBK1:TBM1"/>
    <mergeCell ref="TBN1:TBP1"/>
    <mergeCell ref="TBQ1:TBS1"/>
    <mergeCell ref="TBT1:TBV1"/>
    <mergeCell ref="TBW1:TBY1"/>
    <mergeCell ref="TIX1:TIZ1"/>
    <mergeCell ref="TJA1:TJC1"/>
    <mergeCell ref="TJD1:TJF1"/>
    <mergeCell ref="TJG1:TJI1"/>
    <mergeCell ref="TJJ1:TJL1"/>
    <mergeCell ref="TII1:TIK1"/>
    <mergeCell ref="TIL1:TIN1"/>
    <mergeCell ref="TIO1:TIQ1"/>
    <mergeCell ref="TIR1:TIT1"/>
    <mergeCell ref="TIU1:TIW1"/>
    <mergeCell ref="THT1:THV1"/>
    <mergeCell ref="THW1:THY1"/>
    <mergeCell ref="THZ1:TIB1"/>
    <mergeCell ref="TIC1:TIE1"/>
    <mergeCell ref="TIF1:TIH1"/>
    <mergeCell ref="THE1:THG1"/>
    <mergeCell ref="THH1:THJ1"/>
    <mergeCell ref="THK1:THM1"/>
    <mergeCell ref="THN1:THP1"/>
    <mergeCell ref="THQ1:THS1"/>
    <mergeCell ref="TGP1:TGR1"/>
    <mergeCell ref="TGS1:TGU1"/>
    <mergeCell ref="TGV1:TGX1"/>
    <mergeCell ref="TGY1:THA1"/>
    <mergeCell ref="THB1:THD1"/>
    <mergeCell ref="TGA1:TGC1"/>
    <mergeCell ref="TGD1:TGF1"/>
    <mergeCell ref="TGG1:TGI1"/>
    <mergeCell ref="TGJ1:TGL1"/>
    <mergeCell ref="TGM1:TGO1"/>
    <mergeCell ref="TFL1:TFN1"/>
    <mergeCell ref="TFO1:TFQ1"/>
    <mergeCell ref="TFR1:TFT1"/>
    <mergeCell ref="TFU1:TFW1"/>
    <mergeCell ref="TFX1:TFZ1"/>
    <mergeCell ref="TMY1:TNA1"/>
    <mergeCell ref="TNB1:TND1"/>
    <mergeCell ref="TNE1:TNG1"/>
    <mergeCell ref="TNH1:TNJ1"/>
    <mergeCell ref="TNK1:TNM1"/>
    <mergeCell ref="TMJ1:TML1"/>
    <mergeCell ref="TMM1:TMO1"/>
    <mergeCell ref="TMP1:TMR1"/>
    <mergeCell ref="TMS1:TMU1"/>
    <mergeCell ref="TMV1:TMX1"/>
    <mergeCell ref="TLU1:TLW1"/>
    <mergeCell ref="TLX1:TLZ1"/>
    <mergeCell ref="TMA1:TMC1"/>
    <mergeCell ref="TMD1:TMF1"/>
    <mergeCell ref="TMG1:TMI1"/>
    <mergeCell ref="TLF1:TLH1"/>
    <mergeCell ref="TLI1:TLK1"/>
    <mergeCell ref="TLL1:TLN1"/>
    <mergeCell ref="TLO1:TLQ1"/>
    <mergeCell ref="TLR1:TLT1"/>
    <mergeCell ref="TKQ1:TKS1"/>
    <mergeCell ref="TKT1:TKV1"/>
    <mergeCell ref="TKW1:TKY1"/>
    <mergeCell ref="TKZ1:TLB1"/>
    <mergeCell ref="TLC1:TLE1"/>
    <mergeCell ref="TKB1:TKD1"/>
    <mergeCell ref="TKE1:TKG1"/>
    <mergeCell ref="TKH1:TKJ1"/>
    <mergeCell ref="TKK1:TKM1"/>
    <mergeCell ref="TKN1:TKP1"/>
    <mergeCell ref="TJM1:TJO1"/>
    <mergeCell ref="TJP1:TJR1"/>
    <mergeCell ref="TJS1:TJU1"/>
    <mergeCell ref="TJV1:TJX1"/>
    <mergeCell ref="TJY1:TKA1"/>
    <mergeCell ref="TQZ1:TRB1"/>
    <mergeCell ref="TRC1:TRE1"/>
    <mergeCell ref="TRF1:TRH1"/>
    <mergeCell ref="TRI1:TRK1"/>
    <mergeCell ref="TRL1:TRN1"/>
    <mergeCell ref="TQK1:TQM1"/>
    <mergeCell ref="TQN1:TQP1"/>
    <mergeCell ref="TQQ1:TQS1"/>
    <mergeCell ref="TQT1:TQV1"/>
    <mergeCell ref="TQW1:TQY1"/>
    <mergeCell ref="TPV1:TPX1"/>
    <mergeCell ref="TPY1:TQA1"/>
    <mergeCell ref="TQB1:TQD1"/>
    <mergeCell ref="TQE1:TQG1"/>
    <mergeCell ref="TQH1:TQJ1"/>
    <mergeCell ref="TPG1:TPI1"/>
    <mergeCell ref="TPJ1:TPL1"/>
    <mergeCell ref="TPM1:TPO1"/>
    <mergeCell ref="TPP1:TPR1"/>
    <mergeCell ref="TPS1:TPU1"/>
    <mergeCell ref="TOR1:TOT1"/>
    <mergeCell ref="TOU1:TOW1"/>
    <mergeCell ref="TOX1:TOZ1"/>
    <mergeCell ref="TPA1:TPC1"/>
    <mergeCell ref="TPD1:TPF1"/>
    <mergeCell ref="TOC1:TOE1"/>
    <mergeCell ref="TOF1:TOH1"/>
    <mergeCell ref="TOI1:TOK1"/>
    <mergeCell ref="TOL1:TON1"/>
    <mergeCell ref="TOO1:TOQ1"/>
    <mergeCell ref="TNN1:TNP1"/>
    <mergeCell ref="TNQ1:TNS1"/>
    <mergeCell ref="TNT1:TNV1"/>
    <mergeCell ref="TNW1:TNY1"/>
    <mergeCell ref="TNZ1:TOB1"/>
    <mergeCell ref="TVA1:TVC1"/>
    <mergeCell ref="TVD1:TVF1"/>
    <mergeCell ref="TVG1:TVI1"/>
    <mergeCell ref="TVJ1:TVL1"/>
    <mergeCell ref="TVM1:TVO1"/>
    <mergeCell ref="TUL1:TUN1"/>
    <mergeCell ref="TUO1:TUQ1"/>
    <mergeCell ref="TUR1:TUT1"/>
    <mergeCell ref="TUU1:TUW1"/>
    <mergeCell ref="TUX1:TUZ1"/>
    <mergeCell ref="TTW1:TTY1"/>
    <mergeCell ref="TTZ1:TUB1"/>
    <mergeCell ref="TUC1:TUE1"/>
    <mergeCell ref="TUF1:TUH1"/>
    <mergeCell ref="TUI1:TUK1"/>
    <mergeCell ref="TTH1:TTJ1"/>
    <mergeCell ref="TTK1:TTM1"/>
    <mergeCell ref="TTN1:TTP1"/>
    <mergeCell ref="TTQ1:TTS1"/>
    <mergeCell ref="TTT1:TTV1"/>
    <mergeCell ref="TSS1:TSU1"/>
    <mergeCell ref="TSV1:TSX1"/>
    <mergeCell ref="TSY1:TTA1"/>
    <mergeCell ref="TTB1:TTD1"/>
    <mergeCell ref="TTE1:TTG1"/>
    <mergeCell ref="TSD1:TSF1"/>
    <mergeCell ref="TSG1:TSI1"/>
    <mergeCell ref="TSJ1:TSL1"/>
    <mergeCell ref="TSM1:TSO1"/>
    <mergeCell ref="TSP1:TSR1"/>
    <mergeCell ref="TRO1:TRQ1"/>
    <mergeCell ref="TRR1:TRT1"/>
    <mergeCell ref="TRU1:TRW1"/>
    <mergeCell ref="TRX1:TRZ1"/>
    <mergeCell ref="TSA1:TSC1"/>
    <mergeCell ref="TZB1:TZD1"/>
    <mergeCell ref="TZE1:TZG1"/>
    <mergeCell ref="TZH1:TZJ1"/>
    <mergeCell ref="TZK1:TZM1"/>
    <mergeCell ref="TZN1:TZP1"/>
    <mergeCell ref="TYM1:TYO1"/>
    <mergeCell ref="TYP1:TYR1"/>
    <mergeCell ref="TYS1:TYU1"/>
    <mergeCell ref="TYV1:TYX1"/>
    <mergeCell ref="TYY1:TZA1"/>
    <mergeCell ref="TXX1:TXZ1"/>
    <mergeCell ref="TYA1:TYC1"/>
    <mergeCell ref="TYD1:TYF1"/>
    <mergeCell ref="TYG1:TYI1"/>
    <mergeCell ref="TYJ1:TYL1"/>
    <mergeCell ref="TXI1:TXK1"/>
    <mergeCell ref="TXL1:TXN1"/>
    <mergeCell ref="TXO1:TXQ1"/>
    <mergeCell ref="TXR1:TXT1"/>
    <mergeCell ref="TXU1:TXW1"/>
    <mergeCell ref="TWT1:TWV1"/>
    <mergeCell ref="TWW1:TWY1"/>
    <mergeCell ref="TWZ1:TXB1"/>
    <mergeCell ref="TXC1:TXE1"/>
    <mergeCell ref="TXF1:TXH1"/>
    <mergeCell ref="TWE1:TWG1"/>
    <mergeCell ref="TWH1:TWJ1"/>
    <mergeCell ref="TWK1:TWM1"/>
    <mergeCell ref="TWN1:TWP1"/>
    <mergeCell ref="TWQ1:TWS1"/>
    <mergeCell ref="TVP1:TVR1"/>
    <mergeCell ref="TVS1:TVU1"/>
    <mergeCell ref="TVV1:TVX1"/>
    <mergeCell ref="TVY1:TWA1"/>
    <mergeCell ref="TWB1:TWD1"/>
    <mergeCell ref="UDC1:UDE1"/>
    <mergeCell ref="UDF1:UDH1"/>
    <mergeCell ref="UDI1:UDK1"/>
    <mergeCell ref="UDL1:UDN1"/>
    <mergeCell ref="UDO1:UDQ1"/>
    <mergeCell ref="UCN1:UCP1"/>
    <mergeCell ref="UCQ1:UCS1"/>
    <mergeCell ref="UCT1:UCV1"/>
    <mergeCell ref="UCW1:UCY1"/>
    <mergeCell ref="UCZ1:UDB1"/>
    <mergeCell ref="UBY1:UCA1"/>
    <mergeCell ref="UCB1:UCD1"/>
    <mergeCell ref="UCE1:UCG1"/>
    <mergeCell ref="UCH1:UCJ1"/>
    <mergeCell ref="UCK1:UCM1"/>
    <mergeCell ref="UBJ1:UBL1"/>
    <mergeCell ref="UBM1:UBO1"/>
    <mergeCell ref="UBP1:UBR1"/>
    <mergeCell ref="UBS1:UBU1"/>
    <mergeCell ref="UBV1:UBX1"/>
    <mergeCell ref="UAU1:UAW1"/>
    <mergeCell ref="UAX1:UAZ1"/>
    <mergeCell ref="UBA1:UBC1"/>
    <mergeCell ref="UBD1:UBF1"/>
    <mergeCell ref="UBG1:UBI1"/>
    <mergeCell ref="UAF1:UAH1"/>
    <mergeCell ref="UAI1:UAK1"/>
    <mergeCell ref="UAL1:UAN1"/>
    <mergeCell ref="UAO1:UAQ1"/>
    <mergeCell ref="UAR1:UAT1"/>
    <mergeCell ref="TZQ1:TZS1"/>
    <mergeCell ref="TZT1:TZV1"/>
    <mergeCell ref="TZW1:TZY1"/>
    <mergeCell ref="TZZ1:UAB1"/>
    <mergeCell ref="UAC1:UAE1"/>
    <mergeCell ref="UHD1:UHF1"/>
    <mergeCell ref="UHG1:UHI1"/>
    <mergeCell ref="UHJ1:UHL1"/>
    <mergeCell ref="UHM1:UHO1"/>
    <mergeCell ref="UHP1:UHR1"/>
    <mergeCell ref="UGO1:UGQ1"/>
    <mergeCell ref="UGR1:UGT1"/>
    <mergeCell ref="UGU1:UGW1"/>
    <mergeCell ref="UGX1:UGZ1"/>
    <mergeCell ref="UHA1:UHC1"/>
    <mergeCell ref="UFZ1:UGB1"/>
    <mergeCell ref="UGC1:UGE1"/>
    <mergeCell ref="UGF1:UGH1"/>
    <mergeCell ref="UGI1:UGK1"/>
    <mergeCell ref="UGL1:UGN1"/>
    <mergeCell ref="UFK1:UFM1"/>
    <mergeCell ref="UFN1:UFP1"/>
    <mergeCell ref="UFQ1:UFS1"/>
    <mergeCell ref="UFT1:UFV1"/>
    <mergeCell ref="UFW1:UFY1"/>
    <mergeCell ref="UEV1:UEX1"/>
    <mergeCell ref="UEY1:UFA1"/>
    <mergeCell ref="UFB1:UFD1"/>
    <mergeCell ref="UFE1:UFG1"/>
    <mergeCell ref="UFH1:UFJ1"/>
    <mergeCell ref="UEG1:UEI1"/>
    <mergeCell ref="UEJ1:UEL1"/>
    <mergeCell ref="UEM1:UEO1"/>
    <mergeCell ref="UEP1:UER1"/>
    <mergeCell ref="UES1:UEU1"/>
    <mergeCell ref="UDR1:UDT1"/>
    <mergeCell ref="UDU1:UDW1"/>
    <mergeCell ref="UDX1:UDZ1"/>
    <mergeCell ref="UEA1:UEC1"/>
    <mergeCell ref="UED1:UEF1"/>
    <mergeCell ref="ULE1:ULG1"/>
    <mergeCell ref="ULH1:ULJ1"/>
    <mergeCell ref="ULK1:ULM1"/>
    <mergeCell ref="ULN1:ULP1"/>
    <mergeCell ref="ULQ1:ULS1"/>
    <mergeCell ref="UKP1:UKR1"/>
    <mergeCell ref="UKS1:UKU1"/>
    <mergeCell ref="UKV1:UKX1"/>
    <mergeCell ref="UKY1:ULA1"/>
    <mergeCell ref="ULB1:ULD1"/>
    <mergeCell ref="UKA1:UKC1"/>
    <mergeCell ref="UKD1:UKF1"/>
    <mergeCell ref="UKG1:UKI1"/>
    <mergeCell ref="UKJ1:UKL1"/>
    <mergeCell ref="UKM1:UKO1"/>
    <mergeCell ref="UJL1:UJN1"/>
    <mergeCell ref="UJO1:UJQ1"/>
    <mergeCell ref="UJR1:UJT1"/>
    <mergeCell ref="UJU1:UJW1"/>
    <mergeCell ref="UJX1:UJZ1"/>
    <mergeCell ref="UIW1:UIY1"/>
    <mergeCell ref="UIZ1:UJB1"/>
    <mergeCell ref="UJC1:UJE1"/>
    <mergeCell ref="UJF1:UJH1"/>
    <mergeCell ref="UJI1:UJK1"/>
    <mergeCell ref="UIH1:UIJ1"/>
    <mergeCell ref="UIK1:UIM1"/>
    <mergeCell ref="UIN1:UIP1"/>
    <mergeCell ref="UIQ1:UIS1"/>
    <mergeCell ref="UIT1:UIV1"/>
    <mergeCell ref="UHS1:UHU1"/>
    <mergeCell ref="UHV1:UHX1"/>
    <mergeCell ref="UHY1:UIA1"/>
    <mergeCell ref="UIB1:UID1"/>
    <mergeCell ref="UIE1:UIG1"/>
    <mergeCell ref="UPF1:UPH1"/>
    <mergeCell ref="UPI1:UPK1"/>
    <mergeCell ref="UPL1:UPN1"/>
    <mergeCell ref="UPO1:UPQ1"/>
    <mergeCell ref="UPR1:UPT1"/>
    <mergeCell ref="UOQ1:UOS1"/>
    <mergeCell ref="UOT1:UOV1"/>
    <mergeCell ref="UOW1:UOY1"/>
    <mergeCell ref="UOZ1:UPB1"/>
    <mergeCell ref="UPC1:UPE1"/>
    <mergeCell ref="UOB1:UOD1"/>
    <mergeCell ref="UOE1:UOG1"/>
    <mergeCell ref="UOH1:UOJ1"/>
    <mergeCell ref="UOK1:UOM1"/>
    <mergeCell ref="UON1:UOP1"/>
    <mergeCell ref="UNM1:UNO1"/>
    <mergeCell ref="UNP1:UNR1"/>
    <mergeCell ref="UNS1:UNU1"/>
    <mergeCell ref="UNV1:UNX1"/>
    <mergeCell ref="UNY1:UOA1"/>
    <mergeCell ref="UMX1:UMZ1"/>
    <mergeCell ref="UNA1:UNC1"/>
    <mergeCell ref="UND1:UNF1"/>
    <mergeCell ref="UNG1:UNI1"/>
    <mergeCell ref="UNJ1:UNL1"/>
    <mergeCell ref="UMI1:UMK1"/>
    <mergeCell ref="UML1:UMN1"/>
    <mergeCell ref="UMO1:UMQ1"/>
    <mergeCell ref="UMR1:UMT1"/>
    <mergeCell ref="UMU1:UMW1"/>
    <mergeCell ref="ULT1:ULV1"/>
    <mergeCell ref="ULW1:ULY1"/>
    <mergeCell ref="ULZ1:UMB1"/>
    <mergeCell ref="UMC1:UME1"/>
    <mergeCell ref="UMF1:UMH1"/>
    <mergeCell ref="UTG1:UTI1"/>
    <mergeCell ref="UTJ1:UTL1"/>
    <mergeCell ref="UTM1:UTO1"/>
    <mergeCell ref="UTP1:UTR1"/>
    <mergeCell ref="UTS1:UTU1"/>
    <mergeCell ref="USR1:UST1"/>
    <mergeCell ref="USU1:USW1"/>
    <mergeCell ref="USX1:USZ1"/>
    <mergeCell ref="UTA1:UTC1"/>
    <mergeCell ref="UTD1:UTF1"/>
    <mergeCell ref="USC1:USE1"/>
    <mergeCell ref="USF1:USH1"/>
    <mergeCell ref="USI1:USK1"/>
    <mergeCell ref="USL1:USN1"/>
    <mergeCell ref="USO1:USQ1"/>
    <mergeCell ref="URN1:URP1"/>
    <mergeCell ref="URQ1:URS1"/>
    <mergeCell ref="URT1:URV1"/>
    <mergeCell ref="URW1:URY1"/>
    <mergeCell ref="URZ1:USB1"/>
    <mergeCell ref="UQY1:URA1"/>
    <mergeCell ref="URB1:URD1"/>
    <mergeCell ref="URE1:URG1"/>
    <mergeCell ref="URH1:URJ1"/>
    <mergeCell ref="URK1:URM1"/>
    <mergeCell ref="UQJ1:UQL1"/>
    <mergeCell ref="UQM1:UQO1"/>
    <mergeCell ref="UQP1:UQR1"/>
    <mergeCell ref="UQS1:UQU1"/>
    <mergeCell ref="UQV1:UQX1"/>
    <mergeCell ref="UPU1:UPW1"/>
    <mergeCell ref="UPX1:UPZ1"/>
    <mergeCell ref="UQA1:UQC1"/>
    <mergeCell ref="UQD1:UQF1"/>
    <mergeCell ref="UQG1:UQI1"/>
    <mergeCell ref="UXH1:UXJ1"/>
    <mergeCell ref="UXK1:UXM1"/>
    <mergeCell ref="UXN1:UXP1"/>
    <mergeCell ref="UXQ1:UXS1"/>
    <mergeCell ref="UXT1:UXV1"/>
    <mergeCell ref="UWS1:UWU1"/>
    <mergeCell ref="UWV1:UWX1"/>
    <mergeCell ref="UWY1:UXA1"/>
    <mergeCell ref="UXB1:UXD1"/>
    <mergeCell ref="UXE1:UXG1"/>
    <mergeCell ref="UWD1:UWF1"/>
    <mergeCell ref="UWG1:UWI1"/>
    <mergeCell ref="UWJ1:UWL1"/>
    <mergeCell ref="UWM1:UWO1"/>
    <mergeCell ref="UWP1:UWR1"/>
    <mergeCell ref="UVO1:UVQ1"/>
    <mergeCell ref="UVR1:UVT1"/>
    <mergeCell ref="UVU1:UVW1"/>
    <mergeCell ref="UVX1:UVZ1"/>
    <mergeCell ref="UWA1:UWC1"/>
    <mergeCell ref="UUZ1:UVB1"/>
    <mergeCell ref="UVC1:UVE1"/>
    <mergeCell ref="UVF1:UVH1"/>
    <mergeCell ref="UVI1:UVK1"/>
    <mergeCell ref="UVL1:UVN1"/>
    <mergeCell ref="UUK1:UUM1"/>
    <mergeCell ref="UUN1:UUP1"/>
    <mergeCell ref="UUQ1:UUS1"/>
    <mergeCell ref="UUT1:UUV1"/>
    <mergeCell ref="UUW1:UUY1"/>
    <mergeCell ref="UTV1:UTX1"/>
    <mergeCell ref="UTY1:UUA1"/>
    <mergeCell ref="UUB1:UUD1"/>
    <mergeCell ref="UUE1:UUG1"/>
    <mergeCell ref="UUH1:UUJ1"/>
    <mergeCell ref="VBI1:VBK1"/>
    <mergeCell ref="VBL1:VBN1"/>
    <mergeCell ref="VBO1:VBQ1"/>
    <mergeCell ref="VBR1:VBT1"/>
    <mergeCell ref="VBU1:VBW1"/>
    <mergeCell ref="VAT1:VAV1"/>
    <mergeCell ref="VAW1:VAY1"/>
    <mergeCell ref="VAZ1:VBB1"/>
    <mergeCell ref="VBC1:VBE1"/>
    <mergeCell ref="VBF1:VBH1"/>
    <mergeCell ref="VAE1:VAG1"/>
    <mergeCell ref="VAH1:VAJ1"/>
    <mergeCell ref="VAK1:VAM1"/>
    <mergeCell ref="VAN1:VAP1"/>
    <mergeCell ref="VAQ1:VAS1"/>
    <mergeCell ref="UZP1:UZR1"/>
    <mergeCell ref="UZS1:UZU1"/>
    <mergeCell ref="UZV1:UZX1"/>
    <mergeCell ref="UZY1:VAA1"/>
    <mergeCell ref="VAB1:VAD1"/>
    <mergeCell ref="UZA1:UZC1"/>
    <mergeCell ref="UZD1:UZF1"/>
    <mergeCell ref="UZG1:UZI1"/>
    <mergeCell ref="UZJ1:UZL1"/>
    <mergeCell ref="UZM1:UZO1"/>
    <mergeCell ref="UYL1:UYN1"/>
    <mergeCell ref="UYO1:UYQ1"/>
    <mergeCell ref="UYR1:UYT1"/>
    <mergeCell ref="UYU1:UYW1"/>
    <mergeCell ref="UYX1:UYZ1"/>
    <mergeCell ref="UXW1:UXY1"/>
    <mergeCell ref="UXZ1:UYB1"/>
    <mergeCell ref="UYC1:UYE1"/>
    <mergeCell ref="UYF1:UYH1"/>
    <mergeCell ref="UYI1:UYK1"/>
    <mergeCell ref="VFJ1:VFL1"/>
    <mergeCell ref="VFM1:VFO1"/>
    <mergeCell ref="VFP1:VFR1"/>
    <mergeCell ref="VFS1:VFU1"/>
    <mergeCell ref="VFV1:VFX1"/>
    <mergeCell ref="VEU1:VEW1"/>
    <mergeCell ref="VEX1:VEZ1"/>
    <mergeCell ref="VFA1:VFC1"/>
    <mergeCell ref="VFD1:VFF1"/>
    <mergeCell ref="VFG1:VFI1"/>
    <mergeCell ref="VEF1:VEH1"/>
    <mergeCell ref="VEI1:VEK1"/>
    <mergeCell ref="VEL1:VEN1"/>
    <mergeCell ref="VEO1:VEQ1"/>
    <mergeCell ref="VER1:VET1"/>
    <mergeCell ref="VDQ1:VDS1"/>
    <mergeCell ref="VDT1:VDV1"/>
    <mergeCell ref="VDW1:VDY1"/>
    <mergeCell ref="VDZ1:VEB1"/>
    <mergeCell ref="VEC1:VEE1"/>
    <mergeCell ref="VDB1:VDD1"/>
    <mergeCell ref="VDE1:VDG1"/>
    <mergeCell ref="VDH1:VDJ1"/>
    <mergeCell ref="VDK1:VDM1"/>
    <mergeCell ref="VDN1:VDP1"/>
    <mergeCell ref="VCM1:VCO1"/>
    <mergeCell ref="VCP1:VCR1"/>
    <mergeCell ref="VCS1:VCU1"/>
    <mergeCell ref="VCV1:VCX1"/>
    <mergeCell ref="VCY1:VDA1"/>
    <mergeCell ref="VBX1:VBZ1"/>
    <mergeCell ref="VCA1:VCC1"/>
    <mergeCell ref="VCD1:VCF1"/>
    <mergeCell ref="VCG1:VCI1"/>
    <mergeCell ref="VCJ1:VCL1"/>
    <mergeCell ref="VJK1:VJM1"/>
    <mergeCell ref="VJN1:VJP1"/>
    <mergeCell ref="VJQ1:VJS1"/>
    <mergeCell ref="VJT1:VJV1"/>
    <mergeCell ref="VJW1:VJY1"/>
    <mergeCell ref="VIV1:VIX1"/>
    <mergeCell ref="VIY1:VJA1"/>
    <mergeCell ref="VJB1:VJD1"/>
    <mergeCell ref="VJE1:VJG1"/>
    <mergeCell ref="VJH1:VJJ1"/>
    <mergeCell ref="VIG1:VII1"/>
    <mergeCell ref="VIJ1:VIL1"/>
    <mergeCell ref="VIM1:VIO1"/>
    <mergeCell ref="VIP1:VIR1"/>
    <mergeCell ref="VIS1:VIU1"/>
    <mergeCell ref="VHR1:VHT1"/>
    <mergeCell ref="VHU1:VHW1"/>
    <mergeCell ref="VHX1:VHZ1"/>
    <mergeCell ref="VIA1:VIC1"/>
    <mergeCell ref="VID1:VIF1"/>
    <mergeCell ref="VHC1:VHE1"/>
    <mergeCell ref="VHF1:VHH1"/>
    <mergeCell ref="VHI1:VHK1"/>
    <mergeCell ref="VHL1:VHN1"/>
    <mergeCell ref="VHO1:VHQ1"/>
    <mergeCell ref="VGN1:VGP1"/>
    <mergeCell ref="VGQ1:VGS1"/>
    <mergeCell ref="VGT1:VGV1"/>
    <mergeCell ref="VGW1:VGY1"/>
    <mergeCell ref="VGZ1:VHB1"/>
    <mergeCell ref="VFY1:VGA1"/>
    <mergeCell ref="VGB1:VGD1"/>
    <mergeCell ref="VGE1:VGG1"/>
    <mergeCell ref="VGH1:VGJ1"/>
    <mergeCell ref="VGK1:VGM1"/>
    <mergeCell ref="VNL1:VNN1"/>
    <mergeCell ref="VNO1:VNQ1"/>
    <mergeCell ref="VNR1:VNT1"/>
    <mergeCell ref="VNU1:VNW1"/>
    <mergeCell ref="VNX1:VNZ1"/>
    <mergeCell ref="VMW1:VMY1"/>
    <mergeCell ref="VMZ1:VNB1"/>
    <mergeCell ref="VNC1:VNE1"/>
    <mergeCell ref="VNF1:VNH1"/>
    <mergeCell ref="VNI1:VNK1"/>
    <mergeCell ref="VMH1:VMJ1"/>
    <mergeCell ref="VMK1:VMM1"/>
    <mergeCell ref="VMN1:VMP1"/>
    <mergeCell ref="VMQ1:VMS1"/>
    <mergeCell ref="VMT1:VMV1"/>
    <mergeCell ref="VLS1:VLU1"/>
    <mergeCell ref="VLV1:VLX1"/>
    <mergeCell ref="VLY1:VMA1"/>
    <mergeCell ref="VMB1:VMD1"/>
    <mergeCell ref="VME1:VMG1"/>
    <mergeCell ref="VLD1:VLF1"/>
    <mergeCell ref="VLG1:VLI1"/>
    <mergeCell ref="VLJ1:VLL1"/>
    <mergeCell ref="VLM1:VLO1"/>
    <mergeCell ref="VLP1:VLR1"/>
    <mergeCell ref="VKO1:VKQ1"/>
    <mergeCell ref="VKR1:VKT1"/>
    <mergeCell ref="VKU1:VKW1"/>
    <mergeCell ref="VKX1:VKZ1"/>
    <mergeCell ref="VLA1:VLC1"/>
    <mergeCell ref="VJZ1:VKB1"/>
    <mergeCell ref="VKC1:VKE1"/>
    <mergeCell ref="VKF1:VKH1"/>
    <mergeCell ref="VKI1:VKK1"/>
    <mergeCell ref="VKL1:VKN1"/>
    <mergeCell ref="VRM1:VRO1"/>
    <mergeCell ref="VRP1:VRR1"/>
    <mergeCell ref="VRS1:VRU1"/>
    <mergeCell ref="VRV1:VRX1"/>
    <mergeCell ref="VRY1:VSA1"/>
    <mergeCell ref="VQX1:VQZ1"/>
    <mergeCell ref="VRA1:VRC1"/>
    <mergeCell ref="VRD1:VRF1"/>
    <mergeCell ref="VRG1:VRI1"/>
    <mergeCell ref="VRJ1:VRL1"/>
    <mergeCell ref="VQI1:VQK1"/>
    <mergeCell ref="VQL1:VQN1"/>
    <mergeCell ref="VQO1:VQQ1"/>
    <mergeCell ref="VQR1:VQT1"/>
    <mergeCell ref="VQU1:VQW1"/>
    <mergeCell ref="VPT1:VPV1"/>
    <mergeCell ref="VPW1:VPY1"/>
    <mergeCell ref="VPZ1:VQB1"/>
    <mergeCell ref="VQC1:VQE1"/>
    <mergeCell ref="VQF1:VQH1"/>
    <mergeCell ref="VPE1:VPG1"/>
    <mergeCell ref="VPH1:VPJ1"/>
    <mergeCell ref="VPK1:VPM1"/>
    <mergeCell ref="VPN1:VPP1"/>
    <mergeCell ref="VPQ1:VPS1"/>
    <mergeCell ref="VOP1:VOR1"/>
    <mergeCell ref="VOS1:VOU1"/>
    <mergeCell ref="VOV1:VOX1"/>
    <mergeCell ref="VOY1:VPA1"/>
    <mergeCell ref="VPB1:VPD1"/>
    <mergeCell ref="VOA1:VOC1"/>
    <mergeCell ref="VOD1:VOF1"/>
    <mergeCell ref="VOG1:VOI1"/>
    <mergeCell ref="VOJ1:VOL1"/>
    <mergeCell ref="VOM1:VOO1"/>
    <mergeCell ref="VVN1:VVP1"/>
    <mergeCell ref="VVQ1:VVS1"/>
    <mergeCell ref="VVT1:VVV1"/>
    <mergeCell ref="VVW1:VVY1"/>
    <mergeCell ref="VVZ1:VWB1"/>
    <mergeCell ref="VUY1:VVA1"/>
    <mergeCell ref="VVB1:VVD1"/>
    <mergeCell ref="VVE1:VVG1"/>
    <mergeCell ref="VVH1:VVJ1"/>
    <mergeCell ref="VVK1:VVM1"/>
    <mergeCell ref="VUJ1:VUL1"/>
    <mergeCell ref="VUM1:VUO1"/>
    <mergeCell ref="VUP1:VUR1"/>
    <mergeCell ref="VUS1:VUU1"/>
    <mergeCell ref="VUV1:VUX1"/>
    <mergeCell ref="VTU1:VTW1"/>
    <mergeCell ref="VTX1:VTZ1"/>
    <mergeCell ref="VUA1:VUC1"/>
    <mergeCell ref="VUD1:VUF1"/>
    <mergeCell ref="VUG1:VUI1"/>
    <mergeCell ref="VTF1:VTH1"/>
    <mergeCell ref="VTI1:VTK1"/>
    <mergeCell ref="VTL1:VTN1"/>
    <mergeCell ref="VTO1:VTQ1"/>
    <mergeCell ref="VTR1:VTT1"/>
    <mergeCell ref="VSQ1:VSS1"/>
    <mergeCell ref="VST1:VSV1"/>
    <mergeCell ref="VSW1:VSY1"/>
    <mergeCell ref="VSZ1:VTB1"/>
    <mergeCell ref="VTC1:VTE1"/>
    <mergeCell ref="VSB1:VSD1"/>
    <mergeCell ref="VSE1:VSG1"/>
    <mergeCell ref="VSH1:VSJ1"/>
    <mergeCell ref="VSK1:VSM1"/>
    <mergeCell ref="VSN1:VSP1"/>
    <mergeCell ref="VZO1:VZQ1"/>
    <mergeCell ref="VZR1:VZT1"/>
    <mergeCell ref="VZU1:VZW1"/>
    <mergeCell ref="VZX1:VZZ1"/>
    <mergeCell ref="WAA1:WAC1"/>
    <mergeCell ref="VYZ1:VZB1"/>
    <mergeCell ref="VZC1:VZE1"/>
    <mergeCell ref="VZF1:VZH1"/>
    <mergeCell ref="VZI1:VZK1"/>
    <mergeCell ref="VZL1:VZN1"/>
    <mergeCell ref="VYK1:VYM1"/>
    <mergeCell ref="VYN1:VYP1"/>
    <mergeCell ref="VYQ1:VYS1"/>
    <mergeCell ref="VYT1:VYV1"/>
    <mergeCell ref="VYW1:VYY1"/>
    <mergeCell ref="VXV1:VXX1"/>
    <mergeCell ref="VXY1:VYA1"/>
    <mergeCell ref="VYB1:VYD1"/>
    <mergeCell ref="VYE1:VYG1"/>
    <mergeCell ref="VYH1:VYJ1"/>
    <mergeCell ref="VXG1:VXI1"/>
    <mergeCell ref="VXJ1:VXL1"/>
    <mergeCell ref="VXM1:VXO1"/>
    <mergeCell ref="VXP1:VXR1"/>
    <mergeCell ref="VXS1:VXU1"/>
    <mergeCell ref="VWR1:VWT1"/>
    <mergeCell ref="VWU1:VWW1"/>
    <mergeCell ref="VWX1:VWZ1"/>
    <mergeCell ref="VXA1:VXC1"/>
    <mergeCell ref="VXD1:VXF1"/>
    <mergeCell ref="VWC1:VWE1"/>
    <mergeCell ref="VWF1:VWH1"/>
    <mergeCell ref="VWI1:VWK1"/>
    <mergeCell ref="VWL1:VWN1"/>
    <mergeCell ref="VWO1:VWQ1"/>
    <mergeCell ref="WDP1:WDR1"/>
    <mergeCell ref="WDS1:WDU1"/>
    <mergeCell ref="WDV1:WDX1"/>
    <mergeCell ref="WDY1:WEA1"/>
    <mergeCell ref="WEB1:WED1"/>
    <mergeCell ref="WDA1:WDC1"/>
    <mergeCell ref="WDD1:WDF1"/>
    <mergeCell ref="WDG1:WDI1"/>
    <mergeCell ref="WDJ1:WDL1"/>
    <mergeCell ref="WDM1:WDO1"/>
    <mergeCell ref="WCL1:WCN1"/>
    <mergeCell ref="WCO1:WCQ1"/>
    <mergeCell ref="WCR1:WCT1"/>
    <mergeCell ref="WCU1:WCW1"/>
    <mergeCell ref="WCX1:WCZ1"/>
    <mergeCell ref="WBW1:WBY1"/>
    <mergeCell ref="WBZ1:WCB1"/>
    <mergeCell ref="WCC1:WCE1"/>
    <mergeCell ref="WCF1:WCH1"/>
    <mergeCell ref="WCI1:WCK1"/>
    <mergeCell ref="WBH1:WBJ1"/>
    <mergeCell ref="WBK1:WBM1"/>
    <mergeCell ref="WBN1:WBP1"/>
    <mergeCell ref="WBQ1:WBS1"/>
    <mergeCell ref="WBT1:WBV1"/>
    <mergeCell ref="WAS1:WAU1"/>
    <mergeCell ref="WAV1:WAX1"/>
    <mergeCell ref="WAY1:WBA1"/>
    <mergeCell ref="WBB1:WBD1"/>
    <mergeCell ref="WBE1:WBG1"/>
    <mergeCell ref="WAD1:WAF1"/>
    <mergeCell ref="WAG1:WAI1"/>
    <mergeCell ref="WAJ1:WAL1"/>
    <mergeCell ref="WAM1:WAO1"/>
    <mergeCell ref="WAP1:WAR1"/>
    <mergeCell ref="WHQ1:WHS1"/>
    <mergeCell ref="WHT1:WHV1"/>
    <mergeCell ref="WHW1:WHY1"/>
    <mergeCell ref="WHZ1:WIB1"/>
    <mergeCell ref="WIC1:WIE1"/>
    <mergeCell ref="WHB1:WHD1"/>
    <mergeCell ref="WHE1:WHG1"/>
    <mergeCell ref="WHH1:WHJ1"/>
    <mergeCell ref="WHK1:WHM1"/>
    <mergeCell ref="WHN1:WHP1"/>
    <mergeCell ref="WGM1:WGO1"/>
    <mergeCell ref="WGP1:WGR1"/>
    <mergeCell ref="WGS1:WGU1"/>
    <mergeCell ref="WGV1:WGX1"/>
    <mergeCell ref="WGY1:WHA1"/>
    <mergeCell ref="WFX1:WFZ1"/>
    <mergeCell ref="WGA1:WGC1"/>
    <mergeCell ref="WGD1:WGF1"/>
    <mergeCell ref="WGG1:WGI1"/>
    <mergeCell ref="WGJ1:WGL1"/>
    <mergeCell ref="WFI1:WFK1"/>
    <mergeCell ref="WFL1:WFN1"/>
    <mergeCell ref="WFO1:WFQ1"/>
    <mergeCell ref="WFR1:WFT1"/>
    <mergeCell ref="WFU1:WFW1"/>
    <mergeCell ref="WET1:WEV1"/>
    <mergeCell ref="WEW1:WEY1"/>
    <mergeCell ref="WEZ1:WFB1"/>
    <mergeCell ref="WFC1:WFE1"/>
    <mergeCell ref="WFF1:WFH1"/>
    <mergeCell ref="WEE1:WEG1"/>
    <mergeCell ref="WEH1:WEJ1"/>
    <mergeCell ref="WEK1:WEM1"/>
    <mergeCell ref="WEN1:WEP1"/>
    <mergeCell ref="WEQ1:WES1"/>
    <mergeCell ref="WLR1:WLT1"/>
    <mergeCell ref="WLU1:WLW1"/>
    <mergeCell ref="WLX1:WLZ1"/>
    <mergeCell ref="WMA1:WMC1"/>
    <mergeCell ref="WMD1:WMF1"/>
    <mergeCell ref="WLC1:WLE1"/>
    <mergeCell ref="WLF1:WLH1"/>
    <mergeCell ref="WLI1:WLK1"/>
    <mergeCell ref="WLL1:WLN1"/>
    <mergeCell ref="WLO1:WLQ1"/>
    <mergeCell ref="WKN1:WKP1"/>
    <mergeCell ref="WKQ1:WKS1"/>
    <mergeCell ref="WKT1:WKV1"/>
    <mergeCell ref="WKW1:WKY1"/>
    <mergeCell ref="WKZ1:WLB1"/>
    <mergeCell ref="WJY1:WKA1"/>
    <mergeCell ref="WKB1:WKD1"/>
    <mergeCell ref="WKE1:WKG1"/>
    <mergeCell ref="WKH1:WKJ1"/>
    <mergeCell ref="WKK1:WKM1"/>
    <mergeCell ref="WJJ1:WJL1"/>
    <mergeCell ref="WJM1:WJO1"/>
    <mergeCell ref="WJP1:WJR1"/>
    <mergeCell ref="WJS1:WJU1"/>
    <mergeCell ref="WJV1:WJX1"/>
    <mergeCell ref="WIU1:WIW1"/>
    <mergeCell ref="WIX1:WIZ1"/>
    <mergeCell ref="WJA1:WJC1"/>
    <mergeCell ref="WJD1:WJF1"/>
    <mergeCell ref="WJG1:WJI1"/>
    <mergeCell ref="WIF1:WIH1"/>
    <mergeCell ref="WII1:WIK1"/>
    <mergeCell ref="WIL1:WIN1"/>
    <mergeCell ref="WIO1:WIQ1"/>
    <mergeCell ref="WIR1:WIT1"/>
    <mergeCell ref="WPS1:WPU1"/>
    <mergeCell ref="WPV1:WPX1"/>
    <mergeCell ref="WPY1:WQA1"/>
    <mergeCell ref="WQB1:WQD1"/>
    <mergeCell ref="WQE1:WQG1"/>
    <mergeCell ref="WPD1:WPF1"/>
    <mergeCell ref="WPG1:WPI1"/>
    <mergeCell ref="WPJ1:WPL1"/>
    <mergeCell ref="WPM1:WPO1"/>
    <mergeCell ref="WPP1:WPR1"/>
    <mergeCell ref="WOO1:WOQ1"/>
    <mergeCell ref="WOR1:WOT1"/>
    <mergeCell ref="WOU1:WOW1"/>
    <mergeCell ref="WOX1:WOZ1"/>
    <mergeCell ref="WPA1:WPC1"/>
    <mergeCell ref="WNZ1:WOB1"/>
    <mergeCell ref="WOC1:WOE1"/>
    <mergeCell ref="WOF1:WOH1"/>
    <mergeCell ref="WOI1:WOK1"/>
    <mergeCell ref="WOL1:WON1"/>
    <mergeCell ref="WNK1:WNM1"/>
    <mergeCell ref="WNN1:WNP1"/>
    <mergeCell ref="WNQ1:WNS1"/>
    <mergeCell ref="WNT1:WNV1"/>
    <mergeCell ref="WNW1:WNY1"/>
    <mergeCell ref="WMV1:WMX1"/>
    <mergeCell ref="WMY1:WNA1"/>
    <mergeCell ref="WNB1:WND1"/>
    <mergeCell ref="WNE1:WNG1"/>
    <mergeCell ref="WNH1:WNJ1"/>
    <mergeCell ref="WMG1:WMI1"/>
    <mergeCell ref="WMJ1:WML1"/>
    <mergeCell ref="WMM1:WMO1"/>
    <mergeCell ref="WMP1:WMR1"/>
    <mergeCell ref="WMS1:WMU1"/>
    <mergeCell ref="WTT1:WTV1"/>
    <mergeCell ref="WTW1:WTY1"/>
    <mergeCell ref="WTZ1:WUB1"/>
    <mergeCell ref="WUC1:WUE1"/>
    <mergeCell ref="WUF1:WUH1"/>
    <mergeCell ref="WTE1:WTG1"/>
    <mergeCell ref="WTH1:WTJ1"/>
    <mergeCell ref="WTK1:WTM1"/>
    <mergeCell ref="WTN1:WTP1"/>
    <mergeCell ref="WTQ1:WTS1"/>
    <mergeCell ref="WSP1:WSR1"/>
    <mergeCell ref="WSS1:WSU1"/>
    <mergeCell ref="WSV1:WSX1"/>
    <mergeCell ref="WSY1:WTA1"/>
    <mergeCell ref="WTB1:WTD1"/>
    <mergeCell ref="WSA1:WSC1"/>
    <mergeCell ref="WSD1:WSF1"/>
    <mergeCell ref="WSG1:WSI1"/>
    <mergeCell ref="WSJ1:WSL1"/>
    <mergeCell ref="WSM1:WSO1"/>
    <mergeCell ref="WRL1:WRN1"/>
    <mergeCell ref="WRO1:WRQ1"/>
    <mergeCell ref="WRR1:WRT1"/>
    <mergeCell ref="WRU1:WRW1"/>
    <mergeCell ref="WRX1:WRZ1"/>
    <mergeCell ref="WQW1:WQY1"/>
    <mergeCell ref="WQZ1:WRB1"/>
    <mergeCell ref="WRC1:WRE1"/>
    <mergeCell ref="WRF1:WRH1"/>
    <mergeCell ref="WRI1:WRK1"/>
    <mergeCell ref="WQH1:WQJ1"/>
    <mergeCell ref="WQK1:WQM1"/>
    <mergeCell ref="WQN1:WQP1"/>
    <mergeCell ref="WQQ1:WQS1"/>
    <mergeCell ref="WQT1:WQV1"/>
    <mergeCell ref="WXU1:WXW1"/>
    <mergeCell ref="WXX1:WXZ1"/>
    <mergeCell ref="WYA1:WYC1"/>
    <mergeCell ref="WYD1:WYF1"/>
    <mergeCell ref="WYG1:WYI1"/>
    <mergeCell ref="WXF1:WXH1"/>
    <mergeCell ref="WXI1:WXK1"/>
    <mergeCell ref="WXL1:WXN1"/>
    <mergeCell ref="WXO1:WXQ1"/>
    <mergeCell ref="WXR1:WXT1"/>
    <mergeCell ref="WWQ1:WWS1"/>
    <mergeCell ref="WWT1:WWV1"/>
    <mergeCell ref="WWW1:WWY1"/>
    <mergeCell ref="WWZ1:WXB1"/>
    <mergeCell ref="WXC1:WXE1"/>
    <mergeCell ref="WWB1:WWD1"/>
    <mergeCell ref="WWE1:WWG1"/>
    <mergeCell ref="WWH1:WWJ1"/>
    <mergeCell ref="WWK1:WWM1"/>
    <mergeCell ref="WWN1:WWP1"/>
    <mergeCell ref="WVM1:WVO1"/>
    <mergeCell ref="WVP1:WVR1"/>
    <mergeCell ref="WVS1:WVU1"/>
    <mergeCell ref="WVV1:WVX1"/>
    <mergeCell ref="WVY1:WWA1"/>
    <mergeCell ref="WUX1:WUZ1"/>
    <mergeCell ref="WVA1:WVC1"/>
    <mergeCell ref="WVD1:WVF1"/>
    <mergeCell ref="WVG1:WVI1"/>
    <mergeCell ref="WVJ1:WVL1"/>
    <mergeCell ref="WUI1:WUK1"/>
    <mergeCell ref="WUL1:WUN1"/>
    <mergeCell ref="WUO1:WUQ1"/>
    <mergeCell ref="WUR1:WUT1"/>
    <mergeCell ref="WUU1:WUW1"/>
    <mergeCell ref="XCB1:XCD1"/>
    <mergeCell ref="XCE1:XCG1"/>
    <mergeCell ref="XCH1:XCJ1"/>
    <mergeCell ref="XBG1:XBI1"/>
    <mergeCell ref="XBJ1:XBL1"/>
    <mergeCell ref="XBM1:XBO1"/>
    <mergeCell ref="XBP1:XBR1"/>
    <mergeCell ref="XBS1:XBU1"/>
    <mergeCell ref="XAR1:XAT1"/>
    <mergeCell ref="XAU1:XAW1"/>
    <mergeCell ref="XAX1:XAZ1"/>
    <mergeCell ref="XBA1:XBC1"/>
    <mergeCell ref="XBD1:XBF1"/>
    <mergeCell ref="XAC1:XAE1"/>
    <mergeCell ref="XAF1:XAH1"/>
    <mergeCell ref="XAI1:XAK1"/>
    <mergeCell ref="XAL1:XAN1"/>
    <mergeCell ref="XAO1:XAQ1"/>
    <mergeCell ref="WZN1:WZP1"/>
    <mergeCell ref="WZQ1:WZS1"/>
    <mergeCell ref="WZT1:WZV1"/>
    <mergeCell ref="WZW1:WZY1"/>
    <mergeCell ref="WZZ1:XAB1"/>
    <mergeCell ref="WYY1:WZA1"/>
    <mergeCell ref="WZB1:WZD1"/>
    <mergeCell ref="WZE1:WZG1"/>
    <mergeCell ref="WZH1:WZJ1"/>
    <mergeCell ref="WZK1:WZM1"/>
    <mergeCell ref="WYJ1:WYL1"/>
    <mergeCell ref="WYM1:WYO1"/>
    <mergeCell ref="WYP1:WYR1"/>
    <mergeCell ref="WYS1:WYU1"/>
    <mergeCell ref="WYV1:WYX1"/>
    <mergeCell ref="BP2:BR2"/>
    <mergeCell ref="BS2:BU2"/>
    <mergeCell ref="BV2:BX2"/>
    <mergeCell ref="BY2:CA2"/>
    <mergeCell ref="CB2:CD2"/>
    <mergeCell ref="BA2:BC2"/>
    <mergeCell ref="BD2:BF2"/>
    <mergeCell ref="BG2:BI2"/>
    <mergeCell ref="BJ2:BL2"/>
    <mergeCell ref="BM2:BO2"/>
    <mergeCell ref="AL2:AN2"/>
    <mergeCell ref="AO2:AQ2"/>
    <mergeCell ref="AR2:AT2"/>
    <mergeCell ref="AU2:AW2"/>
    <mergeCell ref="AX2:AZ2"/>
    <mergeCell ref="XES1:XEU1"/>
    <mergeCell ref="XEV1:XEX1"/>
    <mergeCell ref="K2:M2"/>
    <mergeCell ref="N2:P2"/>
    <mergeCell ref="Q2:S2"/>
    <mergeCell ref="T2:V2"/>
    <mergeCell ref="W2:Y2"/>
    <mergeCell ref="Z2:AB2"/>
    <mergeCell ref="AC2:AE2"/>
    <mergeCell ref="AF2:AH2"/>
    <mergeCell ref="AI2:AK2"/>
    <mergeCell ref="XED1:XEF1"/>
    <mergeCell ref="XEG1:XEI1"/>
    <mergeCell ref="XEJ1:XEL1"/>
    <mergeCell ref="XEM1:XEO1"/>
    <mergeCell ref="XEP1:XER1"/>
    <mergeCell ref="XDO1:XDQ1"/>
    <mergeCell ref="XDR1:XDT1"/>
    <mergeCell ref="XDU1:XDW1"/>
    <mergeCell ref="XDX1:XDZ1"/>
    <mergeCell ref="XEA1:XEC1"/>
    <mergeCell ref="XCZ1:XDB1"/>
    <mergeCell ref="XDC1:XDE1"/>
    <mergeCell ref="XDF1:XDH1"/>
    <mergeCell ref="XDI1:XDK1"/>
    <mergeCell ref="XDL1:XDN1"/>
    <mergeCell ref="XCK1:XCM1"/>
    <mergeCell ref="XCN1:XCP1"/>
    <mergeCell ref="XCQ1:XCS1"/>
    <mergeCell ref="XCT1:XCV1"/>
    <mergeCell ref="XCW1:XCY1"/>
    <mergeCell ref="XBV1:XBX1"/>
    <mergeCell ref="HJ2:HL2"/>
    <mergeCell ref="HM2:HO2"/>
    <mergeCell ref="HP2:HR2"/>
    <mergeCell ref="HS2:HU2"/>
    <mergeCell ref="HV2:HX2"/>
    <mergeCell ref="GU2:GW2"/>
    <mergeCell ref="GX2:GZ2"/>
    <mergeCell ref="HA2:HC2"/>
    <mergeCell ref="HD2:HF2"/>
    <mergeCell ref="HG2:HI2"/>
    <mergeCell ref="GF2:GH2"/>
    <mergeCell ref="GI2:GK2"/>
    <mergeCell ref="GL2:GN2"/>
    <mergeCell ref="GO2:GQ2"/>
    <mergeCell ref="GR2:GT2"/>
    <mergeCell ref="FQ2:FS2"/>
    <mergeCell ref="XBY1:XCA1"/>
    <mergeCell ref="KG2:KI2"/>
    <mergeCell ref="KJ2:KL2"/>
    <mergeCell ref="KM2:KO2"/>
    <mergeCell ref="KP2:KR2"/>
    <mergeCell ref="KS2:KU2"/>
    <mergeCell ref="JR2:JT2"/>
    <mergeCell ref="JU2:JW2"/>
    <mergeCell ref="JX2:JZ2"/>
    <mergeCell ref="KA2:KC2"/>
    <mergeCell ref="KD2:KF2"/>
    <mergeCell ref="JC2:JE2"/>
    <mergeCell ref="JF2:JH2"/>
    <mergeCell ref="JI2:JK2"/>
    <mergeCell ref="JL2:JN2"/>
    <mergeCell ref="JO2:JQ2"/>
    <mergeCell ref="IN2:IP2"/>
    <mergeCell ref="IQ2:IS2"/>
    <mergeCell ref="IT2:IV2"/>
    <mergeCell ref="IW2:IY2"/>
    <mergeCell ref="IZ2:JB2"/>
    <mergeCell ref="HY2:IA2"/>
    <mergeCell ref="IB2:ID2"/>
    <mergeCell ref="IE2:IG2"/>
    <mergeCell ref="IH2:IJ2"/>
    <mergeCell ref="IK2:IM2"/>
    <mergeCell ref="PL2:PN2"/>
    <mergeCell ref="PO2:PQ2"/>
    <mergeCell ref="PR2:PT2"/>
    <mergeCell ref="PU2:PW2"/>
    <mergeCell ref="PX2:PZ2"/>
    <mergeCell ref="OW2:OY2"/>
    <mergeCell ref="OZ2:PB2"/>
    <mergeCell ref="PC2:PE2"/>
    <mergeCell ref="PF2:PH2"/>
    <mergeCell ref="PI2:PK2"/>
    <mergeCell ref="OH2:OJ2"/>
    <mergeCell ref="OK2:OM2"/>
    <mergeCell ref="ON2:OP2"/>
    <mergeCell ref="OQ2:OS2"/>
    <mergeCell ref="OT2:OV2"/>
    <mergeCell ref="NS2:NU2"/>
    <mergeCell ref="NV2:NX2"/>
    <mergeCell ref="NY2:OA2"/>
    <mergeCell ref="OB2:OD2"/>
    <mergeCell ref="OE2:OG2"/>
    <mergeCell ref="ND2:NF2"/>
    <mergeCell ref="NG2:NI2"/>
    <mergeCell ref="NJ2:NL2"/>
    <mergeCell ref="NM2:NO2"/>
    <mergeCell ref="NP2:NR2"/>
    <mergeCell ref="MO2:MQ2"/>
    <mergeCell ref="MR2:MT2"/>
    <mergeCell ref="MU2:MW2"/>
    <mergeCell ref="MX2:MZ2"/>
    <mergeCell ref="NA2:NC2"/>
    <mergeCell ref="LZ2:MB2"/>
    <mergeCell ref="MC2:ME2"/>
    <mergeCell ref="MF2:MH2"/>
    <mergeCell ref="MI2:MK2"/>
    <mergeCell ref="ML2:MN2"/>
    <mergeCell ref="TM2:TO2"/>
    <mergeCell ref="TP2:TR2"/>
    <mergeCell ref="TS2:TU2"/>
    <mergeCell ref="TV2:TX2"/>
    <mergeCell ref="TY2:UA2"/>
    <mergeCell ref="SX2:SZ2"/>
    <mergeCell ref="TA2:TC2"/>
    <mergeCell ref="TD2:TF2"/>
    <mergeCell ref="TG2:TI2"/>
    <mergeCell ref="TJ2:TL2"/>
    <mergeCell ref="SI2:SK2"/>
    <mergeCell ref="SL2:SN2"/>
    <mergeCell ref="SO2:SQ2"/>
    <mergeCell ref="SR2:ST2"/>
    <mergeCell ref="SU2:SW2"/>
    <mergeCell ref="RT2:RV2"/>
    <mergeCell ref="RW2:RY2"/>
    <mergeCell ref="RZ2:SB2"/>
    <mergeCell ref="SC2:SE2"/>
    <mergeCell ref="SF2:SH2"/>
    <mergeCell ref="RE2:RG2"/>
    <mergeCell ref="RH2:RJ2"/>
    <mergeCell ref="RK2:RM2"/>
    <mergeCell ref="RN2:RP2"/>
    <mergeCell ref="RQ2:RS2"/>
    <mergeCell ref="QP2:QR2"/>
    <mergeCell ref="QS2:QU2"/>
    <mergeCell ref="QV2:QX2"/>
    <mergeCell ref="QY2:RA2"/>
    <mergeCell ref="RB2:RD2"/>
    <mergeCell ref="QA2:QC2"/>
    <mergeCell ref="QD2:QF2"/>
    <mergeCell ref="QG2:QI2"/>
    <mergeCell ref="QJ2:QL2"/>
    <mergeCell ref="QM2:QO2"/>
    <mergeCell ref="XN2:XP2"/>
    <mergeCell ref="XQ2:XS2"/>
    <mergeCell ref="XT2:XV2"/>
    <mergeCell ref="XW2:XY2"/>
    <mergeCell ref="XZ2:YB2"/>
    <mergeCell ref="WY2:XA2"/>
    <mergeCell ref="XB2:XD2"/>
    <mergeCell ref="XE2:XG2"/>
    <mergeCell ref="XH2:XJ2"/>
    <mergeCell ref="XK2:XM2"/>
    <mergeCell ref="WJ2:WL2"/>
    <mergeCell ref="WM2:WO2"/>
    <mergeCell ref="WP2:WR2"/>
    <mergeCell ref="WS2:WU2"/>
    <mergeCell ref="WV2:WX2"/>
    <mergeCell ref="VU2:VW2"/>
    <mergeCell ref="VX2:VZ2"/>
    <mergeCell ref="WA2:WC2"/>
    <mergeCell ref="WD2:WF2"/>
    <mergeCell ref="WG2:WI2"/>
    <mergeCell ref="VF2:VH2"/>
    <mergeCell ref="VI2:VK2"/>
    <mergeCell ref="VL2:VN2"/>
    <mergeCell ref="VO2:VQ2"/>
    <mergeCell ref="VR2:VT2"/>
    <mergeCell ref="UQ2:US2"/>
    <mergeCell ref="UT2:UV2"/>
    <mergeCell ref="UW2:UY2"/>
    <mergeCell ref="UZ2:VB2"/>
    <mergeCell ref="VC2:VE2"/>
    <mergeCell ref="UB2:UD2"/>
    <mergeCell ref="UE2:UG2"/>
    <mergeCell ref="UH2:UJ2"/>
    <mergeCell ref="UK2:UM2"/>
    <mergeCell ref="UN2:UP2"/>
    <mergeCell ref="ABO2:ABQ2"/>
    <mergeCell ref="ABR2:ABT2"/>
    <mergeCell ref="ABU2:ABW2"/>
    <mergeCell ref="ABX2:ABZ2"/>
    <mergeCell ref="ACA2:ACC2"/>
    <mergeCell ref="AAZ2:ABB2"/>
    <mergeCell ref="ABC2:ABE2"/>
    <mergeCell ref="ABF2:ABH2"/>
    <mergeCell ref="ABI2:ABK2"/>
    <mergeCell ref="ABL2:ABN2"/>
    <mergeCell ref="AAK2:AAM2"/>
    <mergeCell ref="AAN2:AAP2"/>
    <mergeCell ref="AAQ2:AAS2"/>
    <mergeCell ref="AAT2:AAV2"/>
    <mergeCell ref="AAW2:AAY2"/>
    <mergeCell ref="ZV2:ZX2"/>
    <mergeCell ref="ZY2:AAA2"/>
    <mergeCell ref="AAB2:AAD2"/>
    <mergeCell ref="AAE2:AAG2"/>
    <mergeCell ref="AAH2:AAJ2"/>
    <mergeCell ref="ZG2:ZI2"/>
    <mergeCell ref="ZJ2:ZL2"/>
    <mergeCell ref="ZM2:ZO2"/>
    <mergeCell ref="ZP2:ZR2"/>
    <mergeCell ref="ZS2:ZU2"/>
    <mergeCell ref="YR2:YT2"/>
    <mergeCell ref="YU2:YW2"/>
    <mergeCell ref="YX2:YZ2"/>
    <mergeCell ref="ZA2:ZC2"/>
    <mergeCell ref="ZD2:ZF2"/>
    <mergeCell ref="YC2:YE2"/>
    <mergeCell ref="YF2:YH2"/>
    <mergeCell ref="YI2:YK2"/>
    <mergeCell ref="YL2:YN2"/>
    <mergeCell ref="YO2:YQ2"/>
    <mergeCell ref="AFP2:AFR2"/>
    <mergeCell ref="AFS2:AFU2"/>
    <mergeCell ref="AFV2:AFX2"/>
    <mergeCell ref="AFY2:AGA2"/>
    <mergeCell ref="AGB2:AGD2"/>
    <mergeCell ref="AFA2:AFC2"/>
    <mergeCell ref="AFD2:AFF2"/>
    <mergeCell ref="AFG2:AFI2"/>
    <mergeCell ref="AFJ2:AFL2"/>
    <mergeCell ref="AFM2:AFO2"/>
    <mergeCell ref="AEL2:AEN2"/>
    <mergeCell ref="AEO2:AEQ2"/>
    <mergeCell ref="AER2:AET2"/>
    <mergeCell ref="AEU2:AEW2"/>
    <mergeCell ref="AEX2:AEZ2"/>
    <mergeCell ref="ADW2:ADY2"/>
    <mergeCell ref="ADZ2:AEB2"/>
    <mergeCell ref="AEC2:AEE2"/>
    <mergeCell ref="AEF2:AEH2"/>
    <mergeCell ref="AEI2:AEK2"/>
    <mergeCell ref="ADH2:ADJ2"/>
    <mergeCell ref="ADK2:ADM2"/>
    <mergeCell ref="ADN2:ADP2"/>
    <mergeCell ref="ADQ2:ADS2"/>
    <mergeCell ref="ADT2:ADV2"/>
    <mergeCell ref="ACS2:ACU2"/>
    <mergeCell ref="ACV2:ACX2"/>
    <mergeCell ref="ACY2:ADA2"/>
    <mergeCell ref="ADB2:ADD2"/>
    <mergeCell ref="ADE2:ADG2"/>
    <mergeCell ref="ACD2:ACF2"/>
    <mergeCell ref="ACG2:ACI2"/>
    <mergeCell ref="ACJ2:ACL2"/>
    <mergeCell ref="ACM2:ACO2"/>
    <mergeCell ref="ACP2:ACR2"/>
    <mergeCell ref="AJQ2:AJS2"/>
    <mergeCell ref="AJT2:AJV2"/>
    <mergeCell ref="AJW2:AJY2"/>
    <mergeCell ref="AJZ2:AKB2"/>
    <mergeCell ref="AKC2:AKE2"/>
    <mergeCell ref="AJB2:AJD2"/>
    <mergeCell ref="AJE2:AJG2"/>
    <mergeCell ref="AJH2:AJJ2"/>
    <mergeCell ref="AJK2:AJM2"/>
    <mergeCell ref="AJN2:AJP2"/>
    <mergeCell ref="AIM2:AIO2"/>
    <mergeCell ref="AIP2:AIR2"/>
    <mergeCell ref="AIS2:AIU2"/>
    <mergeCell ref="AIV2:AIX2"/>
    <mergeCell ref="AIY2:AJA2"/>
    <mergeCell ref="AHX2:AHZ2"/>
    <mergeCell ref="AIA2:AIC2"/>
    <mergeCell ref="AID2:AIF2"/>
    <mergeCell ref="AIG2:AII2"/>
    <mergeCell ref="AIJ2:AIL2"/>
    <mergeCell ref="AHI2:AHK2"/>
    <mergeCell ref="AHL2:AHN2"/>
    <mergeCell ref="AHO2:AHQ2"/>
    <mergeCell ref="AHR2:AHT2"/>
    <mergeCell ref="AHU2:AHW2"/>
    <mergeCell ref="AGT2:AGV2"/>
    <mergeCell ref="AGW2:AGY2"/>
    <mergeCell ref="AGZ2:AHB2"/>
    <mergeCell ref="AHC2:AHE2"/>
    <mergeCell ref="AHF2:AHH2"/>
    <mergeCell ref="AGE2:AGG2"/>
    <mergeCell ref="AGH2:AGJ2"/>
    <mergeCell ref="AGK2:AGM2"/>
    <mergeCell ref="AGN2:AGP2"/>
    <mergeCell ref="AGQ2:AGS2"/>
    <mergeCell ref="ANR2:ANT2"/>
    <mergeCell ref="ANU2:ANW2"/>
    <mergeCell ref="ANX2:ANZ2"/>
    <mergeCell ref="AOA2:AOC2"/>
    <mergeCell ref="AOD2:AOF2"/>
    <mergeCell ref="ANC2:ANE2"/>
    <mergeCell ref="ANF2:ANH2"/>
    <mergeCell ref="ANI2:ANK2"/>
    <mergeCell ref="ANL2:ANN2"/>
    <mergeCell ref="ANO2:ANQ2"/>
    <mergeCell ref="AMN2:AMP2"/>
    <mergeCell ref="AMQ2:AMS2"/>
    <mergeCell ref="AMT2:AMV2"/>
    <mergeCell ref="AMW2:AMY2"/>
    <mergeCell ref="AMZ2:ANB2"/>
    <mergeCell ref="ALY2:AMA2"/>
    <mergeCell ref="AMB2:AMD2"/>
    <mergeCell ref="AME2:AMG2"/>
    <mergeCell ref="AMH2:AMJ2"/>
    <mergeCell ref="AMK2:AMM2"/>
    <mergeCell ref="ALJ2:ALL2"/>
    <mergeCell ref="ALM2:ALO2"/>
    <mergeCell ref="ALP2:ALR2"/>
    <mergeCell ref="ALS2:ALU2"/>
    <mergeCell ref="ALV2:ALX2"/>
    <mergeCell ref="AKU2:AKW2"/>
    <mergeCell ref="AKX2:AKZ2"/>
    <mergeCell ref="ALA2:ALC2"/>
    <mergeCell ref="ALD2:ALF2"/>
    <mergeCell ref="ALG2:ALI2"/>
    <mergeCell ref="AKF2:AKH2"/>
    <mergeCell ref="AKI2:AKK2"/>
    <mergeCell ref="AKL2:AKN2"/>
    <mergeCell ref="AKO2:AKQ2"/>
    <mergeCell ref="AKR2:AKT2"/>
    <mergeCell ref="ARS2:ARU2"/>
    <mergeCell ref="ARV2:ARX2"/>
    <mergeCell ref="ARY2:ASA2"/>
    <mergeCell ref="ASB2:ASD2"/>
    <mergeCell ref="ASE2:ASG2"/>
    <mergeCell ref="ARD2:ARF2"/>
    <mergeCell ref="ARG2:ARI2"/>
    <mergeCell ref="ARJ2:ARL2"/>
    <mergeCell ref="ARM2:ARO2"/>
    <mergeCell ref="ARP2:ARR2"/>
    <mergeCell ref="AQO2:AQQ2"/>
    <mergeCell ref="AQR2:AQT2"/>
    <mergeCell ref="AQU2:AQW2"/>
    <mergeCell ref="AQX2:AQZ2"/>
    <mergeCell ref="ARA2:ARC2"/>
    <mergeCell ref="APZ2:AQB2"/>
    <mergeCell ref="AQC2:AQE2"/>
    <mergeCell ref="AQF2:AQH2"/>
    <mergeCell ref="AQI2:AQK2"/>
    <mergeCell ref="AQL2:AQN2"/>
    <mergeCell ref="APK2:APM2"/>
    <mergeCell ref="APN2:APP2"/>
    <mergeCell ref="APQ2:APS2"/>
    <mergeCell ref="APT2:APV2"/>
    <mergeCell ref="APW2:APY2"/>
    <mergeCell ref="AOV2:AOX2"/>
    <mergeCell ref="AOY2:APA2"/>
    <mergeCell ref="APB2:APD2"/>
    <mergeCell ref="APE2:APG2"/>
    <mergeCell ref="APH2:APJ2"/>
    <mergeCell ref="AOG2:AOI2"/>
    <mergeCell ref="AOJ2:AOL2"/>
    <mergeCell ref="AOM2:AOO2"/>
    <mergeCell ref="AOP2:AOR2"/>
    <mergeCell ref="AOS2:AOU2"/>
    <mergeCell ref="AVT2:AVV2"/>
    <mergeCell ref="AVW2:AVY2"/>
    <mergeCell ref="AVZ2:AWB2"/>
    <mergeCell ref="AWC2:AWE2"/>
    <mergeCell ref="AWF2:AWH2"/>
    <mergeCell ref="AVE2:AVG2"/>
    <mergeCell ref="AVH2:AVJ2"/>
    <mergeCell ref="AVK2:AVM2"/>
    <mergeCell ref="AVN2:AVP2"/>
    <mergeCell ref="AVQ2:AVS2"/>
    <mergeCell ref="AUP2:AUR2"/>
    <mergeCell ref="AUS2:AUU2"/>
    <mergeCell ref="AUV2:AUX2"/>
    <mergeCell ref="AUY2:AVA2"/>
    <mergeCell ref="AVB2:AVD2"/>
    <mergeCell ref="AUA2:AUC2"/>
    <mergeCell ref="AUD2:AUF2"/>
    <mergeCell ref="AUG2:AUI2"/>
    <mergeCell ref="AUJ2:AUL2"/>
    <mergeCell ref="AUM2:AUO2"/>
    <mergeCell ref="ATL2:ATN2"/>
    <mergeCell ref="ATO2:ATQ2"/>
    <mergeCell ref="ATR2:ATT2"/>
    <mergeCell ref="ATU2:ATW2"/>
    <mergeCell ref="ATX2:ATZ2"/>
    <mergeCell ref="ASW2:ASY2"/>
    <mergeCell ref="ASZ2:ATB2"/>
    <mergeCell ref="ATC2:ATE2"/>
    <mergeCell ref="ATF2:ATH2"/>
    <mergeCell ref="ATI2:ATK2"/>
    <mergeCell ref="ASH2:ASJ2"/>
    <mergeCell ref="ASK2:ASM2"/>
    <mergeCell ref="ASN2:ASP2"/>
    <mergeCell ref="ASQ2:ASS2"/>
    <mergeCell ref="AST2:ASV2"/>
    <mergeCell ref="AZU2:AZW2"/>
    <mergeCell ref="AZX2:AZZ2"/>
    <mergeCell ref="BAA2:BAC2"/>
    <mergeCell ref="BAD2:BAF2"/>
    <mergeCell ref="BAG2:BAI2"/>
    <mergeCell ref="AZF2:AZH2"/>
    <mergeCell ref="AZI2:AZK2"/>
    <mergeCell ref="AZL2:AZN2"/>
    <mergeCell ref="AZO2:AZQ2"/>
    <mergeCell ref="AZR2:AZT2"/>
    <mergeCell ref="AYQ2:AYS2"/>
    <mergeCell ref="AYT2:AYV2"/>
    <mergeCell ref="AYW2:AYY2"/>
    <mergeCell ref="AYZ2:AZB2"/>
    <mergeCell ref="AZC2:AZE2"/>
    <mergeCell ref="AYB2:AYD2"/>
    <mergeCell ref="AYE2:AYG2"/>
    <mergeCell ref="AYH2:AYJ2"/>
    <mergeCell ref="AYK2:AYM2"/>
    <mergeCell ref="AYN2:AYP2"/>
    <mergeCell ref="AXM2:AXO2"/>
    <mergeCell ref="AXP2:AXR2"/>
    <mergeCell ref="AXS2:AXU2"/>
    <mergeCell ref="AXV2:AXX2"/>
    <mergeCell ref="AXY2:AYA2"/>
    <mergeCell ref="AWX2:AWZ2"/>
    <mergeCell ref="AXA2:AXC2"/>
    <mergeCell ref="AXD2:AXF2"/>
    <mergeCell ref="AXG2:AXI2"/>
    <mergeCell ref="AXJ2:AXL2"/>
    <mergeCell ref="AWI2:AWK2"/>
    <mergeCell ref="AWL2:AWN2"/>
    <mergeCell ref="AWO2:AWQ2"/>
    <mergeCell ref="AWR2:AWT2"/>
    <mergeCell ref="AWU2:AWW2"/>
    <mergeCell ref="BDV2:BDX2"/>
    <mergeCell ref="BDY2:BEA2"/>
    <mergeCell ref="BEB2:BED2"/>
    <mergeCell ref="BEE2:BEG2"/>
    <mergeCell ref="BEH2:BEJ2"/>
    <mergeCell ref="BDG2:BDI2"/>
    <mergeCell ref="BDJ2:BDL2"/>
    <mergeCell ref="BDM2:BDO2"/>
    <mergeCell ref="BDP2:BDR2"/>
    <mergeCell ref="BDS2:BDU2"/>
    <mergeCell ref="BCR2:BCT2"/>
    <mergeCell ref="BCU2:BCW2"/>
    <mergeCell ref="BCX2:BCZ2"/>
    <mergeCell ref="BDA2:BDC2"/>
    <mergeCell ref="BDD2:BDF2"/>
    <mergeCell ref="BCC2:BCE2"/>
    <mergeCell ref="BCF2:BCH2"/>
    <mergeCell ref="BCI2:BCK2"/>
    <mergeCell ref="BCL2:BCN2"/>
    <mergeCell ref="BCO2:BCQ2"/>
    <mergeCell ref="BBN2:BBP2"/>
    <mergeCell ref="BBQ2:BBS2"/>
    <mergeCell ref="BBT2:BBV2"/>
    <mergeCell ref="BBW2:BBY2"/>
    <mergeCell ref="BBZ2:BCB2"/>
    <mergeCell ref="BAY2:BBA2"/>
    <mergeCell ref="BBB2:BBD2"/>
    <mergeCell ref="BBE2:BBG2"/>
    <mergeCell ref="BBH2:BBJ2"/>
    <mergeCell ref="BBK2:BBM2"/>
    <mergeCell ref="BAJ2:BAL2"/>
    <mergeCell ref="BAM2:BAO2"/>
    <mergeCell ref="BAP2:BAR2"/>
    <mergeCell ref="BAS2:BAU2"/>
    <mergeCell ref="BAV2:BAX2"/>
    <mergeCell ref="BHW2:BHY2"/>
    <mergeCell ref="BHZ2:BIB2"/>
    <mergeCell ref="BIC2:BIE2"/>
    <mergeCell ref="BIF2:BIH2"/>
    <mergeCell ref="BII2:BIK2"/>
    <mergeCell ref="BHH2:BHJ2"/>
    <mergeCell ref="BHK2:BHM2"/>
    <mergeCell ref="BHN2:BHP2"/>
    <mergeCell ref="BHQ2:BHS2"/>
    <mergeCell ref="BHT2:BHV2"/>
    <mergeCell ref="BGS2:BGU2"/>
    <mergeCell ref="BGV2:BGX2"/>
    <mergeCell ref="BGY2:BHA2"/>
    <mergeCell ref="BHB2:BHD2"/>
    <mergeCell ref="BHE2:BHG2"/>
    <mergeCell ref="BGD2:BGF2"/>
    <mergeCell ref="BGG2:BGI2"/>
    <mergeCell ref="BGJ2:BGL2"/>
    <mergeCell ref="BGM2:BGO2"/>
    <mergeCell ref="BGP2:BGR2"/>
    <mergeCell ref="BFO2:BFQ2"/>
    <mergeCell ref="BFR2:BFT2"/>
    <mergeCell ref="BFU2:BFW2"/>
    <mergeCell ref="BFX2:BFZ2"/>
    <mergeCell ref="BGA2:BGC2"/>
    <mergeCell ref="BEZ2:BFB2"/>
    <mergeCell ref="BFC2:BFE2"/>
    <mergeCell ref="BFF2:BFH2"/>
    <mergeCell ref="BFI2:BFK2"/>
    <mergeCell ref="BFL2:BFN2"/>
    <mergeCell ref="BEK2:BEM2"/>
    <mergeCell ref="BEN2:BEP2"/>
    <mergeCell ref="BEQ2:BES2"/>
    <mergeCell ref="BET2:BEV2"/>
    <mergeCell ref="BEW2:BEY2"/>
    <mergeCell ref="BLX2:BLZ2"/>
    <mergeCell ref="BMA2:BMC2"/>
    <mergeCell ref="BMD2:BMF2"/>
    <mergeCell ref="BMG2:BMI2"/>
    <mergeCell ref="BMJ2:BML2"/>
    <mergeCell ref="BLI2:BLK2"/>
    <mergeCell ref="BLL2:BLN2"/>
    <mergeCell ref="BLO2:BLQ2"/>
    <mergeCell ref="BLR2:BLT2"/>
    <mergeCell ref="BLU2:BLW2"/>
    <mergeCell ref="BKT2:BKV2"/>
    <mergeCell ref="BKW2:BKY2"/>
    <mergeCell ref="BKZ2:BLB2"/>
    <mergeCell ref="BLC2:BLE2"/>
    <mergeCell ref="BLF2:BLH2"/>
    <mergeCell ref="BKE2:BKG2"/>
    <mergeCell ref="BKH2:BKJ2"/>
    <mergeCell ref="BKK2:BKM2"/>
    <mergeCell ref="BKN2:BKP2"/>
    <mergeCell ref="BKQ2:BKS2"/>
    <mergeCell ref="BJP2:BJR2"/>
    <mergeCell ref="BJS2:BJU2"/>
    <mergeCell ref="BJV2:BJX2"/>
    <mergeCell ref="BJY2:BKA2"/>
    <mergeCell ref="BKB2:BKD2"/>
    <mergeCell ref="BJA2:BJC2"/>
    <mergeCell ref="BJD2:BJF2"/>
    <mergeCell ref="BJG2:BJI2"/>
    <mergeCell ref="BJJ2:BJL2"/>
    <mergeCell ref="BJM2:BJO2"/>
    <mergeCell ref="BIL2:BIN2"/>
    <mergeCell ref="BIO2:BIQ2"/>
    <mergeCell ref="BIR2:BIT2"/>
    <mergeCell ref="BIU2:BIW2"/>
    <mergeCell ref="BIX2:BIZ2"/>
    <mergeCell ref="BPY2:BQA2"/>
    <mergeCell ref="BQB2:BQD2"/>
    <mergeCell ref="BQE2:BQG2"/>
    <mergeCell ref="BQH2:BQJ2"/>
    <mergeCell ref="BQK2:BQM2"/>
    <mergeCell ref="BPJ2:BPL2"/>
    <mergeCell ref="BPM2:BPO2"/>
    <mergeCell ref="BPP2:BPR2"/>
    <mergeCell ref="BPS2:BPU2"/>
    <mergeCell ref="BPV2:BPX2"/>
    <mergeCell ref="BOU2:BOW2"/>
    <mergeCell ref="BOX2:BOZ2"/>
    <mergeCell ref="BPA2:BPC2"/>
    <mergeCell ref="BPD2:BPF2"/>
    <mergeCell ref="BPG2:BPI2"/>
    <mergeCell ref="BOF2:BOH2"/>
    <mergeCell ref="BOI2:BOK2"/>
    <mergeCell ref="BOL2:BON2"/>
    <mergeCell ref="BOO2:BOQ2"/>
    <mergeCell ref="BOR2:BOT2"/>
    <mergeCell ref="BNQ2:BNS2"/>
    <mergeCell ref="BNT2:BNV2"/>
    <mergeCell ref="BNW2:BNY2"/>
    <mergeCell ref="BNZ2:BOB2"/>
    <mergeCell ref="BOC2:BOE2"/>
    <mergeCell ref="BNB2:BND2"/>
    <mergeCell ref="BNE2:BNG2"/>
    <mergeCell ref="BNH2:BNJ2"/>
    <mergeCell ref="BNK2:BNM2"/>
    <mergeCell ref="BNN2:BNP2"/>
    <mergeCell ref="BMM2:BMO2"/>
    <mergeCell ref="BMP2:BMR2"/>
    <mergeCell ref="BMS2:BMU2"/>
    <mergeCell ref="BMV2:BMX2"/>
    <mergeCell ref="BMY2:BNA2"/>
    <mergeCell ref="BTZ2:BUB2"/>
    <mergeCell ref="BUC2:BUE2"/>
    <mergeCell ref="BUF2:BUH2"/>
    <mergeCell ref="BUI2:BUK2"/>
    <mergeCell ref="BUL2:BUN2"/>
    <mergeCell ref="BTK2:BTM2"/>
    <mergeCell ref="BTN2:BTP2"/>
    <mergeCell ref="BTQ2:BTS2"/>
    <mergeCell ref="BTT2:BTV2"/>
    <mergeCell ref="BTW2:BTY2"/>
    <mergeCell ref="BSV2:BSX2"/>
    <mergeCell ref="BSY2:BTA2"/>
    <mergeCell ref="BTB2:BTD2"/>
    <mergeCell ref="BTE2:BTG2"/>
    <mergeCell ref="BTH2:BTJ2"/>
    <mergeCell ref="BSG2:BSI2"/>
    <mergeCell ref="BSJ2:BSL2"/>
    <mergeCell ref="BSM2:BSO2"/>
    <mergeCell ref="BSP2:BSR2"/>
    <mergeCell ref="BSS2:BSU2"/>
    <mergeCell ref="BRR2:BRT2"/>
    <mergeCell ref="BRU2:BRW2"/>
    <mergeCell ref="BRX2:BRZ2"/>
    <mergeCell ref="BSA2:BSC2"/>
    <mergeCell ref="BSD2:BSF2"/>
    <mergeCell ref="BRC2:BRE2"/>
    <mergeCell ref="BRF2:BRH2"/>
    <mergeCell ref="BRI2:BRK2"/>
    <mergeCell ref="BRL2:BRN2"/>
    <mergeCell ref="BRO2:BRQ2"/>
    <mergeCell ref="BQN2:BQP2"/>
    <mergeCell ref="BQQ2:BQS2"/>
    <mergeCell ref="BQT2:BQV2"/>
    <mergeCell ref="BQW2:BQY2"/>
    <mergeCell ref="BQZ2:BRB2"/>
    <mergeCell ref="BYA2:BYC2"/>
    <mergeCell ref="BYD2:BYF2"/>
    <mergeCell ref="BYG2:BYI2"/>
    <mergeCell ref="BYJ2:BYL2"/>
    <mergeCell ref="BYM2:BYO2"/>
    <mergeCell ref="BXL2:BXN2"/>
    <mergeCell ref="BXO2:BXQ2"/>
    <mergeCell ref="BXR2:BXT2"/>
    <mergeCell ref="BXU2:BXW2"/>
    <mergeCell ref="BXX2:BXZ2"/>
    <mergeCell ref="BWW2:BWY2"/>
    <mergeCell ref="BWZ2:BXB2"/>
    <mergeCell ref="BXC2:BXE2"/>
    <mergeCell ref="BXF2:BXH2"/>
    <mergeCell ref="BXI2:BXK2"/>
    <mergeCell ref="BWH2:BWJ2"/>
    <mergeCell ref="BWK2:BWM2"/>
    <mergeCell ref="BWN2:BWP2"/>
    <mergeCell ref="BWQ2:BWS2"/>
    <mergeCell ref="BWT2:BWV2"/>
    <mergeCell ref="BVS2:BVU2"/>
    <mergeCell ref="BVV2:BVX2"/>
    <mergeCell ref="BVY2:BWA2"/>
    <mergeCell ref="BWB2:BWD2"/>
    <mergeCell ref="BWE2:BWG2"/>
    <mergeCell ref="BVD2:BVF2"/>
    <mergeCell ref="BVG2:BVI2"/>
    <mergeCell ref="BVJ2:BVL2"/>
    <mergeCell ref="BVM2:BVO2"/>
    <mergeCell ref="BVP2:BVR2"/>
    <mergeCell ref="BUO2:BUQ2"/>
    <mergeCell ref="BUR2:BUT2"/>
    <mergeCell ref="BUU2:BUW2"/>
    <mergeCell ref="BUX2:BUZ2"/>
    <mergeCell ref="BVA2:BVC2"/>
    <mergeCell ref="CCB2:CCD2"/>
    <mergeCell ref="CCE2:CCG2"/>
    <mergeCell ref="CCH2:CCJ2"/>
    <mergeCell ref="CCK2:CCM2"/>
    <mergeCell ref="CCN2:CCP2"/>
    <mergeCell ref="CBM2:CBO2"/>
    <mergeCell ref="CBP2:CBR2"/>
    <mergeCell ref="CBS2:CBU2"/>
    <mergeCell ref="CBV2:CBX2"/>
    <mergeCell ref="CBY2:CCA2"/>
    <mergeCell ref="CAX2:CAZ2"/>
    <mergeCell ref="CBA2:CBC2"/>
    <mergeCell ref="CBD2:CBF2"/>
    <mergeCell ref="CBG2:CBI2"/>
    <mergeCell ref="CBJ2:CBL2"/>
    <mergeCell ref="CAI2:CAK2"/>
    <mergeCell ref="CAL2:CAN2"/>
    <mergeCell ref="CAO2:CAQ2"/>
    <mergeCell ref="CAR2:CAT2"/>
    <mergeCell ref="CAU2:CAW2"/>
    <mergeCell ref="BZT2:BZV2"/>
    <mergeCell ref="BZW2:BZY2"/>
    <mergeCell ref="BZZ2:CAB2"/>
    <mergeCell ref="CAC2:CAE2"/>
    <mergeCell ref="CAF2:CAH2"/>
    <mergeCell ref="BZE2:BZG2"/>
    <mergeCell ref="BZH2:BZJ2"/>
    <mergeCell ref="BZK2:BZM2"/>
    <mergeCell ref="BZN2:BZP2"/>
    <mergeCell ref="BZQ2:BZS2"/>
    <mergeCell ref="BYP2:BYR2"/>
    <mergeCell ref="BYS2:BYU2"/>
    <mergeCell ref="BYV2:BYX2"/>
    <mergeCell ref="BYY2:BZA2"/>
    <mergeCell ref="BZB2:BZD2"/>
    <mergeCell ref="CGC2:CGE2"/>
    <mergeCell ref="CGF2:CGH2"/>
    <mergeCell ref="CGI2:CGK2"/>
    <mergeCell ref="CGL2:CGN2"/>
    <mergeCell ref="CGO2:CGQ2"/>
    <mergeCell ref="CFN2:CFP2"/>
    <mergeCell ref="CFQ2:CFS2"/>
    <mergeCell ref="CFT2:CFV2"/>
    <mergeCell ref="CFW2:CFY2"/>
    <mergeCell ref="CFZ2:CGB2"/>
    <mergeCell ref="CEY2:CFA2"/>
    <mergeCell ref="CFB2:CFD2"/>
    <mergeCell ref="CFE2:CFG2"/>
    <mergeCell ref="CFH2:CFJ2"/>
    <mergeCell ref="CFK2:CFM2"/>
    <mergeCell ref="CEJ2:CEL2"/>
    <mergeCell ref="CEM2:CEO2"/>
    <mergeCell ref="CEP2:CER2"/>
    <mergeCell ref="CES2:CEU2"/>
    <mergeCell ref="CEV2:CEX2"/>
    <mergeCell ref="CDU2:CDW2"/>
    <mergeCell ref="CDX2:CDZ2"/>
    <mergeCell ref="CEA2:CEC2"/>
    <mergeCell ref="CED2:CEF2"/>
    <mergeCell ref="CEG2:CEI2"/>
    <mergeCell ref="CDF2:CDH2"/>
    <mergeCell ref="CDI2:CDK2"/>
    <mergeCell ref="CDL2:CDN2"/>
    <mergeCell ref="CDO2:CDQ2"/>
    <mergeCell ref="CDR2:CDT2"/>
    <mergeCell ref="CCQ2:CCS2"/>
    <mergeCell ref="CCT2:CCV2"/>
    <mergeCell ref="CCW2:CCY2"/>
    <mergeCell ref="CCZ2:CDB2"/>
    <mergeCell ref="CDC2:CDE2"/>
    <mergeCell ref="CKD2:CKF2"/>
    <mergeCell ref="CKG2:CKI2"/>
    <mergeCell ref="CKJ2:CKL2"/>
    <mergeCell ref="CKM2:CKO2"/>
    <mergeCell ref="CKP2:CKR2"/>
    <mergeCell ref="CJO2:CJQ2"/>
    <mergeCell ref="CJR2:CJT2"/>
    <mergeCell ref="CJU2:CJW2"/>
    <mergeCell ref="CJX2:CJZ2"/>
    <mergeCell ref="CKA2:CKC2"/>
    <mergeCell ref="CIZ2:CJB2"/>
    <mergeCell ref="CJC2:CJE2"/>
    <mergeCell ref="CJF2:CJH2"/>
    <mergeCell ref="CJI2:CJK2"/>
    <mergeCell ref="CJL2:CJN2"/>
    <mergeCell ref="CIK2:CIM2"/>
    <mergeCell ref="CIN2:CIP2"/>
    <mergeCell ref="CIQ2:CIS2"/>
    <mergeCell ref="CIT2:CIV2"/>
    <mergeCell ref="CIW2:CIY2"/>
    <mergeCell ref="CHV2:CHX2"/>
    <mergeCell ref="CHY2:CIA2"/>
    <mergeCell ref="CIB2:CID2"/>
    <mergeCell ref="CIE2:CIG2"/>
    <mergeCell ref="CIH2:CIJ2"/>
    <mergeCell ref="CHG2:CHI2"/>
    <mergeCell ref="CHJ2:CHL2"/>
    <mergeCell ref="CHM2:CHO2"/>
    <mergeCell ref="CHP2:CHR2"/>
    <mergeCell ref="CHS2:CHU2"/>
    <mergeCell ref="CGR2:CGT2"/>
    <mergeCell ref="CGU2:CGW2"/>
    <mergeCell ref="CGX2:CGZ2"/>
    <mergeCell ref="CHA2:CHC2"/>
    <mergeCell ref="CHD2:CHF2"/>
    <mergeCell ref="COE2:COG2"/>
    <mergeCell ref="COH2:COJ2"/>
    <mergeCell ref="COK2:COM2"/>
    <mergeCell ref="CON2:COP2"/>
    <mergeCell ref="COQ2:COS2"/>
    <mergeCell ref="CNP2:CNR2"/>
    <mergeCell ref="CNS2:CNU2"/>
    <mergeCell ref="CNV2:CNX2"/>
    <mergeCell ref="CNY2:COA2"/>
    <mergeCell ref="COB2:COD2"/>
    <mergeCell ref="CNA2:CNC2"/>
    <mergeCell ref="CND2:CNF2"/>
    <mergeCell ref="CNG2:CNI2"/>
    <mergeCell ref="CNJ2:CNL2"/>
    <mergeCell ref="CNM2:CNO2"/>
    <mergeCell ref="CML2:CMN2"/>
    <mergeCell ref="CMO2:CMQ2"/>
    <mergeCell ref="CMR2:CMT2"/>
    <mergeCell ref="CMU2:CMW2"/>
    <mergeCell ref="CMX2:CMZ2"/>
    <mergeCell ref="CLW2:CLY2"/>
    <mergeCell ref="CLZ2:CMB2"/>
    <mergeCell ref="CMC2:CME2"/>
    <mergeCell ref="CMF2:CMH2"/>
    <mergeCell ref="CMI2:CMK2"/>
    <mergeCell ref="CLH2:CLJ2"/>
    <mergeCell ref="CLK2:CLM2"/>
    <mergeCell ref="CLN2:CLP2"/>
    <mergeCell ref="CLQ2:CLS2"/>
    <mergeCell ref="CLT2:CLV2"/>
    <mergeCell ref="CKS2:CKU2"/>
    <mergeCell ref="CKV2:CKX2"/>
    <mergeCell ref="CKY2:CLA2"/>
    <mergeCell ref="CLB2:CLD2"/>
    <mergeCell ref="CLE2:CLG2"/>
    <mergeCell ref="CSF2:CSH2"/>
    <mergeCell ref="CSI2:CSK2"/>
    <mergeCell ref="CSL2:CSN2"/>
    <mergeCell ref="CSO2:CSQ2"/>
    <mergeCell ref="CSR2:CST2"/>
    <mergeCell ref="CRQ2:CRS2"/>
    <mergeCell ref="CRT2:CRV2"/>
    <mergeCell ref="CRW2:CRY2"/>
    <mergeCell ref="CRZ2:CSB2"/>
    <mergeCell ref="CSC2:CSE2"/>
    <mergeCell ref="CRB2:CRD2"/>
    <mergeCell ref="CRE2:CRG2"/>
    <mergeCell ref="CRH2:CRJ2"/>
    <mergeCell ref="CRK2:CRM2"/>
    <mergeCell ref="CRN2:CRP2"/>
    <mergeCell ref="CQM2:CQO2"/>
    <mergeCell ref="CQP2:CQR2"/>
    <mergeCell ref="CQS2:CQU2"/>
    <mergeCell ref="CQV2:CQX2"/>
    <mergeCell ref="CQY2:CRA2"/>
    <mergeCell ref="CPX2:CPZ2"/>
    <mergeCell ref="CQA2:CQC2"/>
    <mergeCell ref="CQD2:CQF2"/>
    <mergeCell ref="CQG2:CQI2"/>
    <mergeCell ref="CQJ2:CQL2"/>
    <mergeCell ref="CPI2:CPK2"/>
    <mergeCell ref="CPL2:CPN2"/>
    <mergeCell ref="CPO2:CPQ2"/>
    <mergeCell ref="CPR2:CPT2"/>
    <mergeCell ref="CPU2:CPW2"/>
    <mergeCell ref="COT2:COV2"/>
    <mergeCell ref="COW2:COY2"/>
    <mergeCell ref="COZ2:CPB2"/>
    <mergeCell ref="CPC2:CPE2"/>
    <mergeCell ref="CPF2:CPH2"/>
    <mergeCell ref="CWG2:CWI2"/>
    <mergeCell ref="CWJ2:CWL2"/>
    <mergeCell ref="CWM2:CWO2"/>
    <mergeCell ref="CWP2:CWR2"/>
    <mergeCell ref="CWS2:CWU2"/>
    <mergeCell ref="CVR2:CVT2"/>
    <mergeCell ref="CVU2:CVW2"/>
    <mergeCell ref="CVX2:CVZ2"/>
    <mergeCell ref="CWA2:CWC2"/>
    <mergeCell ref="CWD2:CWF2"/>
    <mergeCell ref="CVC2:CVE2"/>
    <mergeCell ref="CVF2:CVH2"/>
    <mergeCell ref="CVI2:CVK2"/>
    <mergeCell ref="CVL2:CVN2"/>
    <mergeCell ref="CVO2:CVQ2"/>
    <mergeCell ref="CUN2:CUP2"/>
    <mergeCell ref="CUQ2:CUS2"/>
    <mergeCell ref="CUT2:CUV2"/>
    <mergeCell ref="CUW2:CUY2"/>
    <mergeCell ref="CUZ2:CVB2"/>
    <mergeCell ref="CTY2:CUA2"/>
    <mergeCell ref="CUB2:CUD2"/>
    <mergeCell ref="CUE2:CUG2"/>
    <mergeCell ref="CUH2:CUJ2"/>
    <mergeCell ref="CUK2:CUM2"/>
    <mergeCell ref="CTJ2:CTL2"/>
    <mergeCell ref="CTM2:CTO2"/>
    <mergeCell ref="CTP2:CTR2"/>
    <mergeCell ref="CTS2:CTU2"/>
    <mergeCell ref="CTV2:CTX2"/>
    <mergeCell ref="CSU2:CSW2"/>
    <mergeCell ref="CSX2:CSZ2"/>
    <mergeCell ref="CTA2:CTC2"/>
    <mergeCell ref="CTD2:CTF2"/>
    <mergeCell ref="CTG2:CTI2"/>
    <mergeCell ref="DAH2:DAJ2"/>
    <mergeCell ref="DAK2:DAM2"/>
    <mergeCell ref="DAN2:DAP2"/>
    <mergeCell ref="DAQ2:DAS2"/>
    <mergeCell ref="DAT2:DAV2"/>
    <mergeCell ref="CZS2:CZU2"/>
    <mergeCell ref="CZV2:CZX2"/>
    <mergeCell ref="CZY2:DAA2"/>
    <mergeCell ref="DAB2:DAD2"/>
    <mergeCell ref="DAE2:DAG2"/>
    <mergeCell ref="CZD2:CZF2"/>
    <mergeCell ref="CZG2:CZI2"/>
    <mergeCell ref="CZJ2:CZL2"/>
    <mergeCell ref="CZM2:CZO2"/>
    <mergeCell ref="CZP2:CZR2"/>
    <mergeCell ref="CYO2:CYQ2"/>
    <mergeCell ref="CYR2:CYT2"/>
    <mergeCell ref="CYU2:CYW2"/>
    <mergeCell ref="CYX2:CYZ2"/>
    <mergeCell ref="CZA2:CZC2"/>
    <mergeCell ref="CXZ2:CYB2"/>
    <mergeCell ref="CYC2:CYE2"/>
    <mergeCell ref="CYF2:CYH2"/>
    <mergeCell ref="CYI2:CYK2"/>
    <mergeCell ref="CYL2:CYN2"/>
    <mergeCell ref="CXK2:CXM2"/>
    <mergeCell ref="CXN2:CXP2"/>
    <mergeCell ref="CXQ2:CXS2"/>
    <mergeCell ref="CXT2:CXV2"/>
    <mergeCell ref="CXW2:CXY2"/>
    <mergeCell ref="CWV2:CWX2"/>
    <mergeCell ref="CWY2:CXA2"/>
    <mergeCell ref="CXB2:CXD2"/>
    <mergeCell ref="CXE2:CXG2"/>
    <mergeCell ref="CXH2:CXJ2"/>
    <mergeCell ref="DEI2:DEK2"/>
    <mergeCell ref="DEL2:DEN2"/>
    <mergeCell ref="DEO2:DEQ2"/>
    <mergeCell ref="DER2:DET2"/>
    <mergeCell ref="DEU2:DEW2"/>
    <mergeCell ref="DDT2:DDV2"/>
    <mergeCell ref="DDW2:DDY2"/>
    <mergeCell ref="DDZ2:DEB2"/>
    <mergeCell ref="DEC2:DEE2"/>
    <mergeCell ref="DEF2:DEH2"/>
    <mergeCell ref="DDE2:DDG2"/>
    <mergeCell ref="DDH2:DDJ2"/>
    <mergeCell ref="DDK2:DDM2"/>
    <mergeCell ref="DDN2:DDP2"/>
    <mergeCell ref="DDQ2:DDS2"/>
    <mergeCell ref="DCP2:DCR2"/>
    <mergeCell ref="DCS2:DCU2"/>
    <mergeCell ref="DCV2:DCX2"/>
    <mergeCell ref="DCY2:DDA2"/>
    <mergeCell ref="DDB2:DDD2"/>
    <mergeCell ref="DCA2:DCC2"/>
    <mergeCell ref="DCD2:DCF2"/>
    <mergeCell ref="DCG2:DCI2"/>
    <mergeCell ref="DCJ2:DCL2"/>
    <mergeCell ref="DCM2:DCO2"/>
    <mergeCell ref="DBL2:DBN2"/>
    <mergeCell ref="DBO2:DBQ2"/>
    <mergeCell ref="DBR2:DBT2"/>
    <mergeCell ref="DBU2:DBW2"/>
    <mergeCell ref="DBX2:DBZ2"/>
    <mergeCell ref="DAW2:DAY2"/>
    <mergeCell ref="DAZ2:DBB2"/>
    <mergeCell ref="DBC2:DBE2"/>
    <mergeCell ref="DBF2:DBH2"/>
    <mergeCell ref="DBI2:DBK2"/>
    <mergeCell ref="DIJ2:DIL2"/>
    <mergeCell ref="DIM2:DIO2"/>
    <mergeCell ref="DIP2:DIR2"/>
    <mergeCell ref="DIS2:DIU2"/>
    <mergeCell ref="DIV2:DIX2"/>
    <mergeCell ref="DHU2:DHW2"/>
    <mergeCell ref="DHX2:DHZ2"/>
    <mergeCell ref="DIA2:DIC2"/>
    <mergeCell ref="DID2:DIF2"/>
    <mergeCell ref="DIG2:DII2"/>
    <mergeCell ref="DHF2:DHH2"/>
    <mergeCell ref="DHI2:DHK2"/>
    <mergeCell ref="DHL2:DHN2"/>
    <mergeCell ref="DHO2:DHQ2"/>
    <mergeCell ref="DHR2:DHT2"/>
    <mergeCell ref="DGQ2:DGS2"/>
    <mergeCell ref="DGT2:DGV2"/>
    <mergeCell ref="DGW2:DGY2"/>
    <mergeCell ref="DGZ2:DHB2"/>
    <mergeCell ref="DHC2:DHE2"/>
    <mergeCell ref="DGB2:DGD2"/>
    <mergeCell ref="DGE2:DGG2"/>
    <mergeCell ref="DGH2:DGJ2"/>
    <mergeCell ref="DGK2:DGM2"/>
    <mergeCell ref="DGN2:DGP2"/>
    <mergeCell ref="DFM2:DFO2"/>
    <mergeCell ref="DFP2:DFR2"/>
    <mergeCell ref="DFS2:DFU2"/>
    <mergeCell ref="DFV2:DFX2"/>
    <mergeCell ref="DFY2:DGA2"/>
    <mergeCell ref="DEX2:DEZ2"/>
    <mergeCell ref="DFA2:DFC2"/>
    <mergeCell ref="DFD2:DFF2"/>
    <mergeCell ref="DFG2:DFI2"/>
    <mergeCell ref="DFJ2:DFL2"/>
    <mergeCell ref="DMK2:DMM2"/>
    <mergeCell ref="DMN2:DMP2"/>
    <mergeCell ref="DMQ2:DMS2"/>
    <mergeCell ref="DMT2:DMV2"/>
    <mergeCell ref="DMW2:DMY2"/>
    <mergeCell ref="DLV2:DLX2"/>
    <mergeCell ref="DLY2:DMA2"/>
    <mergeCell ref="DMB2:DMD2"/>
    <mergeCell ref="DME2:DMG2"/>
    <mergeCell ref="DMH2:DMJ2"/>
    <mergeCell ref="DLG2:DLI2"/>
    <mergeCell ref="DLJ2:DLL2"/>
    <mergeCell ref="DLM2:DLO2"/>
    <mergeCell ref="DLP2:DLR2"/>
    <mergeCell ref="DLS2:DLU2"/>
    <mergeCell ref="DKR2:DKT2"/>
    <mergeCell ref="DKU2:DKW2"/>
    <mergeCell ref="DKX2:DKZ2"/>
    <mergeCell ref="DLA2:DLC2"/>
    <mergeCell ref="DLD2:DLF2"/>
    <mergeCell ref="DKC2:DKE2"/>
    <mergeCell ref="DKF2:DKH2"/>
    <mergeCell ref="DKI2:DKK2"/>
    <mergeCell ref="DKL2:DKN2"/>
    <mergeCell ref="DKO2:DKQ2"/>
    <mergeCell ref="DJN2:DJP2"/>
    <mergeCell ref="DJQ2:DJS2"/>
    <mergeCell ref="DJT2:DJV2"/>
    <mergeCell ref="DJW2:DJY2"/>
    <mergeCell ref="DJZ2:DKB2"/>
    <mergeCell ref="DIY2:DJA2"/>
    <mergeCell ref="DJB2:DJD2"/>
    <mergeCell ref="DJE2:DJG2"/>
    <mergeCell ref="DJH2:DJJ2"/>
    <mergeCell ref="DJK2:DJM2"/>
    <mergeCell ref="DQL2:DQN2"/>
    <mergeCell ref="DQO2:DQQ2"/>
    <mergeCell ref="DQR2:DQT2"/>
    <mergeCell ref="DQU2:DQW2"/>
    <mergeCell ref="DQX2:DQZ2"/>
    <mergeCell ref="DPW2:DPY2"/>
    <mergeCell ref="DPZ2:DQB2"/>
    <mergeCell ref="DQC2:DQE2"/>
    <mergeCell ref="DQF2:DQH2"/>
    <mergeCell ref="DQI2:DQK2"/>
    <mergeCell ref="DPH2:DPJ2"/>
    <mergeCell ref="DPK2:DPM2"/>
    <mergeCell ref="DPN2:DPP2"/>
    <mergeCell ref="DPQ2:DPS2"/>
    <mergeCell ref="DPT2:DPV2"/>
    <mergeCell ref="DOS2:DOU2"/>
    <mergeCell ref="DOV2:DOX2"/>
    <mergeCell ref="DOY2:DPA2"/>
    <mergeCell ref="DPB2:DPD2"/>
    <mergeCell ref="DPE2:DPG2"/>
    <mergeCell ref="DOD2:DOF2"/>
    <mergeCell ref="DOG2:DOI2"/>
    <mergeCell ref="DOJ2:DOL2"/>
    <mergeCell ref="DOM2:DOO2"/>
    <mergeCell ref="DOP2:DOR2"/>
    <mergeCell ref="DNO2:DNQ2"/>
    <mergeCell ref="DNR2:DNT2"/>
    <mergeCell ref="DNU2:DNW2"/>
    <mergeCell ref="DNX2:DNZ2"/>
    <mergeCell ref="DOA2:DOC2"/>
    <mergeCell ref="DMZ2:DNB2"/>
    <mergeCell ref="DNC2:DNE2"/>
    <mergeCell ref="DNF2:DNH2"/>
    <mergeCell ref="DNI2:DNK2"/>
    <mergeCell ref="DNL2:DNN2"/>
    <mergeCell ref="DUM2:DUO2"/>
    <mergeCell ref="DUP2:DUR2"/>
    <mergeCell ref="DUS2:DUU2"/>
    <mergeCell ref="DUV2:DUX2"/>
    <mergeCell ref="DUY2:DVA2"/>
    <mergeCell ref="DTX2:DTZ2"/>
    <mergeCell ref="DUA2:DUC2"/>
    <mergeCell ref="DUD2:DUF2"/>
    <mergeCell ref="DUG2:DUI2"/>
    <mergeCell ref="DUJ2:DUL2"/>
    <mergeCell ref="DTI2:DTK2"/>
    <mergeCell ref="DTL2:DTN2"/>
    <mergeCell ref="DTO2:DTQ2"/>
    <mergeCell ref="DTR2:DTT2"/>
    <mergeCell ref="DTU2:DTW2"/>
    <mergeCell ref="DST2:DSV2"/>
    <mergeCell ref="DSW2:DSY2"/>
    <mergeCell ref="DSZ2:DTB2"/>
    <mergeCell ref="DTC2:DTE2"/>
    <mergeCell ref="DTF2:DTH2"/>
    <mergeCell ref="DSE2:DSG2"/>
    <mergeCell ref="DSH2:DSJ2"/>
    <mergeCell ref="DSK2:DSM2"/>
    <mergeCell ref="DSN2:DSP2"/>
    <mergeCell ref="DSQ2:DSS2"/>
    <mergeCell ref="DRP2:DRR2"/>
    <mergeCell ref="DRS2:DRU2"/>
    <mergeCell ref="DRV2:DRX2"/>
    <mergeCell ref="DRY2:DSA2"/>
    <mergeCell ref="DSB2:DSD2"/>
    <mergeCell ref="DRA2:DRC2"/>
    <mergeCell ref="DRD2:DRF2"/>
    <mergeCell ref="DRG2:DRI2"/>
    <mergeCell ref="DRJ2:DRL2"/>
    <mergeCell ref="DRM2:DRO2"/>
    <mergeCell ref="DYN2:DYP2"/>
    <mergeCell ref="DYQ2:DYS2"/>
    <mergeCell ref="DYT2:DYV2"/>
    <mergeCell ref="DYW2:DYY2"/>
    <mergeCell ref="DYZ2:DZB2"/>
    <mergeCell ref="DXY2:DYA2"/>
    <mergeCell ref="DYB2:DYD2"/>
    <mergeCell ref="DYE2:DYG2"/>
    <mergeCell ref="DYH2:DYJ2"/>
    <mergeCell ref="DYK2:DYM2"/>
    <mergeCell ref="DXJ2:DXL2"/>
    <mergeCell ref="DXM2:DXO2"/>
    <mergeCell ref="DXP2:DXR2"/>
    <mergeCell ref="DXS2:DXU2"/>
    <mergeCell ref="DXV2:DXX2"/>
    <mergeCell ref="DWU2:DWW2"/>
    <mergeCell ref="DWX2:DWZ2"/>
    <mergeCell ref="DXA2:DXC2"/>
    <mergeCell ref="DXD2:DXF2"/>
    <mergeCell ref="DXG2:DXI2"/>
    <mergeCell ref="DWF2:DWH2"/>
    <mergeCell ref="DWI2:DWK2"/>
    <mergeCell ref="DWL2:DWN2"/>
    <mergeCell ref="DWO2:DWQ2"/>
    <mergeCell ref="DWR2:DWT2"/>
    <mergeCell ref="DVQ2:DVS2"/>
    <mergeCell ref="DVT2:DVV2"/>
    <mergeCell ref="DVW2:DVY2"/>
    <mergeCell ref="DVZ2:DWB2"/>
    <mergeCell ref="DWC2:DWE2"/>
    <mergeCell ref="DVB2:DVD2"/>
    <mergeCell ref="DVE2:DVG2"/>
    <mergeCell ref="DVH2:DVJ2"/>
    <mergeCell ref="DVK2:DVM2"/>
    <mergeCell ref="DVN2:DVP2"/>
    <mergeCell ref="ECO2:ECQ2"/>
    <mergeCell ref="ECR2:ECT2"/>
    <mergeCell ref="ECU2:ECW2"/>
    <mergeCell ref="ECX2:ECZ2"/>
    <mergeCell ref="EDA2:EDC2"/>
    <mergeCell ref="EBZ2:ECB2"/>
    <mergeCell ref="ECC2:ECE2"/>
    <mergeCell ref="ECF2:ECH2"/>
    <mergeCell ref="ECI2:ECK2"/>
    <mergeCell ref="ECL2:ECN2"/>
    <mergeCell ref="EBK2:EBM2"/>
    <mergeCell ref="EBN2:EBP2"/>
    <mergeCell ref="EBQ2:EBS2"/>
    <mergeCell ref="EBT2:EBV2"/>
    <mergeCell ref="EBW2:EBY2"/>
    <mergeCell ref="EAV2:EAX2"/>
    <mergeCell ref="EAY2:EBA2"/>
    <mergeCell ref="EBB2:EBD2"/>
    <mergeCell ref="EBE2:EBG2"/>
    <mergeCell ref="EBH2:EBJ2"/>
    <mergeCell ref="EAG2:EAI2"/>
    <mergeCell ref="EAJ2:EAL2"/>
    <mergeCell ref="EAM2:EAO2"/>
    <mergeCell ref="EAP2:EAR2"/>
    <mergeCell ref="EAS2:EAU2"/>
    <mergeCell ref="DZR2:DZT2"/>
    <mergeCell ref="DZU2:DZW2"/>
    <mergeCell ref="DZX2:DZZ2"/>
    <mergeCell ref="EAA2:EAC2"/>
    <mergeCell ref="EAD2:EAF2"/>
    <mergeCell ref="DZC2:DZE2"/>
    <mergeCell ref="DZF2:DZH2"/>
    <mergeCell ref="DZI2:DZK2"/>
    <mergeCell ref="DZL2:DZN2"/>
    <mergeCell ref="DZO2:DZQ2"/>
    <mergeCell ref="EGP2:EGR2"/>
    <mergeCell ref="EGS2:EGU2"/>
    <mergeCell ref="EGV2:EGX2"/>
    <mergeCell ref="EGY2:EHA2"/>
    <mergeCell ref="EHB2:EHD2"/>
    <mergeCell ref="EGA2:EGC2"/>
    <mergeCell ref="EGD2:EGF2"/>
    <mergeCell ref="EGG2:EGI2"/>
    <mergeCell ref="EGJ2:EGL2"/>
    <mergeCell ref="EGM2:EGO2"/>
    <mergeCell ref="EFL2:EFN2"/>
    <mergeCell ref="EFO2:EFQ2"/>
    <mergeCell ref="EFR2:EFT2"/>
    <mergeCell ref="EFU2:EFW2"/>
    <mergeCell ref="EFX2:EFZ2"/>
    <mergeCell ref="EEW2:EEY2"/>
    <mergeCell ref="EEZ2:EFB2"/>
    <mergeCell ref="EFC2:EFE2"/>
    <mergeCell ref="EFF2:EFH2"/>
    <mergeCell ref="EFI2:EFK2"/>
    <mergeCell ref="EEH2:EEJ2"/>
    <mergeCell ref="EEK2:EEM2"/>
    <mergeCell ref="EEN2:EEP2"/>
    <mergeCell ref="EEQ2:EES2"/>
    <mergeCell ref="EET2:EEV2"/>
    <mergeCell ref="EDS2:EDU2"/>
    <mergeCell ref="EDV2:EDX2"/>
    <mergeCell ref="EDY2:EEA2"/>
    <mergeCell ref="EEB2:EED2"/>
    <mergeCell ref="EEE2:EEG2"/>
    <mergeCell ref="EDD2:EDF2"/>
    <mergeCell ref="EDG2:EDI2"/>
    <mergeCell ref="EDJ2:EDL2"/>
    <mergeCell ref="EDM2:EDO2"/>
    <mergeCell ref="EDP2:EDR2"/>
    <mergeCell ref="EKQ2:EKS2"/>
    <mergeCell ref="EKT2:EKV2"/>
    <mergeCell ref="EKW2:EKY2"/>
    <mergeCell ref="EKZ2:ELB2"/>
    <mergeCell ref="ELC2:ELE2"/>
    <mergeCell ref="EKB2:EKD2"/>
    <mergeCell ref="EKE2:EKG2"/>
    <mergeCell ref="EKH2:EKJ2"/>
    <mergeCell ref="EKK2:EKM2"/>
    <mergeCell ref="EKN2:EKP2"/>
    <mergeCell ref="EJM2:EJO2"/>
    <mergeCell ref="EJP2:EJR2"/>
    <mergeCell ref="EJS2:EJU2"/>
    <mergeCell ref="EJV2:EJX2"/>
    <mergeCell ref="EJY2:EKA2"/>
    <mergeCell ref="EIX2:EIZ2"/>
    <mergeCell ref="EJA2:EJC2"/>
    <mergeCell ref="EJD2:EJF2"/>
    <mergeCell ref="EJG2:EJI2"/>
    <mergeCell ref="EJJ2:EJL2"/>
    <mergeCell ref="EII2:EIK2"/>
    <mergeCell ref="EIL2:EIN2"/>
    <mergeCell ref="EIO2:EIQ2"/>
    <mergeCell ref="EIR2:EIT2"/>
    <mergeCell ref="EIU2:EIW2"/>
    <mergeCell ref="EHT2:EHV2"/>
    <mergeCell ref="EHW2:EHY2"/>
    <mergeCell ref="EHZ2:EIB2"/>
    <mergeCell ref="EIC2:EIE2"/>
    <mergeCell ref="EIF2:EIH2"/>
    <mergeCell ref="EHE2:EHG2"/>
    <mergeCell ref="EHH2:EHJ2"/>
    <mergeCell ref="EHK2:EHM2"/>
    <mergeCell ref="EHN2:EHP2"/>
    <mergeCell ref="EHQ2:EHS2"/>
    <mergeCell ref="EOR2:EOT2"/>
    <mergeCell ref="EOU2:EOW2"/>
    <mergeCell ref="EOX2:EOZ2"/>
    <mergeCell ref="EPA2:EPC2"/>
    <mergeCell ref="EPD2:EPF2"/>
    <mergeCell ref="EOC2:EOE2"/>
    <mergeCell ref="EOF2:EOH2"/>
    <mergeCell ref="EOI2:EOK2"/>
    <mergeCell ref="EOL2:EON2"/>
    <mergeCell ref="EOO2:EOQ2"/>
    <mergeCell ref="ENN2:ENP2"/>
    <mergeCell ref="ENQ2:ENS2"/>
    <mergeCell ref="ENT2:ENV2"/>
    <mergeCell ref="ENW2:ENY2"/>
    <mergeCell ref="ENZ2:EOB2"/>
    <mergeCell ref="EMY2:ENA2"/>
    <mergeCell ref="ENB2:END2"/>
    <mergeCell ref="ENE2:ENG2"/>
    <mergeCell ref="ENH2:ENJ2"/>
    <mergeCell ref="ENK2:ENM2"/>
    <mergeCell ref="EMJ2:EML2"/>
    <mergeCell ref="EMM2:EMO2"/>
    <mergeCell ref="EMP2:EMR2"/>
    <mergeCell ref="EMS2:EMU2"/>
    <mergeCell ref="EMV2:EMX2"/>
    <mergeCell ref="ELU2:ELW2"/>
    <mergeCell ref="ELX2:ELZ2"/>
    <mergeCell ref="EMA2:EMC2"/>
    <mergeCell ref="EMD2:EMF2"/>
    <mergeCell ref="EMG2:EMI2"/>
    <mergeCell ref="ELF2:ELH2"/>
    <mergeCell ref="ELI2:ELK2"/>
    <mergeCell ref="ELL2:ELN2"/>
    <mergeCell ref="ELO2:ELQ2"/>
    <mergeCell ref="ELR2:ELT2"/>
    <mergeCell ref="ESS2:ESU2"/>
    <mergeCell ref="ESV2:ESX2"/>
    <mergeCell ref="ESY2:ETA2"/>
    <mergeCell ref="ETB2:ETD2"/>
    <mergeCell ref="ETE2:ETG2"/>
    <mergeCell ref="ESD2:ESF2"/>
    <mergeCell ref="ESG2:ESI2"/>
    <mergeCell ref="ESJ2:ESL2"/>
    <mergeCell ref="ESM2:ESO2"/>
    <mergeCell ref="ESP2:ESR2"/>
    <mergeCell ref="ERO2:ERQ2"/>
    <mergeCell ref="ERR2:ERT2"/>
    <mergeCell ref="ERU2:ERW2"/>
    <mergeCell ref="ERX2:ERZ2"/>
    <mergeCell ref="ESA2:ESC2"/>
    <mergeCell ref="EQZ2:ERB2"/>
    <mergeCell ref="ERC2:ERE2"/>
    <mergeCell ref="ERF2:ERH2"/>
    <mergeCell ref="ERI2:ERK2"/>
    <mergeCell ref="ERL2:ERN2"/>
    <mergeCell ref="EQK2:EQM2"/>
    <mergeCell ref="EQN2:EQP2"/>
    <mergeCell ref="EQQ2:EQS2"/>
    <mergeCell ref="EQT2:EQV2"/>
    <mergeCell ref="EQW2:EQY2"/>
    <mergeCell ref="EPV2:EPX2"/>
    <mergeCell ref="EPY2:EQA2"/>
    <mergeCell ref="EQB2:EQD2"/>
    <mergeCell ref="EQE2:EQG2"/>
    <mergeCell ref="EQH2:EQJ2"/>
    <mergeCell ref="EPG2:EPI2"/>
    <mergeCell ref="EPJ2:EPL2"/>
    <mergeCell ref="EPM2:EPO2"/>
    <mergeCell ref="EPP2:EPR2"/>
    <mergeCell ref="EPS2:EPU2"/>
    <mergeCell ref="EWT2:EWV2"/>
    <mergeCell ref="EWW2:EWY2"/>
    <mergeCell ref="EWZ2:EXB2"/>
    <mergeCell ref="EXC2:EXE2"/>
    <mergeCell ref="EXF2:EXH2"/>
    <mergeCell ref="EWE2:EWG2"/>
    <mergeCell ref="EWH2:EWJ2"/>
    <mergeCell ref="EWK2:EWM2"/>
    <mergeCell ref="EWN2:EWP2"/>
    <mergeCell ref="EWQ2:EWS2"/>
    <mergeCell ref="EVP2:EVR2"/>
    <mergeCell ref="EVS2:EVU2"/>
    <mergeCell ref="EVV2:EVX2"/>
    <mergeCell ref="EVY2:EWA2"/>
    <mergeCell ref="EWB2:EWD2"/>
    <mergeCell ref="EVA2:EVC2"/>
    <mergeCell ref="EVD2:EVF2"/>
    <mergeCell ref="EVG2:EVI2"/>
    <mergeCell ref="EVJ2:EVL2"/>
    <mergeCell ref="EVM2:EVO2"/>
    <mergeCell ref="EUL2:EUN2"/>
    <mergeCell ref="EUO2:EUQ2"/>
    <mergeCell ref="EUR2:EUT2"/>
    <mergeCell ref="EUU2:EUW2"/>
    <mergeCell ref="EUX2:EUZ2"/>
    <mergeCell ref="ETW2:ETY2"/>
    <mergeCell ref="ETZ2:EUB2"/>
    <mergeCell ref="EUC2:EUE2"/>
    <mergeCell ref="EUF2:EUH2"/>
    <mergeCell ref="EUI2:EUK2"/>
    <mergeCell ref="ETH2:ETJ2"/>
    <mergeCell ref="ETK2:ETM2"/>
    <mergeCell ref="ETN2:ETP2"/>
    <mergeCell ref="ETQ2:ETS2"/>
    <mergeCell ref="ETT2:ETV2"/>
    <mergeCell ref="FAU2:FAW2"/>
    <mergeCell ref="FAX2:FAZ2"/>
    <mergeCell ref="FBA2:FBC2"/>
    <mergeCell ref="FBD2:FBF2"/>
    <mergeCell ref="FBG2:FBI2"/>
    <mergeCell ref="FAF2:FAH2"/>
    <mergeCell ref="FAI2:FAK2"/>
    <mergeCell ref="FAL2:FAN2"/>
    <mergeCell ref="FAO2:FAQ2"/>
    <mergeCell ref="FAR2:FAT2"/>
    <mergeCell ref="EZQ2:EZS2"/>
    <mergeCell ref="EZT2:EZV2"/>
    <mergeCell ref="EZW2:EZY2"/>
    <mergeCell ref="EZZ2:FAB2"/>
    <mergeCell ref="FAC2:FAE2"/>
    <mergeCell ref="EZB2:EZD2"/>
    <mergeCell ref="EZE2:EZG2"/>
    <mergeCell ref="EZH2:EZJ2"/>
    <mergeCell ref="EZK2:EZM2"/>
    <mergeCell ref="EZN2:EZP2"/>
    <mergeCell ref="EYM2:EYO2"/>
    <mergeCell ref="EYP2:EYR2"/>
    <mergeCell ref="EYS2:EYU2"/>
    <mergeCell ref="EYV2:EYX2"/>
    <mergeCell ref="EYY2:EZA2"/>
    <mergeCell ref="EXX2:EXZ2"/>
    <mergeCell ref="EYA2:EYC2"/>
    <mergeCell ref="EYD2:EYF2"/>
    <mergeCell ref="EYG2:EYI2"/>
    <mergeCell ref="EYJ2:EYL2"/>
    <mergeCell ref="EXI2:EXK2"/>
    <mergeCell ref="EXL2:EXN2"/>
    <mergeCell ref="EXO2:EXQ2"/>
    <mergeCell ref="EXR2:EXT2"/>
    <mergeCell ref="EXU2:EXW2"/>
    <mergeCell ref="FEV2:FEX2"/>
    <mergeCell ref="FEY2:FFA2"/>
    <mergeCell ref="FFB2:FFD2"/>
    <mergeCell ref="FFE2:FFG2"/>
    <mergeCell ref="FFH2:FFJ2"/>
    <mergeCell ref="FEG2:FEI2"/>
    <mergeCell ref="FEJ2:FEL2"/>
    <mergeCell ref="FEM2:FEO2"/>
    <mergeCell ref="FEP2:FER2"/>
    <mergeCell ref="FES2:FEU2"/>
    <mergeCell ref="FDR2:FDT2"/>
    <mergeCell ref="FDU2:FDW2"/>
    <mergeCell ref="FDX2:FDZ2"/>
    <mergeCell ref="FEA2:FEC2"/>
    <mergeCell ref="FED2:FEF2"/>
    <mergeCell ref="FDC2:FDE2"/>
    <mergeCell ref="FDF2:FDH2"/>
    <mergeCell ref="FDI2:FDK2"/>
    <mergeCell ref="FDL2:FDN2"/>
    <mergeCell ref="FDO2:FDQ2"/>
    <mergeCell ref="FCN2:FCP2"/>
    <mergeCell ref="FCQ2:FCS2"/>
    <mergeCell ref="FCT2:FCV2"/>
    <mergeCell ref="FCW2:FCY2"/>
    <mergeCell ref="FCZ2:FDB2"/>
    <mergeCell ref="FBY2:FCA2"/>
    <mergeCell ref="FCB2:FCD2"/>
    <mergeCell ref="FCE2:FCG2"/>
    <mergeCell ref="FCH2:FCJ2"/>
    <mergeCell ref="FCK2:FCM2"/>
    <mergeCell ref="FBJ2:FBL2"/>
    <mergeCell ref="FBM2:FBO2"/>
    <mergeCell ref="FBP2:FBR2"/>
    <mergeCell ref="FBS2:FBU2"/>
    <mergeCell ref="FBV2:FBX2"/>
    <mergeCell ref="FIW2:FIY2"/>
    <mergeCell ref="FIZ2:FJB2"/>
    <mergeCell ref="FJC2:FJE2"/>
    <mergeCell ref="FJF2:FJH2"/>
    <mergeCell ref="FJI2:FJK2"/>
    <mergeCell ref="FIH2:FIJ2"/>
    <mergeCell ref="FIK2:FIM2"/>
    <mergeCell ref="FIN2:FIP2"/>
    <mergeCell ref="FIQ2:FIS2"/>
    <mergeCell ref="FIT2:FIV2"/>
    <mergeCell ref="FHS2:FHU2"/>
    <mergeCell ref="FHV2:FHX2"/>
    <mergeCell ref="FHY2:FIA2"/>
    <mergeCell ref="FIB2:FID2"/>
    <mergeCell ref="FIE2:FIG2"/>
    <mergeCell ref="FHD2:FHF2"/>
    <mergeCell ref="FHG2:FHI2"/>
    <mergeCell ref="FHJ2:FHL2"/>
    <mergeCell ref="FHM2:FHO2"/>
    <mergeCell ref="FHP2:FHR2"/>
    <mergeCell ref="FGO2:FGQ2"/>
    <mergeCell ref="FGR2:FGT2"/>
    <mergeCell ref="FGU2:FGW2"/>
    <mergeCell ref="FGX2:FGZ2"/>
    <mergeCell ref="FHA2:FHC2"/>
    <mergeCell ref="FFZ2:FGB2"/>
    <mergeCell ref="FGC2:FGE2"/>
    <mergeCell ref="FGF2:FGH2"/>
    <mergeCell ref="FGI2:FGK2"/>
    <mergeCell ref="FGL2:FGN2"/>
    <mergeCell ref="FFK2:FFM2"/>
    <mergeCell ref="FFN2:FFP2"/>
    <mergeCell ref="FFQ2:FFS2"/>
    <mergeCell ref="FFT2:FFV2"/>
    <mergeCell ref="FFW2:FFY2"/>
    <mergeCell ref="FMX2:FMZ2"/>
    <mergeCell ref="FNA2:FNC2"/>
    <mergeCell ref="FND2:FNF2"/>
    <mergeCell ref="FNG2:FNI2"/>
    <mergeCell ref="FNJ2:FNL2"/>
    <mergeCell ref="FMI2:FMK2"/>
    <mergeCell ref="FML2:FMN2"/>
    <mergeCell ref="FMO2:FMQ2"/>
    <mergeCell ref="FMR2:FMT2"/>
    <mergeCell ref="FMU2:FMW2"/>
    <mergeCell ref="FLT2:FLV2"/>
    <mergeCell ref="FLW2:FLY2"/>
    <mergeCell ref="FLZ2:FMB2"/>
    <mergeCell ref="FMC2:FME2"/>
    <mergeCell ref="FMF2:FMH2"/>
    <mergeCell ref="FLE2:FLG2"/>
    <mergeCell ref="FLH2:FLJ2"/>
    <mergeCell ref="FLK2:FLM2"/>
    <mergeCell ref="FLN2:FLP2"/>
    <mergeCell ref="FLQ2:FLS2"/>
    <mergeCell ref="FKP2:FKR2"/>
    <mergeCell ref="FKS2:FKU2"/>
    <mergeCell ref="FKV2:FKX2"/>
    <mergeCell ref="FKY2:FLA2"/>
    <mergeCell ref="FLB2:FLD2"/>
    <mergeCell ref="FKA2:FKC2"/>
    <mergeCell ref="FKD2:FKF2"/>
    <mergeCell ref="FKG2:FKI2"/>
    <mergeCell ref="FKJ2:FKL2"/>
    <mergeCell ref="FKM2:FKO2"/>
    <mergeCell ref="FJL2:FJN2"/>
    <mergeCell ref="FJO2:FJQ2"/>
    <mergeCell ref="FJR2:FJT2"/>
    <mergeCell ref="FJU2:FJW2"/>
    <mergeCell ref="FJX2:FJZ2"/>
    <mergeCell ref="FQY2:FRA2"/>
    <mergeCell ref="FRB2:FRD2"/>
    <mergeCell ref="FRE2:FRG2"/>
    <mergeCell ref="FRH2:FRJ2"/>
    <mergeCell ref="FRK2:FRM2"/>
    <mergeCell ref="FQJ2:FQL2"/>
    <mergeCell ref="FQM2:FQO2"/>
    <mergeCell ref="FQP2:FQR2"/>
    <mergeCell ref="FQS2:FQU2"/>
    <mergeCell ref="FQV2:FQX2"/>
    <mergeCell ref="FPU2:FPW2"/>
    <mergeCell ref="FPX2:FPZ2"/>
    <mergeCell ref="FQA2:FQC2"/>
    <mergeCell ref="FQD2:FQF2"/>
    <mergeCell ref="FQG2:FQI2"/>
    <mergeCell ref="FPF2:FPH2"/>
    <mergeCell ref="FPI2:FPK2"/>
    <mergeCell ref="FPL2:FPN2"/>
    <mergeCell ref="FPO2:FPQ2"/>
    <mergeCell ref="FPR2:FPT2"/>
    <mergeCell ref="FOQ2:FOS2"/>
    <mergeCell ref="FOT2:FOV2"/>
    <mergeCell ref="FOW2:FOY2"/>
    <mergeCell ref="FOZ2:FPB2"/>
    <mergeCell ref="FPC2:FPE2"/>
    <mergeCell ref="FOB2:FOD2"/>
    <mergeCell ref="FOE2:FOG2"/>
    <mergeCell ref="FOH2:FOJ2"/>
    <mergeCell ref="FOK2:FOM2"/>
    <mergeCell ref="FON2:FOP2"/>
    <mergeCell ref="FNM2:FNO2"/>
    <mergeCell ref="FNP2:FNR2"/>
    <mergeCell ref="FNS2:FNU2"/>
    <mergeCell ref="FNV2:FNX2"/>
    <mergeCell ref="FNY2:FOA2"/>
    <mergeCell ref="FUZ2:FVB2"/>
    <mergeCell ref="FVC2:FVE2"/>
    <mergeCell ref="FVF2:FVH2"/>
    <mergeCell ref="FVI2:FVK2"/>
    <mergeCell ref="FVL2:FVN2"/>
    <mergeCell ref="FUK2:FUM2"/>
    <mergeCell ref="FUN2:FUP2"/>
    <mergeCell ref="FUQ2:FUS2"/>
    <mergeCell ref="FUT2:FUV2"/>
    <mergeCell ref="FUW2:FUY2"/>
    <mergeCell ref="FTV2:FTX2"/>
    <mergeCell ref="FTY2:FUA2"/>
    <mergeCell ref="FUB2:FUD2"/>
    <mergeCell ref="FUE2:FUG2"/>
    <mergeCell ref="FUH2:FUJ2"/>
    <mergeCell ref="FTG2:FTI2"/>
    <mergeCell ref="FTJ2:FTL2"/>
    <mergeCell ref="FTM2:FTO2"/>
    <mergeCell ref="FTP2:FTR2"/>
    <mergeCell ref="FTS2:FTU2"/>
    <mergeCell ref="FSR2:FST2"/>
    <mergeCell ref="FSU2:FSW2"/>
    <mergeCell ref="FSX2:FSZ2"/>
    <mergeCell ref="FTA2:FTC2"/>
    <mergeCell ref="FTD2:FTF2"/>
    <mergeCell ref="FSC2:FSE2"/>
    <mergeCell ref="FSF2:FSH2"/>
    <mergeCell ref="FSI2:FSK2"/>
    <mergeCell ref="FSL2:FSN2"/>
    <mergeCell ref="FSO2:FSQ2"/>
    <mergeCell ref="FRN2:FRP2"/>
    <mergeCell ref="FRQ2:FRS2"/>
    <mergeCell ref="FRT2:FRV2"/>
    <mergeCell ref="FRW2:FRY2"/>
    <mergeCell ref="FRZ2:FSB2"/>
    <mergeCell ref="FZA2:FZC2"/>
    <mergeCell ref="FZD2:FZF2"/>
    <mergeCell ref="FZG2:FZI2"/>
    <mergeCell ref="FZJ2:FZL2"/>
    <mergeCell ref="FZM2:FZO2"/>
    <mergeCell ref="FYL2:FYN2"/>
    <mergeCell ref="FYO2:FYQ2"/>
    <mergeCell ref="FYR2:FYT2"/>
    <mergeCell ref="FYU2:FYW2"/>
    <mergeCell ref="FYX2:FYZ2"/>
    <mergeCell ref="FXW2:FXY2"/>
    <mergeCell ref="FXZ2:FYB2"/>
    <mergeCell ref="FYC2:FYE2"/>
    <mergeCell ref="FYF2:FYH2"/>
    <mergeCell ref="FYI2:FYK2"/>
    <mergeCell ref="FXH2:FXJ2"/>
    <mergeCell ref="FXK2:FXM2"/>
    <mergeCell ref="FXN2:FXP2"/>
    <mergeCell ref="FXQ2:FXS2"/>
    <mergeCell ref="FXT2:FXV2"/>
    <mergeCell ref="FWS2:FWU2"/>
    <mergeCell ref="FWV2:FWX2"/>
    <mergeCell ref="FWY2:FXA2"/>
    <mergeCell ref="FXB2:FXD2"/>
    <mergeCell ref="FXE2:FXG2"/>
    <mergeCell ref="FWD2:FWF2"/>
    <mergeCell ref="FWG2:FWI2"/>
    <mergeCell ref="FWJ2:FWL2"/>
    <mergeCell ref="FWM2:FWO2"/>
    <mergeCell ref="FWP2:FWR2"/>
    <mergeCell ref="FVO2:FVQ2"/>
    <mergeCell ref="FVR2:FVT2"/>
    <mergeCell ref="FVU2:FVW2"/>
    <mergeCell ref="FVX2:FVZ2"/>
    <mergeCell ref="FWA2:FWC2"/>
    <mergeCell ref="GDB2:GDD2"/>
    <mergeCell ref="GDE2:GDG2"/>
    <mergeCell ref="GDH2:GDJ2"/>
    <mergeCell ref="GDK2:GDM2"/>
    <mergeCell ref="GDN2:GDP2"/>
    <mergeCell ref="GCM2:GCO2"/>
    <mergeCell ref="GCP2:GCR2"/>
    <mergeCell ref="GCS2:GCU2"/>
    <mergeCell ref="GCV2:GCX2"/>
    <mergeCell ref="GCY2:GDA2"/>
    <mergeCell ref="GBX2:GBZ2"/>
    <mergeCell ref="GCA2:GCC2"/>
    <mergeCell ref="GCD2:GCF2"/>
    <mergeCell ref="GCG2:GCI2"/>
    <mergeCell ref="GCJ2:GCL2"/>
    <mergeCell ref="GBI2:GBK2"/>
    <mergeCell ref="GBL2:GBN2"/>
    <mergeCell ref="GBO2:GBQ2"/>
    <mergeCell ref="GBR2:GBT2"/>
    <mergeCell ref="GBU2:GBW2"/>
    <mergeCell ref="GAT2:GAV2"/>
    <mergeCell ref="GAW2:GAY2"/>
    <mergeCell ref="GAZ2:GBB2"/>
    <mergeCell ref="GBC2:GBE2"/>
    <mergeCell ref="GBF2:GBH2"/>
    <mergeCell ref="GAE2:GAG2"/>
    <mergeCell ref="GAH2:GAJ2"/>
    <mergeCell ref="GAK2:GAM2"/>
    <mergeCell ref="GAN2:GAP2"/>
    <mergeCell ref="GAQ2:GAS2"/>
    <mergeCell ref="FZP2:FZR2"/>
    <mergeCell ref="FZS2:FZU2"/>
    <mergeCell ref="FZV2:FZX2"/>
    <mergeCell ref="FZY2:GAA2"/>
    <mergeCell ref="GAB2:GAD2"/>
    <mergeCell ref="GHC2:GHE2"/>
    <mergeCell ref="GHF2:GHH2"/>
    <mergeCell ref="GHI2:GHK2"/>
    <mergeCell ref="GHL2:GHN2"/>
    <mergeCell ref="GHO2:GHQ2"/>
    <mergeCell ref="GGN2:GGP2"/>
    <mergeCell ref="GGQ2:GGS2"/>
    <mergeCell ref="GGT2:GGV2"/>
    <mergeCell ref="GGW2:GGY2"/>
    <mergeCell ref="GGZ2:GHB2"/>
    <mergeCell ref="GFY2:GGA2"/>
    <mergeCell ref="GGB2:GGD2"/>
    <mergeCell ref="GGE2:GGG2"/>
    <mergeCell ref="GGH2:GGJ2"/>
    <mergeCell ref="GGK2:GGM2"/>
    <mergeCell ref="GFJ2:GFL2"/>
    <mergeCell ref="GFM2:GFO2"/>
    <mergeCell ref="GFP2:GFR2"/>
    <mergeCell ref="GFS2:GFU2"/>
    <mergeCell ref="GFV2:GFX2"/>
    <mergeCell ref="GEU2:GEW2"/>
    <mergeCell ref="GEX2:GEZ2"/>
    <mergeCell ref="GFA2:GFC2"/>
    <mergeCell ref="GFD2:GFF2"/>
    <mergeCell ref="GFG2:GFI2"/>
    <mergeCell ref="GEF2:GEH2"/>
    <mergeCell ref="GEI2:GEK2"/>
    <mergeCell ref="GEL2:GEN2"/>
    <mergeCell ref="GEO2:GEQ2"/>
    <mergeCell ref="GER2:GET2"/>
    <mergeCell ref="GDQ2:GDS2"/>
    <mergeCell ref="GDT2:GDV2"/>
    <mergeCell ref="GDW2:GDY2"/>
    <mergeCell ref="GDZ2:GEB2"/>
    <mergeCell ref="GEC2:GEE2"/>
    <mergeCell ref="GLD2:GLF2"/>
    <mergeCell ref="GLG2:GLI2"/>
    <mergeCell ref="GLJ2:GLL2"/>
    <mergeCell ref="GLM2:GLO2"/>
    <mergeCell ref="GLP2:GLR2"/>
    <mergeCell ref="GKO2:GKQ2"/>
    <mergeCell ref="GKR2:GKT2"/>
    <mergeCell ref="GKU2:GKW2"/>
    <mergeCell ref="GKX2:GKZ2"/>
    <mergeCell ref="GLA2:GLC2"/>
    <mergeCell ref="GJZ2:GKB2"/>
    <mergeCell ref="GKC2:GKE2"/>
    <mergeCell ref="GKF2:GKH2"/>
    <mergeCell ref="GKI2:GKK2"/>
    <mergeCell ref="GKL2:GKN2"/>
    <mergeCell ref="GJK2:GJM2"/>
    <mergeCell ref="GJN2:GJP2"/>
    <mergeCell ref="GJQ2:GJS2"/>
    <mergeCell ref="GJT2:GJV2"/>
    <mergeCell ref="GJW2:GJY2"/>
    <mergeCell ref="GIV2:GIX2"/>
    <mergeCell ref="GIY2:GJA2"/>
    <mergeCell ref="GJB2:GJD2"/>
    <mergeCell ref="GJE2:GJG2"/>
    <mergeCell ref="GJH2:GJJ2"/>
    <mergeCell ref="GIG2:GII2"/>
    <mergeCell ref="GIJ2:GIL2"/>
    <mergeCell ref="GIM2:GIO2"/>
    <mergeCell ref="GIP2:GIR2"/>
    <mergeCell ref="GIS2:GIU2"/>
    <mergeCell ref="GHR2:GHT2"/>
    <mergeCell ref="GHU2:GHW2"/>
    <mergeCell ref="GHX2:GHZ2"/>
    <mergeCell ref="GIA2:GIC2"/>
    <mergeCell ref="GID2:GIF2"/>
    <mergeCell ref="GPE2:GPG2"/>
    <mergeCell ref="GPH2:GPJ2"/>
    <mergeCell ref="GPK2:GPM2"/>
    <mergeCell ref="GPN2:GPP2"/>
    <mergeCell ref="GPQ2:GPS2"/>
    <mergeCell ref="GOP2:GOR2"/>
    <mergeCell ref="GOS2:GOU2"/>
    <mergeCell ref="GOV2:GOX2"/>
    <mergeCell ref="GOY2:GPA2"/>
    <mergeCell ref="GPB2:GPD2"/>
    <mergeCell ref="GOA2:GOC2"/>
    <mergeCell ref="GOD2:GOF2"/>
    <mergeCell ref="GOG2:GOI2"/>
    <mergeCell ref="GOJ2:GOL2"/>
    <mergeCell ref="GOM2:GOO2"/>
    <mergeCell ref="GNL2:GNN2"/>
    <mergeCell ref="GNO2:GNQ2"/>
    <mergeCell ref="GNR2:GNT2"/>
    <mergeCell ref="GNU2:GNW2"/>
    <mergeCell ref="GNX2:GNZ2"/>
    <mergeCell ref="GMW2:GMY2"/>
    <mergeCell ref="GMZ2:GNB2"/>
    <mergeCell ref="GNC2:GNE2"/>
    <mergeCell ref="GNF2:GNH2"/>
    <mergeCell ref="GNI2:GNK2"/>
    <mergeCell ref="GMH2:GMJ2"/>
    <mergeCell ref="GMK2:GMM2"/>
    <mergeCell ref="GMN2:GMP2"/>
    <mergeCell ref="GMQ2:GMS2"/>
    <mergeCell ref="GMT2:GMV2"/>
    <mergeCell ref="GLS2:GLU2"/>
    <mergeCell ref="GLV2:GLX2"/>
    <mergeCell ref="GLY2:GMA2"/>
    <mergeCell ref="GMB2:GMD2"/>
    <mergeCell ref="GME2:GMG2"/>
    <mergeCell ref="GTF2:GTH2"/>
    <mergeCell ref="GTI2:GTK2"/>
    <mergeCell ref="GTL2:GTN2"/>
    <mergeCell ref="GTO2:GTQ2"/>
    <mergeCell ref="GTR2:GTT2"/>
    <mergeCell ref="GSQ2:GSS2"/>
    <mergeCell ref="GST2:GSV2"/>
    <mergeCell ref="GSW2:GSY2"/>
    <mergeCell ref="GSZ2:GTB2"/>
    <mergeCell ref="GTC2:GTE2"/>
    <mergeCell ref="GSB2:GSD2"/>
    <mergeCell ref="GSE2:GSG2"/>
    <mergeCell ref="GSH2:GSJ2"/>
    <mergeCell ref="GSK2:GSM2"/>
    <mergeCell ref="GSN2:GSP2"/>
    <mergeCell ref="GRM2:GRO2"/>
    <mergeCell ref="GRP2:GRR2"/>
    <mergeCell ref="GRS2:GRU2"/>
    <mergeCell ref="GRV2:GRX2"/>
    <mergeCell ref="GRY2:GSA2"/>
    <mergeCell ref="GQX2:GQZ2"/>
    <mergeCell ref="GRA2:GRC2"/>
    <mergeCell ref="GRD2:GRF2"/>
    <mergeCell ref="GRG2:GRI2"/>
    <mergeCell ref="GRJ2:GRL2"/>
    <mergeCell ref="GQI2:GQK2"/>
    <mergeCell ref="GQL2:GQN2"/>
    <mergeCell ref="GQO2:GQQ2"/>
    <mergeCell ref="GQR2:GQT2"/>
    <mergeCell ref="GQU2:GQW2"/>
    <mergeCell ref="GPT2:GPV2"/>
    <mergeCell ref="GPW2:GPY2"/>
    <mergeCell ref="GPZ2:GQB2"/>
    <mergeCell ref="GQC2:GQE2"/>
    <mergeCell ref="GQF2:GQH2"/>
    <mergeCell ref="GXG2:GXI2"/>
    <mergeCell ref="GXJ2:GXL2"/>
    <mergeCell ref="GXM2:GXO2"/>
    <mergeCell ref="GXP2:GXR2"/>
    <mergeCell ref="GXS2:GXU2"/>
    <mergeCell ref="GWR2:GWT2"/>
    <mergeCell ref="GWU2:GWW2"/>
    <mergeCell ref="GWX2:GWZ2"/>
    <mergeCell ref="GXA2:GXC2"/>
    <mergeCell ref="GXD2:GXF2"/>
    <mergeCell ref="GWC2:GWE2"/>
    <mergeCell ref="GWF2:GWH2"/>
    <mergeCell ref="GWI2:GWK2"/>
    <mergeCell ref="GWL2:GWN2"/>
    <mergeCell ref="GWO2:GWQ2"/>
    <mergeCell ref="GVN2:GVP2"/>
    <mergeCell ref="GVQ2:GVS2"/>
    <mergeCell ref="GVT2:GVV2"/>
    <mergeCell ref="GVW2:GVY2"/>
    <mergeCell ref="GVZ2:GWB2"/>
    <mergeCell ref="GUY2:GVA2"/>
    <mergeCell ref="GVB2:GVD2"/>
    <mergeCell ref="GVE2:GVG2"/>
    <mergeCell ref="GVH2:GVJ2"/>
    <mergeCell ref="GVK2:GVM2"/>
    <mergeCell ref="GUJ2:GUL2"/>
    <mergeCell ref="GUM2:GUO2"/>
    <mergeCell ref="GUP2:GUR2"/>
    <mergeCell ref="GUS2:GUU2"/>
    <mergeCell ref="GUV2:GUX2"/>
    <mergeCell ref="GTU2:GTW2"/>
    <mergeCell ref="GTX2:GTZ2"/>
    <mergeCell ref="GUA2:GUC2"/>
    <mergeCell ref="GUD2:GUF2"/>
    <mergeCell ref="GUG2:GUI2"/>
    <mergeCell ref="HBH2:HBJ2"/>
    <mergeCell ref="HBK2:HBM2"/>
    <mergeCell ref="HBN2:HBP2"/>
    <mergeCell ref="HBQ2:HBS2"/>
    <mergeCell ref="HBT2:HBV2"/>
    <mergeCell ref="HAS2:HAU2"/>
    <mergeCell ref="HAV2:HAX2"/>
    <mergeCell ref="HAY2:HBA2"/>
    <mergeCell ref="HBB2:HBD2"/>
    <mergeCell ref="HBE2:HBG2"/>
    <mergeCell ref="HAD2:HAF2"/>
    <mergeCell ref="HAG2:HAI2"/>
    <mergeCell ref="HAJ2:HAL2"/>
    <mergeCell ref="HAM2:HAO2"/>
    <mergeCell ref="HAP2:HAR2"/>
    <mergeCell ref="GZO2:GZQ2"/>
    <mergeCell ref="GZR2:GZT2"/>
    <mergeCell ref="GZU2:GZW2"/>
    <mergeCell ref="GZX2:GZZ2"/>
    <mergeCell ref="HAA2:HAC2"/>
    <mergeCell ref="GYZ2:GZB2"/>
    <mergeCell ref="GZC2:GZE2"/>
    <mergeCell ref="GZF2:GZH2"/>
    <mergeCell ref="GZI2:GZK2"/>
    <mergeCell ref="GZL2:GZN2"/>
    <mergeCell ref="GYK2:GYM2"/>
    <mergeCell ref="GYN2:GYP2"/>
    <mergeCell ref="GYQ2:GYS2"/>
    <mergeCell ref="GYT2:GYV2"/>
    <mergeCell ref="GYW2:GYY2"/>
    <mergeCell ref="GXV2:GXX2"/>
    <mergeCell ref="GXY2:GYA2"/>
    <mergeCell ref="GYB2:GYD2"/>
    <mergeCell ref="GYE2:GYG2"/>
    <mergeCell ref="GYH2:GYJ2"/>
    <mergeCell ref="HFI2:HFK2"/>
    <mergeCell ref="HFL2:HFN2"/>
    <mergeCell ref="HFO2:HFQ2"/>
    <mergeCell ref="HFR2:HFT2"/>
    <mergeCell ref="HFU2:HFW2"/>
    <mergeCell ref="HET2:HEV2"/>
    <mergeCell ref="HEW2:HEY2"/>
    <mergeCell ref="HEZ2:HFB2"/>
    <mergeCell ref="HFC2:HFE2"/>
    <mergeCell ref="HFF2:HFH2"/>
    <mergeCell ref="HEE2:HEG2"/>
    <mergeCell ref="HEH2:HEJ2"/>
    <mergeCell ref="HEK2:HEM2"/>
    <mergeCell ref="HEN2:HEP2"/>
    <mergeCell ref="HEQ2:HES2"/>
    <mergeCell ref="HDP2:HDR2"/>
    <mergeCell ref="HDS2:HDU2"/>
    <mergeCell ref="HDV2:HDX2"/>
    <mergeCell ref="HDY2:HEA2"/>
    <mergeCell ref="HEB2:HED2"/>
    <mergeCell ref="HDA2:HDC2"/>
    <mergeCell ref="HDD2:HDF2"/>
    <mergeCell ref="HDG2:HDI2"/>
    <mergeCell ref="HDJ2:HDL2"/>
    <mergeCell ref="HDM2:HDO2"/>
    <mergeCell ref="HCL2:HCN2"/>
    <mergeCell ref="HCO2:HCQ2"/>
    <mergeCell ref="HCR2:HCT2"/>
    <mergeCell ref="HCU2:HCW2"/>
    <mergeCell ref="HCX2:HCZ2"/>
    <mergeCell ref="HBW2:HBY2"/>
    <mergeCell ref="HBZ2:HCB2"/>
    <mergeCell ref="HCC2:HCE2"/>
    <mergeCell ref="HCF2:HCH2"/>
    <mergeCell ref="HCI2:HCK2"/>
    <mergeCell ref="HJJ2:HJL2"/>
    <mergeCell ref="HJM2:HJO2"/>
    <mergeCell ref="HJP2:HJR2"/>
    <mergeCell ref="HJS2:HJU2"/>
    <mergeCell ref="HJV2:HJX2"/>
    <mergeCell ref="HIU2:HIW2"/>
    <mergeCell ref="HIX2:HIZ2"/>
    <mergeCell ref="HJA2:HJC2"/>
    <mergeCell ref="HJD2:HJF2"/>
    <mergeCell ref="HJG2:HJI2"/>
    <mergeCell ref="HIF2:HIH2"/>
    <mergeCell ref="HII2:HIK2"/>
    <mergeCell ref="HIL2:HIN2"/>
    <mergeCell ref="HIO2:HIQ2"/>
    <mergeCell ref="HIR2:HIT2"/>
    <mergeCell ref="HHQ2:HHS2"/>
    <mergeCell ref="HHT2:HHV2"/>
    <mergeCell ref="HHW2:HHY2"/>
    <mergeCell ref="HHZ2:HIB2"/>
    <mergeCell ref="HIC2:HIE2"/>
    <mergeCell ref="HHB2:HHD2"/>
    <mergeCell ref="HHE2:HHG2"/>
    <mergeCell ref="HHH2:HHJ2"/>
    <mergeCell ref="HHK2:HHM2"/>
    <mergeCell ref="HHN2:HHP2"/>
    <mergeCell ref="HGM2:HGO2"/>
    <mergeCell ref="HGP2:HGR2"/>
    <mergeCell ref="HGS2:HGU2"/>
    <mergeCell ref="HGV2:HGX2"/>
    <mergeCell ref="HGY2:HHA2"/>
    <mergeCell ref="HFX2:HFZ2"/>
    <mergeCell ref="HGA2:HGC2"/>
    <mergeCell ref="HGD2:HGF2"/>
    <mergeCell ref="HGG2:HGI2"/>
    <mergeCell ref="HGJ2:HGL2"/>
    <mergeCell ref="HNK2:HNM2"/>
    <mergeCell ref="HNN2:HNP2"/>
    <mergeCell ref="HNQ2:HNS2"/>
    <mergeCell ref="HNT2:HNV2"/>
    <mergeCell ref="HNW2:HNY2"/>
    <mergeCell ref="HMV2:HMX2"/>
    <mergeCell ref="HMY2:HNA2"/>
    <mergeCell ref="HNB2:HND2"/>
    <mergeCell ref="HNE2:HNG2"/>
    <mergeCell ref="HNH2:HNJ2"/>
    <mergeCell ref="HMG2:HMI2"/>
    <mergeCell ref="HMJ2:HML2"/>
    <mergeCell ref="HMM2:HMO2"/>
    <mergeCell ref="HMP2:HMR2"/>
    <mergeCell ref="HMS2:HMU2"/>
    <mergeCell ref="HLR2:HLT2"/>
    <mergeCell ref="HLU2:HLW2"/>
    <mergeCell ref="HLX2:HLZ2"/>
    <mergeCell ref="HMA2:HMC2"/>
    <mergeCell ref="HMD2:HMF2"/>
    <mergeCell ref="HLC2:HLE2"/>
    <mergeCell ref="HLF2:HLH2"/>
    <mergeCell ref="HLI2:HLK2"/>
    <mergeCell ref="HLL2:HLN2"/>
    <mergeCell ref="HLO2:HLQ2"/>
    <mergeCell ref="HKN2:HKP2"/>
    <mergeCell ref="HKQ2:HKS2"/>
    <mergeCell ref="HKT2:HKV2"/>
    <mergeCell ref="HKW2:HKY2"/>
    <mergeCell ref="HKZ2:HLB2"/>
    <mergeCell ref="HJY2:HKA2"/>
    <mergeCell ref="HKB2:HKD2"/>
    <mergeCell ref="HKE2:HKG2"/>
    <mergeCell ref="HKH2:HKJ2"/>
    <mergeCell ref="HKK2:HKM2"/>
    <mergeCell ref="HRL2:HRN2"/>
    <mergeCell ref="HRO2:HRQ2"/>
    <mergeCell ref="HRR2:HRT2"/>
    <mergeCell ref="HRU2:HRW2"/>
    <mergeCell ref="HRX2:HRZ2"/>
    <mergeCell ref="HQW2:HQY2"/>
    <mergeCell ref="HQZ2:HRB2"/>
    <mergeCell ref="HRC2:HRE2"/>
    <mergeCell ref="HRF2:HRH2"/>
    <mergeCell ref="HRI2:HRK2"/>
    <mergeCell ref="HQH2:HQJ2"/>
    <mergeCell ref="HQK2:HQM2"/>
    <mergeCell ref="HQN2:HQP2"/>
    <mergeCell ref="HQQ2:HQS2"/>
    <mergeCell ref="HQT2:HQV2"/>
    <mergeCell ref="HPS2:HPU2"/>
    <mergeCell ref="HPV2:HPX2"/>
    <mergeCell ref="HPY2:HQA2"/>
    <mergeCell ref="HQB2:HQD2"/>
    <mergeCell ref="HQE2:HQG2"/>
    <mergeCell ref="HPD2:HPF2"/>
    <mergeCell ref="HPG2:HPI2"/>
    <mergeCell ref="HPJ2:HPL2"/>
    <mergeCell ref="HPM2:HPO2"/>
    <mergeCell ref="HPP2:HPR2"/>
    <mergeCell ref="HOO2:HOQ2"/>
    <mergeCell ref="HOR2:HOT2"/>
    <mergeCell ref="HOU2:HOW2"/>
    <mergeCell ref="HOX2:HOZ2"/>
    <mergeCell ref="HPA2:HPC2"/>
    <mergeCell ref="HNZ2:HOB2"/>
    <mergeCell ref="HOC2:HOE2"/>
    <mergeCell ref="HOF2:HOH2"/>
    <mergeCell ref="HOI2:HOK2"/>
    <mergeCell ref="HOL2:HON2"/>
    <mergeCell ref="HVM2:HVO2"/>
    <mergeCell ref="HVP2:HVR2"/>
    <mergeCell ref="HVS2:HVU2"/>
    <mergeCell ref="HVV2:HVX2"/>
    <mergeCell ref="HVY2:HWA2"/>
    <mergeCell ref="HUX2:HUZ2"/>
    <mergeCell ref="HVA2:HVC2"/>
    <mergeCell ref="HVD2:HVF2"/>
    <mergeCell ref="HVG2:HVI2"/>
    <mergeCell ref="HVJ2:HVL2"/>
    <mergeCell ref="HUI2:HUK2"/>
    <mergeCell ref="HUL2:HUN2"/>
    <mergeCell ref="HUO2:HUQ2"/>
    <mergeCell ref="HUR2:HUT2"/>
    <mergeCell ref="HUU2:HUW2"/>
    <mergeCell ref="HTT2:HTV2"/>
    <mergeCell ref="HTW2:HTY2"/>
    <mergeCell ref="HTZ2:HUB2"/>
    <mergeCell ref="HUC2:HUE2"/>
    <mergeCell ref="HUF2:HUH2"/>
    <mergeCell ref="HTE2:HTG2"/>
    <mergeCell ref="HTH2:HTJ2"/>
    <mergeCell ref="HTK2:HTM2"/>
    <mergeCell ref="HTN2:HTP2"/>
    <mergeCell ref="HTQ2:HTS2"/>
    <mergeCell ref="HSP2:HSR2"/>
    <mergeCell ref="HSS2:HSU2"/>
    <mergeCell ref="HSV2:HSX2"/>
    <mergeCell ref="HSY2:HTA2"/>
    <mergeCell ref="HTB2:HTD2"/>
    <mergeCell ref="HSA2:HSC2"/>
    <mergeCell ref="HSD2:HSF2"/>
    <mergeCell ref="HSG2:HSI2"/>
    <mergeCell ref="HSJ2:HSL2"/>
    <mergeCell ref="HSM2:HSO2"/>
    <mergeCell ref="HZN2:HZP2"/>
    <mergeCell ref="HZQ2:HZS2"/>
    <mergeCell ref="HZT2:HZV2"/>
    <mergeCell ref="HZW2:HZY2"/>
    <mergeCell ref="HZZ2:IAB2"/>
    <mergeCell ref="HYY2:HZA2"/>
    <mergeCell ref="HZB2:HZD2"/>
    <mergeCell ref="HZE2:HZG2"/>
    <mergeCell ref="HZH2:HZJ2"/>
    <mergeCell ref="HZK2:HZM2"/>
    <mergeCell ref="HYJ2:HYL2"/>
    <mergeCell ref="HYM2:HYO2"/>
    <mergeCell ref="HYP2:HYR2"/>
    <mergeCell ref="HYS2:HYU2"/>
    <mergeCell ref="HYV2:HYX2"/>
    <mergeCell ref="HXU2:HXW2"/>
    <mergeCell ref="HXX2:HXZ2"/>
    <mergeCell ref="HYA2:HYC2"/>
    <mergeCell ref="HYD2:HYF2"/>
    <mergeCell ref="HYG2:HYI2"/>
    <mergeCell ref="HXF2:HXH2"/>
    <mergeCell ref="HXI2:HXK2"/>
    <mergeCell ref="HXL2:HXN2"/>
    <mergeCell ref="HXO2:HXQ2"/>
    <mergeCell ref="HXR2:HXT2"/>
    <mergeCell ref="HWQ2:HWS2"/>
    <mergeCell ref="HWT2:HWV2"/>
    <mergeCell ref="HWW2:HWY2"/>
    <mergeCell ref="HWZ2:HXB2"/>
    <mergeCell ref="HXC2:HXE2"/>
    <mergeCell ref="HWB2:HWD2"/>
    <mergeCell ref="HWE2:HWG2"/>
    <mergeCell ref="HWH2:HWJ2"/>
    <mergeCell ref="HWK2:HWM2"/>
    <mergeCell ref="HWN2:HWP2"/>
    <mergeCell ref="IDO2:IDQ2"/>
    <mergeCell ref="IDR2:IDT2"/>
    <mergeCell ref="IDU2:IDW2"/>
    <mergeCell ref="IDX2:IDZ2"/>
    <mergeCell ref="IEA2:IEC2"/>
    <mergeCell ref="ICZ2:IDB2"/>
    <mergeCell ref="IDC2:IDE2"/>
    <mergeCell ref="IDF2:IDH2"/>
    <mergeCell ref="IDI2:IDK2"/>
    <mergeCell ref="IDL2:IDN2"/>
    <mergeCell ref="ICK2:ICM2"/>
    <mergeCell ref="ICN2:ICP2"/>
    <mergeCell ref="ICQ2:ICS2"/>
    <mergeCell ref="ICT2:ICV2"/>
    <mergeCell ref="ICW2:ICY2"/>
    <mergeCell ref="IBV2:IBX2"/>
    <mergeCell ref="IBY2:ICA2"/>
    <mergeCell ref="ICB2:ICD2"/>
    <mergeCell ref="ICE2:ICG2"/>
    <mergeCell ref="ICH2:ICJ2"/>
    <mergeCell ref="IBG2:IBI2"/>
    <mergeCell ref="IBJ2:IBL2"/>
    <mergeCell ref="IBM2:IBO2"/>
    <mergeCell ref="IBP2:IBR2"/>
    <mergeCell ref="IBS2:IBU2"/>
    <mergeCell ref="IAR2:IAT2"/>
    <mergeCell ref="IAU2:IAW2"/>
    <mergeCell ref="IAX2:IAZ2"/>
    <mergeCell ref="IBA2:IBC2"/>
    <mergeCell ref="IBD2:IBF2"/>
    <mergeCell ref="IAC2:IAE2"/>
    <mergeCell ref="IAF2:IAH2"/>
    <mergeCell ref="IAI2:IAK2"/>
    <mergeCell ref="IAL2:IAN2"/>
    <mergeCell ref="IAO2:IAQ2"/>
    <mergeCell ref="IHP2:IHR2"/>
    <mergeCell ref="IHS2:IHU2"/>
    <mergeCell ref="IHV2:IHX2"/>
    <mergeCell ref="IHY2:IIA2"/>
    <mergeCell ref="IIB2:IID2"/>
    <mergeCell ref="IHA2:IHC2"/>
    <mergeCell ref="IHD2:IHF2"/>
    <mergeCell ref="IHG2:IHI2"/>
    <mergeCell ref="IHJ2:IHL2"/>
    <mergeCell ref="IHM2:IHO2"/>
    <mergeCell ref="IGL2:IGN2"/>
    <mergeCell ref="IGO2:IGQ2"/>
    <mergeCell ref="IGR2:IGT2"/>
    <mergeCell ref="IGU2:IGW2"/>
    <mergeCell ref="IGX2:IGZ2"/>
    <mergeCell ref="IFW2:IFY2"/>
    <mergeCell ref="IFZ2:IGB2"/>
    <mergeCell ref="IGC2:IGE2"/>
    <mergeCell ref="IGF2:IGH2"/>
    <mergeCell ref="IGI2:IGK2"/>
    <mergeCell ref="IFH2:IFJ2"/>
    <mergeCell ref="IFK2:IFM2"/>
    <mergeCell ref="IFN2:IFP2"/>
    <mergeCell ref="IFQ2:IFS2"/>
    <mergeCell ref="IFT2:IFV2"/>
    <mergeCell ref="IES2:IEU2"/>
    <mergeCell ref="IEV2:IEX2"/>
    <mergeCell ref="IEY2:IFA2"/>
    <mergeCell ref="IFB2:IFD2"/>
    <mergeCell ref="IFE2:IFG2"/>
    <mergeCell ref="IED2:IEF2"/>
    <mergeCell ref="IEG2:IEI2"/>
    <mergeCell ref="IEJ2:IEL2"/>
    <mergeCell ref="IEM2:IEO2"/>
    <mergeCell ref="IEP2:IER2"/>
    <mergeCell ref="ILQ2:ILS2"/>
    <mergeCell ref="ILT2:ILV2"/>
    <mergeCell ref="ILW2:ILY2"/>
    <mergeCell ref="ILZ2:IMB2"/>
    <mergeCell ref="IMC2:IME2"/>
    <mergeCell ref="ILB2:ILD2"/>
    <mergeCell ref="ILE2:ILG2"/>
    <mergeCell ref="ILH2:ILJ2"/>
    <mergeCell ref="ILK2:ILM2"/>
    <mergeCell ref="ILN2:ILP2"/>
    <mergeCell ref="IKM2:IKO2"/>
    <mergeCell ref="IKP2:IKR2"/>
    <mergeCell ref="IKS2:IKU2"/>
    <mergeCell ref="IKV2:IKX2"/>
    <mergeCell ref="IKY2:ILA2"/>
    <mergeCell ref="IJX2:IJZ2"/>
    <mergeCell ref="IKA2:IKC2"/>
    <mergeCell ref="IKD2:IKF2"/>
    <mergeCell ref="IKG2:IKI2"/>
    <mergeCell ref="IKJ2:IKL2"/>
    <mergeCell ref="IJI2:IJK2"/>
    <mergeCell ref="IJL2:IJN2"/>
    <mergeCell ref="IJO2:IJQ2"/>
    <mergeCell ref="IJR2:IJT2"/>
    <mergeCell ref="IJU2:IJW2"/>
    <mergeCell ref="IIT2:IIV2"/>
    <mergeCell ref="IIW2:IIY2"/>
    <mergeCell ref="IIZ2:IJB2"/>
    <mergeCell ref="IJC2:IJE2"/>
    <mergeCell ref="IJF2:IJH2"/>
    <mergeCell ref="IIE2:IIG2"/>
    <mergeCell ref="IIH2:IIJ2"/>
    <mergeCell ref="IIK2:IIM2"/>
    <mergeCell ref="IIN2:IIP2"/>
    <mergeCell ref="IIQ2:IIS2"/>
    <mergeCell ref="IPR2:IPT2"/>
    <mergeCell ref="IPU2:IPW2"/>
    <mergeCell ref="IPX2:IPZ2"/>
    <mergeCell ref="IQA2:IQC2"/>
    <mergeCell ref="IQD2:IQF2"/>
    <mergeCell ref="IPC2:IPE2"/>
    <mergeCell ref="IPF2:IPH2"/>
    <mergeCell ref="IPI2:IPK2"/>
    <mergeCell ref="IPL2:IPN2"/>
    <mergeCell ref="IPO2:IPQ2"/>
    <mergeCell ref="ION2:IOP2"/>
    <mergeCell ref="IOQ2:IOS2"/>
    <mergeCell ref="IOT2:IOV2"/>
    <mergeCell ref="IOW2:IOY2"/>
    <mergeCell ref="IOZ2:IPB2"/>
    <mergeCell ref="INY2:IOA2"/>
    <mergeCell ref="IOB2:IOD2"/>
    <mergeCell ref="IOE2:IOG2"/>
    <mergeCell ref="IOH2:IOJ2"/>
    <mergeCell ref="IOK2:IOM2"/>
    <mergeCell ref="INJ2:INL2"/>
    <mergeCell ref="INM2:INO2"/>
    <mergeCell ref="INP2:INR2"/>
    <mergeCell ref="INS2:INU2"/>
    <mergeCell ref="INV2:INX2"/>
    <mergeCell ref="IMU2:IMW2"/>
    <mergeCell ref="IMX2:IMZ2"/>
    <mergeCell ref="INA2:INC2"/>
    <mergeCell ref="IND2:INF2"/>
    <mergeCell ref="ING2:INI2"/>
    <mergeCell ref="IMF2:IMH2"/>
    <mergeCell ref="IMI2:IMK2"/>
    <mergeCell ref="IML2:IMN2"/>
    <mergeCell ref="IMO2:IMQ2"/>
    <mergeCell ref="IMR2:IMT2"/>
    <mergeCell ref="ITS2:ITU2"/>
    <mergeCell ref="ITV2:ITX2"/>
    <mergeCell ref="ITY2:IUA2"/>
    <mergeCell ref="IUB2:IUD2"/>
    <mergeCell ref="IUE2:IUG2"/>
    <mergeCell ref="ITD2:ITF2"/>
    <mergeCell ref="ITG2:ITI2"/>
    <mergeCell ref="ITJ2:ITL2"/>
    <mergeCell ref="ITM2:ITO2"/>
    <mergeCell ref="ITP2:ITR2"/>
    <mergeCell ref="ISO2:ISQ2"/>
    <mergeCell ref="ISR2:IST2"/>
    <mergeCell ref="ISU2:ISW2"/>
    <mergeCell ref="ISX2:ISZ2"/>
    <mergeCell ref="ITA2:ITC2"/>
    <mergeCell ref="IRZ2:ISB2"/>
    <mergeCell ref="ISC2:ISE2"/>
    <mergeCell ref="ISF2:ISH2"/>
    <mergeCell ref="ISI2:ISK2"/>
    <mergeCell ref="ISL2:ISN2"/>
    <mergeCell ref="IRK2:IRM2"/>
    <mergeCell ref="IRN2:IRP2"/>
    <mergeCell ref="IRQ2:IRS2"/>
    <mergeCell ref="IRT2:IRV2"/>
    <mergeCell ref="IRW2:IRY2"/>
    <mergeCell ref="IQV2:IQX2"/>
    <mergeCell ref="IQY2:IRA2"/>
    <mergeCell ref="IRB2:IRD2"/>
    <mergeCell ref="IRE2:IRG2"/>
    <mergeCell ref="IRH2:IRJ2"/>
    <mergeCell ref="IQG2:IQI2"/>
    <mergeCell ref="IQJ2:IQL2"/>
    <mergeCell ref="IQM2:IQO2"/>
    <mergeCell ref="IQP2:IQR2"/>
    <mergeCell ref="IQS2:IQU2"/>
    <mergeCell ref="IXT2:IXV2"/>
    <mergeCell ref="IXW2:IXY2"/>
    <mergeCell ref="IXZ2:IYB2"/>
    <mergeCell ref="IYC2:IYE2"/>
    <mergeCell ref="IYF2:IYH2"/>
    <mergeCell ref="IXE2:IXG2"/>
    <mergeCell ref="IXH2:IXJ2"/>
    <mergeCell ref="IXK2:IXM2"/>
    <mergeCell ref="IXN2:IXP2"/>
    <mergeCell ref="IXQ2:IXS2"/>
    <mergeCell ref="IWP2:IWR2"/>
    <mergeCell ref="IWS2:IWU2"/>
    <mergeCell ref="IWV2:IWX2"/>
    <mergeCell ref="IWY2:IXA2"/>
    <mergeCell ref="IXB2:IXD2"/>
    <mergeCell ref="IWA2:IWC2"/>
    <mergeCell ref="IWD2:IWF2"/>
    <mergeCell ref="IWG2:IWI2"/>
    <mergeCell ref="IWJ2:IWL2"/>
    <mergeCell ref="IWM2:IWO2"/>
    <mergeCell ref="IVL2:IVN2"/>
    <mergeCell ref="IVO2:IVQ2"/>
    <mergeCell ref="IVR2:IVT2"/>
    <mergeCell ref="IVU2:IVW2"/>
    <mergeCell ref="IVX2:IVZ2"/>
    <mergeCell ref="IUW2:IUY2"/>
    <mergeCell ref="IUZ2:IVB2"/>
    <mergeCell ref="IVC2:IVE2"/>
    <mergeCell ref="IVF2:IVH2"/>
    <mergeCell ref="IVI2:IVK2"/>
    <mergeCell ref="IUH2:IUJ2"/>
    <mergeCell ref="IUK2:IUM2"/>
    <mergeCell ref="IUN2:IUP2"/>
    <mergeCell ref="IUQ2:IUS2"/>
    <mergeCell ref="IUT2:IUV2"/>
    <mergeCell ref="JBU2:JBW2"/>
    <mergeCell ref="JBX2:JBZ2"/>
    <mergeCell ref="JCA2:JCC2"/>
    <mergeCell ref="JCD2:JCF2"/>
    <mergeCell ref="JCG2:JCI2"/>
    <mergeCell ref="JBF2:JBH2"/>
    <mergeCell ref="JBI2:JBK2"/>
    <mergeCell ref="JBL2:JBN2"/>
    <mergeCell ref="JBO2:JBQ2"/>
    <mergeCell ref="JBR2:JBT2"/>
    <mergeCell ref="JAQ2:JAS2"/>
    <mergeCell ref="JAT2:JAV2"/>
    <mergeCell ref="JAW2:JAY2"/>
    <mergeCell ref="JAZ2:JBB2"/>
    <mergeCell ref="JBC2:JBE2"/>
    <mergeCell ref="JAB2:JAD2"/>
    <mergeCell ref="JAE2:JAG2"/>
    <mergeCell ref="JAH2:JAJ2"/>
    <mergeCell ref="JAK2:JAM2"/>
    <mergeCell ref="JAN2:JAP2"/>
    <mergeCell ref="IZM2:IZO2"/>
    <mergeCell ref="IZP2:IZR2"/>
    <mergeCell ref="IZS2:IZU2"/>
    <mergeCell ref="IZV2:IZX2"/>
    <mergeCell ref="IZY2:JAA2"/>
    <mergeCell ref="IYX2:IYZ2"/>
    <mergeCell ref="IZA2:IZC2"/>
    <mergeCell ref="IZD2:IZF2"/>
    <mergeCell ref="IZG2:IZI2"/>
    <mergeCell ref="IZJ2:IZL2"/>
    <mergeCell ref="IYI2:IYK2"/>
    <mergeCell ref="IYL2:IYN2"/>
    <mergeCell ref="IYO2:IYQ2"/>
    <mergeCell ref="IYR2:IYT2"/>
    <mergeCell ref="IYU2:IYW2"/>
    <mergeCell ref="JFV2:JFX2"/>
    <mergeCell ref="JFY2:JGA2"/>
    <mergeCell ref="JGB2:JGD2"/>
    <mergeCell ref="JGE2:JGG2"/>
    <mergeCell ref="JGH2:JGJ2"/>
    <mergeCell ref="JFG2:JFI2"/>
    <mergeCell ref="JFJ2:JFL2"/>
    <mergeCell ref="JFM2:JFO2"/>
    <mergeCell ref="JFP2:JFR2"/>
    <mergeCell ref="JFS2:JFU2"/>
    <mergeCell ref="JER2:JET2"/>
    <mergeCell ref="JEU2:JEW2"/>
    <mergeCell ref="JEX2:JEZ2"/>
    <mergeCell ref="JFA2:JFC2"/>
    <mergeCell ref="JFD2:JFF2"/>
    <mergeCell ref="JEC2:JEE2"/>
    <mergeCell ref="JEF2:JEH2"/>
    <mergeCell ref="JEI2:JEK2"/>
    <mergeCell ref="JEL2:JEN2"/>
    <mergeCell ref="JEO2:JEQ2"/>
    <mergeCell ref="JDN2:JDP2"/>
    <mergeCell ref="JDQ2:JDS2"/>
    <mergeCell ref="JDT2:JDV2"/>
    <mergeCell ref="JDW2:JDY2"/>
    <mergeCell ref="JDZ2:JEB2"/>
    <mergeCell ref="JCY2:JDA2"/>
    <mergeCell ref="JDB2:JDD2"/>
    <mergeCell ref="JDE2:JDG2"/>
    <mergeCell ref="JDH2:JDJ2"/>
    <mergeCell ref="JDK2:JDM2"/>
    <mergeCell ref="JCJ2:JCL2"/>
    <mergeCell ref="JCM2:JCO2"/>
    <mergeCell ref="JCP2:JCR2"/>
    <mergeCell ref="JCS2:JCU2"/>
    <mergeCell ref="JCV2:JCX2"/>
    <mergeCell ref="JJW2:JJY2"/>
    <mergeCell ref="JJZ2:JKB2"/>
    <mergeCell ref="JKC2:JKE2"/>
    <mergeCell ref="JKF2:JKH2"/>
    <mergeCell ref="JKI2:JKK2"/>
    <mergeCell ref="JJH2:JJJ2"/>
    <mergeCell ref="JJK2:JJM2"/>
    <mergeCell ref="JJN2:JJP2"/>
    <mergeCell ref="JJQ2:JJS2"/>
    <mergeCell ref="JJT2:JJV2"/>
    <mergeCell ref="JIS2:JIU2"/>
    <mergeCell ref="JIV2:JIX2"/>
    <mergeCell ref="JIY2:JJA2"/>
    <mergeCell ref="JJB2:JJD2"/>
    <mergeCell ref="JJE2:JJG2"/>
    <mergeCell ref="JID2:JIF2"/>
    <mergeCell ref="JIG2:JII2"/>
    <mergeCell ref="JIJ2:JIL2"/>
    <mergeCell ref="JIM2:JIO2"/>
    <mergeCell ref="JIP2:JIR2"/>
    <mergeCell ref="JHO2:JHQ2"/>
    <mergeCell ref="JHR2:JHT2"/>
    <mergeCell ref="JHU2:JHW2"/>
    <mergeCell ref="JHX2:JHZ2"/>
    <mergeCell ref="JIA2:JIC2"/>
    <mergeCell ref="JGZ2:JHB2"/>
    <mergeCell ref="JHC2:JHE2"/>
    <mergeCell ref="JHF2:JHH2"/>
    <mergeCell ref="JHI2:JHK2"/>
    <mergeCell ref="JHL2:JHN2"/>
    <mergeCell ref="JGK2:JGM2"/>
    <mergeCell ref="JGN2:JGP2"/>
    <mergeCell ref="JGQ2:JGS2"/>
    <mergeCell ref="JGT2:JGV2"/>
    <mergeCell ref="JGW2:JGY2"/>
    <mergeCell ref="JNX2:JNZ2"/>
    <mergeCell ref="JOA2:JOC2"/>
    <mergeCell ref="JOD2:JOF2"/>
    <mergeCell ref="JOG2:JOI2"/>
    <mergeCell ref="JOJ2:JOL2"/>
    <mergeCell ref="JNI2:JNK2"/>
    <mergeCell ref="JNL2:JNN2"/>
    <mergeCell ref="JNO2:JNQ2"/>
    <mergeCell ref="JNR2:JNT2"/>
    <mergeCell ref="JNU2:JNW2"/>
    <mergeCell ref="JMT2:JMV2"/>
    <mergeCell ref="JMW2:JMY2"/>
    <mergeCell ref="JMZ2:JNB2"/>
    <mergeCell ref="JNC2:JNE2"/>
    <mergeCell ref="JNF2:JNH2"/>
    <mergeCell ref="JME2:JMG2"/>
    <mergeCell ref="JMH2:JMJ2"/>
    <mergeCell ref="JMK2:JMM2"/>
    <mergeCell ref="JMN2:JMP2"/>
    <mergeCell ref="JMQ2:JMS2"/>
    <mergeCell ref="JLP2:JLR2"/>
    <mergeCell ref="JLS2:JLU2"/>
    <mergeCell ref="JLV2:JLX2"/>
    <mergeCell ref="JLY2:JMA2"/>
    <mergeCell ref="JMB2:JMD2"/>
    <mergeCell ref="JLA2:JLC2"/>
    <mergeCell ref="JLD2:JLF2"/>
    <mergeCell ref="JLG2:JLI2"/>
    <mergeCell ref="JLJ2:JLL2"/>
    <mergeCell ref="JLM2:JLO2"/>
    <mergeCell ref="JKL2:JKN2"/>
    <mergeCell ref="JKO2:JKQ2"/>
    <mergeCell ref="JKR2:JKT2"/>
    <mergeCell ref="JKU2:JKW2"/>
    <mergeCell ref="JKX2:JKZ2"/>
    <mergeCell ref="JRY2:JSA2"/>
    <mergeCell ref="JSB2:JSD2"/>
    <mergeCell ref="JSE2:JSG2"/>
    <mergeCell ref="JSH2:JSJ2"/>
    <mergeCell ref="JSK2:JSM2"/>
    <mergeCell ref="JRJ2:JRL2"/>
    <mergeCell ref="JRM2:JRO2"/>
    <mergeCell ref="JRP2:JRR2"/>
    <mergeCell ref="JRS2:JRU2"/>
    <mergeCell ref="JRV2:JRX2"/>
    <mergeCell ref="JQU2:JQW2"/>
    <mergeCell ref="JQX2:JQZ2"/>
    <mergeCell ref="JRA2:JRC2"/>
    <mergeCell ref="JRD2:JRF2"/>
    <mergeCell ref="JRG2:JRI2"/>
    <mergeCell ref="JQF2:JQH2"/>
    <mergeCell ref="JQI2:JQK2"/>
    <mergeCell ref="JQL2:JQN2"/>
    <mergeCell ref="JQO2:JQQ2"/>
    <mergeCell ref="JQR2:JQT2"/>
    <mergeCell ref="JPQ2:JPS2"/>
    <mergeCell ref="JPT2:JPV2"/>
    <mergeCell ref="JPW2:JPY2"/>
    <mergeCell ref="JPZ2:JQB2"/>
    <mergeCell ref="JQC2:JQE2"/>
    <mergeCell ref="JPB2:JPD2"/>
    <mergeCell ref="JPE2:JPG2"/>
    <mergeCell ref="JPH2:JPJ2"/>
    <mergeCell ref="JPK2:JPM2"/>
    <mergeCell ref="JPN2:JPP2"/>
    <mergeCell ref="JOM2:JOO2"/>
    <mergeCell ref="JOP2:JOR2"/>
    <mergeCell ref="JOS2:JOU2"/>
    <mergeCell ref="JOV2:JOX2"/>
    <mergeCell ref="JOY2:JPA2"/>
    <mergeCell ref="JVZ2:JWB2"/>
    <mergeCell ref="JWC2:JWE2"/>
    <mergeCell ref="JWF2:JWH2"/>
    <mergeCell ref="JWI2:JWK2"/>
    <mergeCell ref="JWL2:JWN2"/>
    <mergeCell ref="JVK2:JVM2"/>
    <mergeCell ref="JVN2:JVP2"/>
    <mergeCell ref="JVQ2:JVS2"/>
    <mergeCell ref="JVT2:JVV2"/>
    <mergeCell ref="JVW2:JVY2"/>
    <mergeCell ref="JUV2:JUX2"/>
    <mergeCell ref="JUY2:JVA2"/>
    <mergeCell ref="JVB2:JVD2"/>
    <mergeCell ref="JVE2:JVG2"/>
    <mergeCell ref="JVH2:JVJ2"/>
    <mergeCell ref="JUG2:JUI2"/>
    <mergeCell ref="JUJ2:JUL2"/>
    <mergeCell ref="JUM2:JUO2"/>
    <mergeCell ref="JUP2:JUR2"/>
    <mergeCell ref="JUS2:JUU2"/>
    <mergeCell ref="JTR2:JTT2"/>
    <mergeCell ref="JTU2:JTW2"/>
    <mergeCell ref="JTX2:JTZ2"/>
    <mergeCell ref="JUA2:JUC2"/>
    <mergeCell ref="JUD2:JUF2"/>
    <mergeCell ref="JTC2:JTE2"/>
    <mergeCell ref="JTF2:JTH2"/>
    <mergeCell ref="JTI2:JTK2"/>
    <mergeCell ref="JTL2:JTN2"/>
    <mergeCell ref="JTO2:JTQ2"/>
    <mergeCell ref="JSN2:JSP2"/>
    <mergeCell ref="JSQ2:JSS2"/>
    <mergeCell ref="JST2:JSV2"/>
    <mergeCell ref="JSW2:JSY2"/>
    <mergeCell ref="JSZ2:JTB2"/>
    <mergeCell ref="KAA2:KAC2"/>
    <mergeCell ref="KAD2:KAF2"/>
    <mergeCell ref="KAG2:KAI2"/>
    <mergeCell ref="KAJ2:KAL2"/>
    <mergeCell ref="KAM2:KAO2"/>
    <mergeCell ref="JZL2:JZN2"/>
    <mergeCell ref="JZO2:JZQ2"/>
    <mergeCell ref="JZR2:JZT2"/>
    <mergeCell ref="JZU2:JZW2"/>
    <mergeCell ref="JZX2:JZZ2"/>
    <mergeCell ref="JYW2:JYY2"/>
    <mergeCell ref="JYZ2:JZB2"/>
    <mergeCell ref="JZC2:JZE2"/>
    <mergeCell ref="JZF2:JZH2"/>
    <mergeCell ref="JZI2:JZK2"/>
    <mergeCell ref="JYH2:JYJ2"/>
    <mergeCell ref="JYK2:JYM2"/>
    <mergeCell ref="JYN2:JYP2"/>
    <mergeCell ref="JYQ2:JYS2"/>
    <mergeCell ref="JYT2:JYV2"/>
    <mergeCell ref="JXS2:JXU2"/>
    <mergeCell ref="JXV2:JXX2"/>
    <mergeCell ref="JXY2:JYA2"/>
    <mergeCell ref="JYB2:JYD2"/>
    <mergeCell ref="JYE2:JYG2"/>
    <mergeCell ref="JXD2:JXF2"/>
    <mergeCell ref="JXG2:JXI2"/>
    <mergeCell ref="JXJ2:JXL2"/>
    <mergeCell ref="JXM2:JXO2"/>
    <mergeCell ref="JXP2:JXR2"/>
    <mergeCell ref="JWO2:JWQ2"/>
    <mergeCell ref="JWR2:JWT2"/>
    <mergeCell ref="JWU2:JWW2"/>
    <mergeCell ref="JWX2:JWZ2"/>
    <mergeCell ref="JXA2:JXC2"/>
    <mergeCell ref="KEB2:KED2"/>
    <mergeCell ref="KEE2:KEG2"/>
    <mergeCell ref="KEH2:KEJ2"/>
    <mergeCell ref="KEK2:KEM2"/>
    <mergeCell ref="KEN2:KEP2"/>
    <mergeCell ref="KDM2:KDO2"/>
    <mergeCell ref="KDP2:KDR2"/>
    <mergeCell ref="KDS2:KDU2"/>
    <mergeCell ref="KDV2:KDX2"/>
    <mergeCell ref="KDY2:KEA2"/>
    <mergeCell ref="KCX2:KCZ2"/>
    <mergeCell ref="KDA2:KDC2"/>
    <mergeCell ref="KDD2:KDF2"/>
    <mergeCell ref="KDG2:KDI2"/>
    <mergeCell ref="KDJ2:KDL2"/>
    <mergeCell ref="KCI2:KCK2"/>
    <mergeCell ref="KCL2:KCN2"/>
    <mergeCell ref="KCO2:KCQ2"/>
    <mergeCell ref="KCR2:KCT2"/>
    <mergeCell ref="KCU2:KCW2"/>
    <mergeCell ref="KBT2:KBV2"/>
    <mergeCell ref="KBW2:KBY2"/>
    <mergeCell ref="KBZ2:KCB2"/>
    <mergeCell ref="KCC2:KCE2"/>
    <mergeCell ref="KCF2:KCH2"/>
    <mergeCell ref="KBE2:KBG2"/>
    <mergeCell ref="KBH2:KBJ2"/>
    <mergeCell ref="KBK2:KBM2"/>
    <mergeCell ref="KBN2:KBP2"/>
    <mergeCell ref="KBQ2:KBS2"/>
    <mergeCell ref="KAP2:KAR2"/>
    <mergeCell ref="KAS2:KAU2"/>
    <mergeCell ref="KAV2:KAX2"/>
    <mergeCell ref="KAY2:KBA2"/>
    <mergeCell ref="KBB2:KBD2"/>
    <mergeCell ref="KIC2:KIE2"/>
    <mergeCell ref="KIF2:KIH2"/>
    <mergeCell ref="KII2:KIK2"/>
    <mergeCell ref="KIL2:KIN2"/>
    <mergeCell ref="KIO2:KIQ2"/>
    <mergeCell ref="KHN2:KHP2"/>
    <mergeCell ref="KHQ2:KHS2"/>
    <mergeCell ref="KHT2:KHV2"/>
    <mergeCell ref="KHW2:KHY2"/>
    <mergeCell ref="KHZ2:KIB2"/>
    <mergeCell ref="KGY2:KHA2"/>
    <mergeCell ref="KHB2:KHD2"/>
    <mergeCell ref="KHE2:KHG2"/>
    <mergeCell ref="KHH2:KHJ2"/>
    <mergeCell ref="KHK2:KHM2"/>
    <mergeCell ref="KGJ2:KGL2"/>
    <mergeCell ref="KGM2:KGO2"/>
    <mergeCell ref="KGP2:KGR2"/>
    <mergeCell ref="KGS2:KGU2"/>
    <mergeCell ref="KGV2:KGX2"/>
    <mergeCell ref="KFU2:KFW2"/>
    <mergeCell ref="KFX2:KFZ2"/>
    <mergeCell ref="KGA2:KGC2"/>
    <mergeCell ref="KGD2:KGF2"/>
    <mergeCell ref="KGG2:KGI2"/>
    <mergeCell ref="KFF2:KFH2"/>
    <mergeCell ref="KFI2:KFK2"/>
    <mergeCell ref="KFL2:KFN2"/>
    <mergeCell ref="KFO2:KFQ2"/>
    <mergeCell ref="KFR2:KFT2"/>
    <mergeCell ref="KEQ2:KES2"/>
    <mergeCell ref="KET2:KEV2"/>
    <mergeCell ref="KEW2:KEY2"/>
    <mergeCell ref="KEZ2:KFB2"/>
    <mergeCell ref="KFC2:KFE2"/>
    <mergeCell ref="KMD2:KMF2"/>
    <mergeCell ref="KMG2:KMI2"/>
    <mergeCell ref="KMJ2:KML2"/>
    <mergeCell ref="KMM2:KMO2"/>
    <mergeCell ref="KMP2:KMR2"/>
    <mergeCell ref="KLO2:KLQ2"/>
    <mergeCell ref="KLR2:KLT2"/>
    <mergeCell ref="KLU2:KLW2"/>
    <mergeCell ref="KLX2:KLZ2"/>
    <mergeCell ref="KMA2:KMC2"/>
    <mergeCell ref="KKZ2:KLB2"/>
    <mergeCell ref="KLC2:KLE2"/>
    <mergeCell ref="KLF2:KLH2"/>
    <mergeCell ref="KLI2:KLK2"/>
    <mergeCell ref="KLL2:KLN2"/>
    <mergeCell ref="KKK2:KKM2"/>
    <mergeCell ref="KKN2:KKP2"/>
    <mergeCell ref="KKQ2:KKS2"/>
    <mergeCell ref="KKT2:KKV2"/>
    <mergeCell ref="KKW2:KKY2"/>
    <mergeCell ref="KJV2:KJX2"/>
    <mergeCell ref="KJY2:KKA2"/>
    <mergeCell ref="KKB2:KKD2"/>
    <mergeCell ref="KKE2:KKG2"/>
    <mergeCell ref="KKH2:KKJ2"/>
    <mergeCell ref="KJG2:KJI2"/>
    <mergeCell ref="KJJ2:KJL2"/>
    <mergeCell ref="KJM2:KJO2"/>
    <mergeCell ref="KJP2:KJR2"/>
    <mergeCell ref="KJS2:KJU2"/>
    <mergeCell ref="KIR2:KIT2"/>
    <mergeCell ref="KIU2:KIW2"/>
    <mergeCell ref="KIX2:KIZ2"/>
    <mergeCell ref="KJA2:KJC2"/>
    <mergeCell ref="KJD2:KJF2"/>
    <mergeCell ref="KQE2:KQG2"/>
    <mergeCell ref="KQH2:KQJ2"/>
    <mergeCell ref="KQK2:KQM2"/>
    <mergeCell ref="KQN2:KQP2"/>
    <mergeCell ref="KQQ2:KQS2"/>
    <mergeCell ref="KPP2:KPR2"/>
    <mergeCell ref="KPS2:KPU2"/>
    <mergeCell ref="KPV2:KPX2"/>
    <mergeCell ref="KPY2:KQA2"/>
    <mergeCell ref="KQB2:KQD2"/>
    <mergeCell ref="KPA2:KPC2"/>
    <mergeCell ref="KPD2:KPF2"/>
    <mergeCell ref="KPG2:KPI2"/>
    <mergeCell ref="KPJ2:KPL2"/>
    <mergeCell ref="KPM2:KPO2"/>
    <mergeCell ref="KOL2:KON2"/>
    <mergeCell ref="KOO2:KOQ2"/>
    <mergeCell ref="KOR2:KOT2"/>
    <mergeCell ref="KOU2:KOW2"/>
    <mergeCell ref="KOX2:KOZ2"/>
    <mergeCell ref="KNW2:KNY2"/>
    <mergeCell ref="KNZ2:KOB2"/>
    <mergeCell ref="KOC2:KOE2"/>
    <mergeCell ref="KOF2:KOH2"/>
    <mergeCell ref="KOI2:KOK2"/>
    <mergeCell ref="KNH2:KNJ2"/>
    <mergeCell ref="KNK2:KNM2"/>
    <mergeCell ref="KNN2:KNP2"/>
    <mergeCell ref="KNQ2:KNS2"/>
    <mergeCell ref="KNT2:KNV2"/>
    <mergeCell ref="KMS2:KMU2"/>
    <mergeCell ref="KMV2:KMX2"/>
    <mergeCell ref="KMY2:KNA2"/>
    <mergeCell ref="KNB2:KND2"/>
    <mergeCell ref="KNE2:KNG2"/>
    <mergeCell ref="KUF2:KUH2"/>
    <mergeCell ref="KUI2:KUK2"/>
    <mergeCell ref="KUL2:KUN2"/>
    <mergeCell ref="KUO2:KUQ2"/>
    <mergeCell ref="KUR2:KUT2"/>
    <mergeCell ref="KTQ2:KTS2"/>
    <mergeCell ref="KTT2:KTV2"/>
    <mergeCell ref="KTW2:KTY2"/>
    <mergeCell ref="KTZ2:KUB2"/>
    <mergeCell ref="KUC2:KUE2"/>
    <mergeCell ref="KTB2:KTD2"/>
    <mergeCell ref="KTE2:KTG2"/>
    <mergeCell ref="KTH2:KTJ2"/>
    <mergeCell ref="KTK2:KTM2"/>
    <mergeCell ref="KTN2:KTP2"/>
    <mergeCell ref="KSM2:KSO2"/>
    <mergeCell ref="KSP2:KSR2"/>
    <mergeCell ref="KSS2:KSU2"/>
    <mergeCell ref="KSV2:KSX2"/>
    <mergeCell ref="KSY2:KTA2"/>
    <mergeCell ref="KRX2:KRZ2"/>
    <mergeCell ref="KSA2:KSC2"/>
    <mergeCell ref="KSD2:KSF2"/>
    <mergeCell ref="KSG2:KSI2"/>
    <mergeCell ref="KSJ2:KSL2"/>
    <mergeCell ref="KRI2:KRK2"/>
    <mergeCell ref="KRL2:KRN2"/>
    <mergeCell ref="KRO2:KRQ2"/>
    <mergeCell ref="KRR2:KRT2"/>
    <mergeCell ref="KRU2:KRW2"/>
    <mergeCell ref="KQT2:KQV2"/>
    <mergeCell ref="KQW2:KQY2"/>
    <mergeCell ref="KQZ2:KRB2"/>
    <mergeCell ref="KRC2:KRE2"/>
    <mergeCell ref="KRF2:KRH2"/>
    <mergeCell ref="KYG2:KYI2"/>
    <mergeCell ref="KYJ2:KYL2"/>
    <mergeCell ref="KYM2:KYO2"/>
    <mergeCell ref="KYP2:KYR2"/>
    <mergeCell ref="KYS2:KYU2"/>
    <mergeCell ref="KXR2:KXT2"/>
    <mergeCell ref="KXU2:KXW2"/>
    <mergeCell ref="KXX2:KXZ2"/>
    <mergeCell ref="KYA2:KYC2"/>
    <mergeCell ref="KYD2:KYF2"/>
    <mergeCell ref="KXC2:KXE2"/>
    <mergeCell ref="KXF2:KXH2"/>
    <mergeCell ref="KXI2:KXK2"/>
    <mergeCell ref="KXL2:KXN2"/>
    <mergeCell ref="KXO2:KXQ2"/>
    <mergeCell ref="KWN2:KWP2"/>
    <mergeCell ref="KWQ2:KWS2"/>
    <mergeCell ref="KWT2:KWV2"/>
    <mergeCell ref="KWW2:KWY2"/>
    <mergeCell ref="KWZ2:KXB2"/>
    <mergeCell ref="KVY2:KWA2"/>
    <mergeCell ref="KWB2:KWD2"/>
    <mergeCell ref="KWE2:KWG2"/>
    <mergeCell ref="KWH2:KWJ2"/>
    <mergeCell ref="KWK2:KWM2"/>
    <mergeCell ref="KVJ2:KVL2"/>
    <mergeCell ref="KVM2:KVO2"/>
    <mergeCell ref="KVP2:KVR2"/>
    <mergeCell ref="KVS2:KVU2"/>
    <mergeCell ref="KVV2:KVX2"/>
    <mergeCell ref="KUU2:KUW2"/>
    <mergeCell ref="KUX2:KUZ2"/>
    <mergeCell ref="KVA2:KVC2"/>
    <mergeCell ref="KVD2:KVF2"/>
    <mergeCell ref="KVG2:KVI2"/>
    <mergeCell ref="LCH2:LCJ2"/>
    <mergeCell ref="LCK2:LCM2"/>
    <mergeCell ref="LCN2:LCP2"/>
    <mergeCell ref="LCQ2:LCS2"/>
    <mergeCell ref="LCT2:LCV2"/>
    <mergeCell ref="LBS2:LBU2"/>
    <mergeCell ref="LBV2:LBX2"/>
    <mergeCell ref="LBY2:LCA2"/>
    <mergeCell ref="LCB2:LCD2"/>
    <mergeCell ref="LCE2:LCG2"/>
    <mergeCell ref="LBD2:LBF2"/>
    <mergeCell ref="LBG2:LBI2"/>
    <mergeCell ref="LBJ2:LBL2"/>
    <mergeCell ref="LBM2:LBO2"/>
    <mergeCell ref="LBP2:LBR2"/>
    <mergeCell ref="LAO2:LAQ2"/>
    <mergeCell ref="LAR2:LAT2"/>
    <mergeCell ref="LAU2:LAW2"/>
    <mergeCell ref="LAX2:LAZ2"/>
    <mergeCell ref="LBA2:LBC2"/>
    <mergeCell ref="KZZ2:LAB2"/>
    <mergeCell ref="LAC2:LAE2"/>
    <mergeCell ref="LAF2:LAH2"/>
    <mergeCell ref="LAI2:LAK2"/>
    <mergeCell ref="LAL2:LAN2"/>
    <mergeCell ref="KZK2:KZM2"/>
    <mergeCell ref="KZN2:KZP2"/>
    <mergeCell ref="KZQ2:KZS2"/>
    <mergeCell ref="KZT2:KZV2"/>
    <mergeCell ref="KZW2:KZY2"/>
    <mergeCell ref="KYV2:KYX2"/>
    <mergeCell ref="KYY2:KZA2"/>
    <mergeCell ref="KZB2:KZD2"/>
    <mergeCell ref="KZE2:KZG2"/>
    <mergeCell ref="KZH2:KZJ2"/>
    <mergeCell ref="LGI2:LGK2"/>
    <mergeCell ref="LGL2:LGN2"/>
    <mergeCell ref="LGO2:LGQ2"/>
    <mergeCell ref="LGR2:LGT2"/>
    <mergeCell ref="LGU2:LGW2"/>
    <mergeCell ref="LFT2:LFV2"/>
    <mergeCell ref="LFW2:LFY2"/>
    <mergeCell ref="LFZ2:LGB2"/>
    <mergeCell ref="LGC2:LGE2"/>
    <mergeCell ref="LGF2:LGH2"/>
    <mergeCell ref="LFE2:LFG2"/>
    <mergeCell ref="LFH2:LFJ2"/>
    <mergeCell ref="LFK2:LFM2"/>
    <mergeCell ref="LFN2:LFP2"/>
    <mergeCell ref="LFQ2:LFS2"/>
    <mergeCell ref="LEP2:LER2"/>
    <mergeCell ref="LES2:LEU2"/>
    <mergeCell ref="LEV2:LEX2"/>
    <mergeCell ref="LEY2:LFA2"/>
    <mergeCell ref="LFB2:LFD2"/>
    <mergeCell ref="LEA2:LEC2"/>
    <mergeCell ref="LED2:LEF2"/>
    <mergeCell ref="LEG2:LEI2"/>
    <mergeCell ref="LEJ2:LEL2"/>
    <mergeCell ref="LEM2:LEO2"/>
    <mergeCell ref="LDL2:LDN2"/>
    <mergeCell ref="LDO2:LDQ2"/>
    <mergeCell ref="LDR2:LDT2"/>
    <mergeCell ref="LDU2:LDW2"/>
    <mergeCell ref="LDX2:LDZ2"/>
    <mergeCell ref="LCW2:LCY2"/>
    <mergeCell ref="LCZ2:LDB2"/>
    <mergeCell ref="LDC2:LDE2"/>
    <mergeCell ref="LDF2:LDH2"/>
    <mergeCell ref="LDI2:LDK2"/>
    <mergeCell ref="LKJ2:LKL2"/>
    <mergeCell ref="LKM2:LKO2"/>
    <mergeCell ref="LKP2:LKR2"/>
    <mergeCell ref="LKS2:LKU2"/>
    <mergeCell ref="LKV2:LKX2"/>
    <mergeCell ref="LJU2:LJW2"/>
    <mergeCell ref="LJX2:LJZ2"/>
    <mergeCell ref="LKA2:LKC2"/>
    <mergeCell ref="LKD2:LKF2"/>
    <mergeCell ref="LKG2:LKI2"/>
    <mergeCell ref="LJF2:LJH2"/>
    <mergeCell ref="LJI2:LJK2"/>
    <mergeCell ref="LJL2:LJN2"/>
    <mergeCell ref="LJO2:LJQ2"/>
    <mergeCell ref="LJR2:LJT2"/>
    <mergeCell ref="LIQ2:LIS2"/>
    <mergeCell ref="LIT2:LIV2"/>
    <mergeCell ref="LIW2:LIY2"/>
    <mergeCell ref="LIZ2:LJB2"/>
    <mergeCell ref="LJC2:LJE2"/>
    <mergeCell ref="LIB2:LID2"/>
    <mergeCell ref="LIE2:LIG2"/>
    <mergeCell ref="LIH2:LIJ2"/>
    <mergeCell ref="LIK2:LIM2"/>
    <mergeCell ref="LIN2:LIP2"/>
    <mergeCell ref="LHM2:LHO2"/>
    <mergeCell ref="LHP2:LHR2"/>
    <mergeCell ref="LHS2:LHU2"/>
    <mergeCell ref="LHV2:LHX2"/>
    <mergeCell ref="LHY2:LIA2"/>
    <mergeCell ref="LGX2:LGZ2"/>
    <mergeCell ref="LHA2:LHC2"/>
    <mergeCell ref="LHD2:LHF2"/>
    <mergeCell ref="LHG2:LHI2"/>
    <mergeCell ref="LHJ2:LHL2"/>
    <mergeCell ref="LOK2:LOM2"/>
    <mergeCell ref="LON2:LOP2"/>
    <mergeCell ref="LOQ2:LOS2"/>
    <mergeCell ref="LOT2:LOV2"/>
    <mergeCell ref="LOW2:LOY2"/>
    <mergeCell ref="LNV2:LNX2"/>
    <mergeCell ref="LNY2:LOA2"/>
    <mergeCell ref="LOB2:LOD2"/>
    <mergeCell ref="LOE2:LOG2"/>
    <mergeCell ref="LOH2:LOJ2"/>
    <mergeCell ref="LNG2:LNI2"/>
    <mergeCell ref="LNJ2:LNL2"/>
    <mergeCell ref="LNM2:LNO2"/>
    <mergeCell ref="LNP2:LNR2"/>
    <mergeCell ref="LNS2:LNU2"/>
    <mergeCell ref="LMR2:LMT2"/>
    <mergeCell ref="LMU2:LMW2"/>
    <mergeCell ref="LMX2:LMZ2"/>
    <mergeCell ref="LNA2:LNC2"/>
    <mergeCell ref="LND2:LNF2"/>
    <mergeCell ref="LMC2:LME2"/>
    <mergeCell ref="LMF2:LMH2"/>
    <mergeCell ref="LMI2:LMK2"/>
    <mergeCell ref="LML2:LMN2"/>
    <mergeCell ref="LMO2:LMQ2"/>
    <mergeCell ref="LLN2:LLP2"/>
    <mergeCell ref="LLQ2:LLS2"/>
    <mergeCell ref="LLT2:LLV2"/>
    <mergeCell ref="LLW2:LLY2"/>
    <mergeCell ref="LLZ2:LMB2"/>
    <mergeCell ref="LKY2:LLA2"/>
    <mergeCell ref="LLB2:LLD2"/>
    <mergeCell ref="LLE2:LLG2"/>
    <mergeCell ref="LLH2:LLJ2"/>
    <mergeCell ref="LLK2:LLM2"/>
    <mergeCell ref="LSL2:LSN2"/>
    <mergeCell ref="LSO2:LSQ2"/>
    <mergeCell ref="LSR2:LST2"/>
    <mergeCell ref="LSU2:LSW2"/>
    <mergeCell ref="LSX2:LSZ2"/>
    <mergeCell ref="LRW2:LRY2"/>
    <mergeCell ref="LRZ2:LSB2"/>
    <mergeCell ref="LSC2:LSE2"/>
    <mergeCell ref="LSF2:LSH2"/>
    <mergeCell ref="LSI2:LSK2"/>
    <mergeCell ref="LRH2:LRJ2"/>
    <mergeCell ref="LRK2:LRM2"/>
    <mergeCell ref="LRN2:LRP2"/>
    <mergeCell ref="LRQ2:LRS2"/>
    <mergeCell ref="LRT2:LRV2"/>
    <mergeCell ref="LQS2:LQU2"/>
    <mergeCell ref="LQV2:LQX2"/>
    <mergeCell ref="LQY2:LRA2"/>
    <mergeCell ref="LRB2:LRD2"/>
    <mergeCell ref="LRE2:LRG2"/>
    <mergeCell ref="LQD2:LQF2"/>
    <mergeCell ref="LQG2:LQI2"/>
    <mergeCell ref="LQJ2:LQL2"/>
    <mergeCell ref="LQM2:LQO2"/>
    <mergeCell ref="LQP2:LQR2"/>
    <mergeCell ref="LPO2:LPQ2"/>
    <mergeCell ref="LPR2:LPT2"/>
    <mergeCell ref="LPU2:LPW2"/>
    <mergeCell ref="LPX2:LPZ2"/>
    <mergeCell ref="LQA2:LQC2"/>
    <mergeCell ref="LOZ2:LPB2"/>
    <mergeCell ref="LPC2:LPE2"/>
    <mergeCell ref="LPF2:LPH2"/>
    <mergeCell ref="LPI2:LPK2"/>
    <mergeCell ref="LPL2:LPN2"/>
    <mergeCell ref="LWM2:LWO2"/>
    <mergeCell ref="LWP2:LWR2"/>
    <mergeCell ref="LWS2:LWU2"/>
    <mergeCell ref="LWV2:LWX2"/>
    <mergeCell ref="LWY2:LXA2"/>
    <mergeCell ref="LVX2:LVZ2"/>
    <mergeCell ref="LWA2:LWC2"/>
    <mergeCell ref="LWD2:LWF2"/>
    <mergeCell ref="LWG2:LWI2"/>
    <mergeCell ref="LWJ2:LWL2"/>
    <mergeCell ref="LVI2:LVK2"/>
    <mergeCell ref="LVL2:LVN2"/>
    <mergeCell ref="LVO2:LVQ2"/>
    <mergeCell ref="LVR2:LVT2"/>
    <mergeCell ref="LVU2:LVW2"/>
    <mergeCell ref="LUT2:LUV2"/>
    <mergeCell ref="LUW2:LUY2"/>
    <mergeCell ref="LUZ2:LVB2"/>
    <mergeCell ref="LVC2:LVE2"/>
    <mergeCell ref="LVF2:LVH2"/>
    <mergeCell ref="LUE2:LUG2"/>
    <mergeCell ref="LUH2:LUJ2"/>
    <mergeCell ref="LUK2:LUM2"/>
    <mergeCell ref="LUN2:LUP2"/>
    <mergeCell ref="LUQ2:LUS2"/>
    <mergeCell ref="LTP2:LTR2"/>
    <mergeCell ref="LTS2:LTU2"/>
    <mergeCell ref="LTV2:LTX2"/>
    <mergeCell ref="LTY2:LUA2"/>
    <mergeCell ref="LUB2:LUD2"/>
    <mergeCell ref="LTA2:LTC2"/>
    <mergeCell ref="LTD2:LTF2"/>
    <mergeCell ref="LTG2:LTI2"/>
    <mergeCell ref="LTJ2:LTL2"/>
    <mergeCell ref="LTM2:LTO2"/>
    <mergeCell ref="MAN2:MAP2"/>
    <mergeCell ref="MAQ2:MAS2"/>
    <mergeCell ref="MAT2:MAV2"/>
    <mergeCell ref="MAW2:MAY2"/>
    <mergeCell ref="MAZ2:MBB2"/>
    <mergeCell ref="LZY2:MAA2"/>
    <mergeCell ref="MAB2:MAD2"/>
    <mergeCell ref="MAE2:MAG2"/>
    <mergeCell ref="MAH2:MAJ2"/>
    <mergeCell ref="MAK2:MAM2"/>
    <mergeCell ref="LZJ2:LZL2"/>
    <mergeCell ref="LZM2:LZO2"/>
    <mergeCell ref="LZP2:LZR2"/>
    <mergeCell ref="LZS2:LZU2"/>
    <mergeCell ref="LZV2:LZX2"/>
    <mergeCell ref="LYU2:LYW2"/>
    <mergeCell ref="LYX2:LYZ2"/>
    <mergeCell ref="LZA2:LZC2"/>
    <mergeCell ref="LZD2:LZF2"/>
    <mergeCell ref="LZG2:LZI2"/>
    <mergeCell ref="LYF2:LYH2"/>
    <mergeCell ref="LYI2:LYK2"/>
    <mergeCell ref="LYL2:LYN2"/>
    <mergeCell ref="LYO2:LYQ2"/>
    <mergeCell ref="LYR2:LYT2"/>
    <mergeCell ref="LXQ2:LXS2"/>
    <mergeCell ref="LXT2:LXV2"/>
    <mergeCell ref="LXW2:LXY2"/>
    <mergeCell ref="LXZ2:LYB2"/>
    <mergeCell ref="LYC2:LYE2"/>
    <mergeCell ref="LXB2:LXD2"/>
    <mergeCell ref="LXE2:LXG2"/>
    <mergeCell ref="LXH2:LXJ2"/>
    <mergeCell ref="LXK2:LXM2"/>
    <mergeCell ref="LXN2:LXP2"/>
    <mergeCell ref="MEO2:MEQ2"/>
    <mergeCell ref="MER2:MET2"/>
    <mergeCell ref="MEU2:MEW2"/>
    <mergeCell ref="MEX2:MEZ2"/>
    <mergeCell ref="MFA2:MFC2"/>
    <mergeCell ref="MDZ2:MEB2"/>
    <mergeCell ref="MEC2:MEE2"/>
    <mergeCell ref="MEF2:MEH2"/>
    <mergeCell ref="MEI2:MEK2"/>
    <mergeCell ref="MEL2:MEN2"/>
    <mergeCell ref="MDK2:MDM2"/>
    <mergeCell ref="MDN2:MDP2"/>
    <mergeCell ref="MDQ2:MDS2"/>
    <mergeCell ref="MDT2:MDV2"/>
    <mergeCell ref="MDW2:MDY2"/>
    <mergeCell ref="MCV2:MCX2"/>
    <mergeCell ref="MCY2:MDA2"/>
    <mergeCell ref="MDB2:MDD2"/>
    <mergeCell ref="MDE2:MDG2"/>
    <mergeCell ref="MDH2:MDJ2"/>
    <mergeCell ref="MCG2:MCI2"/>
    <mergeCell ref="MCJ2:MCL2"/>
    <mergeCell ref="MCM2:MCO2"/>
    <mergeCell ref="MCP2:MCR2"/>
    <mergeCell ref="MCS2:MCU2"/>
    <mergeCell ref="MBR2:MBT2"/>
    <mergeCell ref="MBU2:MBW2"/>
    <mergeCell ref="MBX2:MBZ2"/>
    <mergeCell ref="MCA2:MCC2"/>
    <mergeCell ref="MCD2:MCF2"/>
    <mergeCell ref="MBC2:MBE2"/>
    <mergeCell ref="MBF2:MBH2"/>
    <mergeCell ref="MBI2:MBK2"/>
    <mergeCell ref="MBL2:MBN2"/>
    <mergeCell ref="MBO2:MBQ2"/>
    <mergeCell ref="MIP2:MIR2"/>
    <mergeCell ref="MIS2:MIU2"/>
    <mergeCell ref="MIV2:MIX2"/>
    <mergeCell ref="MIY2:MJA2"/>
    <mergeCell ref="MJB2:MJD2"/>
    <mergeCell ref="MIA2:MIC2"/>
    <mergeCell ref="MID2:MIF2"/>
    <mergeCell ref="MIG2:MII2"/>
    <mergeCell ref="MIJ2:MIL2"/>
    <mergeCell ref="MIM2:MIO2"/>
    <mergeCell ref="MHL2:MHN2"/>
    <mergeCell ref="MHO2:MHQ2"/>
    <mergeCell ref="MHR2:MHT2"/>
    <mergeCell ref="MHU2:MHW2"/>
    <mergeCell ref="MHX2:MHZ2"/>
    <mergeCell ref="MGW2:MGY2"/>
    <mergeCell ref="MGZ2:MHB2"/>
    <mergeCell ref="MHC2:MHE2"/>
    <mergeCell ref="MHF2:MHH2"/>
    <mergeCell ref="MHI2:MHK2"/>
    <mergeCell ref="MGH2:MGJ2"/>
    <mergeCell ref="MGK2:MGM2"/>
    <mergeCell ref="MGN2:MGP2"/>
    <mergeCell ref="MGQ2:MGS2"/>
    <mergeCell ref="MGT2:MGV2"/>
    <mergeCell ref="MFS2:MFU2"/>
    <mergeCell ref="MFV2:MFX2"/>
    <mergeCell ref="MFY2:MGA2"/>
    <mergeCell ref="MGB2:MGD2"/>
    <mergeCell ref="MGE2:MGG2"/>
    <mergeCell ref="MFD2:MFF2"/>
    <mergeCell ref="MFG2:MFI2"/>
    <mergeCell ref="MFJ2:MFL2"/>
    <mergeCell ref="MFM2:MFO2"/>
    <mergeCell ref="MFP2:MFR2"/>
    <mergeCell ref="MMQ2:MMS2"/>
    <mergeCell ref="MMT2:MMV2"/>
    <mergeCell ref="MMW2:MMY2"/>
    <mergeCell ref="MMZ2:MNB2"/>
    <mergeCell ref="MNC2:MNE2"/>
    <mergeCell ref="MMB2:MMD2"/>
    <mergeCell ref="MME2:MMG2"/>
    <mergeCell ref="MMH2:MMJ2"/>
    <mergeCell ref="MMK2:MMM2"/>
    <mergeCell ref="MMN2:MMP2"/>
    <mergeCell ref="MLM2:MLO2"/>
    <mergeCell ref="MLP2:MLR2"/>
    <mergeCell ref="MLS2:MLU2"/>
    <mergeCell ref="MLV2:MLX2"/>
    <mergeCell ref="MLY2:MMA2"/>
    <mergeCell ref="MKX2:MKZ2"/>
    <mergeCell ref="MLA2:MLC2"/>
    <mergeCell ref="MLD2:MLF2"/>
    <mergeCell ref="MLG2:MLI2"/>
    <mergeCell ref="MLJ2:MLL2"/>
    <mergeCell ref="MKI2:MKK2"/>
    <mergeCell ref="MKL2:MKN2"/>
    <mergeCell ref="MKO2:MKQ2"/>
    <mergeCell ref="MKR2:MKT2"/>
    <mergeCell ref="MKU2:MKW2"/>
    <mergeCell ref="MJT2:MJV2"/>
    <mergeCell ref="MJW2:MJY2"/>
    <mergeCell ref="MJZ2:MKB2"/>
    <mergeCell ref="MKC2:MKE2"/>
    <mergeCell ref="MKF2:MKH2"/>
    <mergeCell ref="MJE2:MJG2"/>
    <mergeCell ref="MJH2:MJJ2"/>
    <mergeCell ref="MJK2:MJM2"/>
    <mergeCell ref="MJN2:MJP2"/>
    <mergeCell ref="MJQ2:MJS2"/>
    <mergeCell ref="MQR2:MQT2"/>
    <mergeCell ref="MQU2:MQW2"/>
    <mergeCell ref="MQX2:MQZ2"/>
    <mergeCell ref="MRA2:MRC2"/>
    <mergeCell ref="MRD2:MRF2"/>
    <mergeCell ref="MQC2:MQE2"/>
    <mergeCell ref="MQF2:MQH2"/>
    <mergeCell ref="MQI2:MQK2"/>
    <mergeCell ref="MQL2:MQN2"/>
    <mergeCell ref="MQO2:MQQ2"/>
    <mergeCell ref="MPN2:MPP2"/>
    <mergeCell ref="MPQ2:MPS2"/>
    <mergeCell ref="MPT2:MPV2"/>
    <mergeCell ref="MPW2:MPY2"/>
    <mergeCell ref="MPZ2:MQB2"/>
    <mergeCell ref="MOY2:MPA2"/>
    <mergeCell ref="MPB2:MPD2"/>
    <mergeCell ref="MPE2:MPG2"/>
    <mergeCell ref="MPH2:MPJ2"/>
    <mergeCell ref="MPK2:MPM2"/>
    <mergeCell ref="MOJ2:MOL2"/>
    <mergeCell ref="MOM2:MOO2"/>
    <mergeCell ref="MOP2:MOR2"/>
    <mergeCell ref="MOS2:MOU2"/>
    <mergeCell ref="MOV2:MOX2"/>
    <mergeCell ref="MNU2:MNW2"/>
    <mergeCell ref="MNX2:MNZ2"/>
    <mergeCell ref="MOA2:MOC2"/>
    <mergeCell ref="MOD2:MOF2"/>
    <mergeCell ref="MOG2:MOI2"/>
    <mergeCell ref="MNF2:MNH2"/>
    <mergeCell ref="MNI2:MNK2"/>
    <mergeCell ref="MNL2:MNN2"/>
    <mergeCell ref="MNO2:MNQ2"/>
    <mergeCell ref="MNR2:MNT2"/>
    <mergeCell ref="MUS2:MUU2"/>
    <mergeCell ref="MUV2:MUX2"/>
    <mergeCell ref="MUY2:MVA2"/>
    <mergeCell ref="MVB2:MVD2"/>
    <mergeCell ref="MVE2:MVG2"/>
    <mergeCell ref="MUD2:MUF2"/>
    <mergeCell ref="MUG2:MUI2"/>
    <mergeCell ref="MUJ2:MUL2"/>
    <mergeCell ref="MUM2:MUO2"/>
    <mergeCell ref="MUP2:MUR2"/>
    <mergeCell ref="MTO2:MTQ2"/>
    <mergeCell ref="MTR2:MTT2"/>
    <mergeCell ref="MTU2:MTW2"/>
    <mergeCell ref="MTX2:MTZ2"/>
    <mergeCell ref="MUA2:MUC2"/>
    <mergeCell ref="MSZ2:MTB2"/>
    <mergeCell ref="MTC2:MTE2"/>
    <mergeCell ref="MTF2:MTH2"/>
    <mergeCell ref="MTI2:MTK2"/>
    <mergeCell ref="MTL2:MTN2"/>
    <mergeCell ref="MSK2:MSM2"/>
    <mergeCell ref="MSN2:MSP2"/>
    <mergeCell ref="MSQ2:MSS2"/>
    <mergeCell ref="MST2:MSV2"/>
    <mergeCell ref="MSW2:MSY2"/>
    <mergeCell ref="MRV2:MRX2"/>
    <mergeCell ref="MRY2:MSA2"/>
    <mergeCell ref="MSB2:MSD2"/>
    <mergeCell ref="MSE2:MSG2"/>
    <mergeCell ref="MSH2:MSJ2"/>
    <mergeCell ref="MRG2:MRI2"/>
    <mergeCell ref="MRJ2:MRL2"/>
    <mergeCell ref="MRM2:MRO2"/>
    <mergeCell ref="MRP2:MRR2"/>
    <mergeCell ref="MRS2:MRU2"/>
    <mergeCell ref="MYT2:MYV2"/>
    <mergeCell ref="MYW2:MYY2"/>
    <mergeCell ref="MYZ2:MZB2"/>
    <mergeCell ref="MZC2:MZE2"/>
    <mergeCell ref="MZF2:MZH2"/>
    <mergeCell ref="MYE2:MYG2"/>
    <mergeCell ref="MYH2:MYJ2"/>
    <mergeCell ref="MYK2:MYM2"/>
    <mergeCell ref="MYN2:MYP2"/>
    <mergeCell ref="MYQ2:MYS2"/>
    <mergeCell ref="MXP2:MXR2"/>
    <mergeCell ref="MXS2:MXU2"/>
    <mergeCell ref="MXV2:MXX2"/>
    <mergeCell ref="MXY2:MYA2"/>
    <mergeCell ref="MYB2:MYD2"/>
    <mergeCell ref="MXA2:MXC2"/>
    <mergeCell ref="MXD2:MXF2"/>
    <mergeCell ref="MXG2:MXI2"/>
    <mergeCell ref="MXJ2:MXL2"/>
    <mergeCell ref="MXM2:MXO2"/>
    <mergeCell ref="MWL2:MWN2"/>
    <mergeCell ref="MWO2:MWQ2"/>
    <mergeCell ref="MWR2:MWT2"/>
    <mergeCell ref="MWU2:MWW2"/>
    <mergeCell ref="MWX2:MWZ2"/>
    <mergeCell ref="MVW2:MVY2"/>
    <mergeCell ref="MVZ2:MWB2"/>
    <mergeCell ref="MWC2:MWE2"/>
    <mergeCell ref="MWF2:MWH2"/>
    <mergeCell ref="MWI2:MWK2"/>
    <mergeCell ref="MVH2:MVJ2"/>
    <mergeCell ref="MVK2:MVM2"/>
    <mergeCell ref="MVN2:MVP2"/>
    <mergeCell ref="MVQ2:MVS2"/>
    <mergeCell ref="MVT2:MVV2"/>
    <mergeCell ref="NCU2:NCW2"/>
    <mergeCell ref="NCX2:NCZ2"/>
    <mergeCell ref="NDA2:NDC2"/>
    <mergeCell ref="NDD2:NDF2"/>
    <mergeCell ref="NDG2:NDI2"/>
    <mergeCell ref="NCF2:NCH2"/>
    <mergeCell ref="NCI2:NCK2"/>
    <mergeCell ref="NCL2:NCN2"/>
    <mergeCell ref="NCO2:NCQ2"/>
    <mergeCell ref="NCR2:NCT2"/>
    <mergeCell ref="NBQ2:NBS2"/>
    <mergeCell ref="NBT2:NBV2"/>
    <mergeCell ref="NBW2:NBY2"/>
    <mergeCell ref="NBZ2:NCB2"/>
    <mergeCell ref="NCC2:NCE2"/>
    <mergeCell ref="NBB2:NBD2"/>
    <mergeCell ref="NBE2:NBG2"/>
    <mergeCell ref="NBH2:NBJ2"/>
    <mergeCell ref="NBK2:NBM2"/>
    <mergeCell ref="NBN2:NBP2"/>
    <mergeCell ref="NAM2:NAO2"/>
    <mergeCell ref="NAP2:NAR2"/>
    <mergeCell ref="NAS2:NAU2"/>
    <mergeCell ref="NAV2:NAX2"/>
    <mergeCell ref="NAY2:NBA2"/>
    <mergeCell ref="MZX2:MZZ2"/>
    <mergeCell ref="NAA2:NAC2"/>
    <mergeCell ref="NAD2:NAF2"/>
    <mergeCell ref="NAG2:NAI2"/>
    <mergeCell ref="NAJ2:NAL2"/>
    <mergeCell ref="MZI2:MZK2"/>
    <mergeCell ref="MZL2:MZN2"/>
    <mergeCell ref="MZO2:MZQ2"/>
    <mergeCell ref="MZR2:MZT2"/>
    <mergeCell ref="MZU2:MZW2"/>
    <mergeCell ref="NGV2:NGX2"/>
    <mergeCell ref="NGY2:NHA2"/>
    <mergeCell ref="NHB2:NHD2"/>
    <mergeCell ref="NHE2:NHG2"/>
    <mergeCell ref="NHH2:NHJ2"/>
    <mergeCell ref="NGG2:NGI2"/>
    <mergeCell ref="NGJ2:NGL2"/>
    <mergeCell ref="NGM2:NGO2"/>
    <mergeCell ref="NGP2:NGR2"/>
    <mergeCell ref="NGS2:NGU2"/>
    <mergeCell ref="NFR2:NFT2"/>
    <mergeCell ref="NFU2:NFW2"/>
    <mergeCell ref="NFX2:NFZ2"/>
    <mergeCell ref="NGA2:NGC2"/>
    <mergeCell ref="NGD2:NGF2"/>
    <mergeCell ref="NFC2:NFE2"/>
    <mergeCell ref="NFF2:NFH2"/>
    <mergeCell ref="NFI2:NFK2"/>
    <mergeCell ref="NFL2:NFN2"/>
    <mergeCell ref="NFO2:NFQ2"/>
    <mergeCell ref="NEN2:NEP2"/>
    <mergeCell ref="NEQ2:NES2"/>
    <mergeCell ref="NET2:NEV2"/>
    <mergeCell ref="NEW2:NEY2"/>
    <mergeCell ref="NEZ2:NFB2"/>
    <mergeCell ref="NDY2:NEA2"/>
    <mergeCell ref="NEB2:NED2"/>
    <mergeCell ref="NEE2:NEG2"/>
    <mergeCell ref="NEH2:NEJ2"/>
    <mergeCell ref="NEK2:NEM2"/>
    <mergeCell ref="NDJ2:NDL2"/>
    <mergeCell ref="NDM2:NDO2"/>
    <mergeCell ref="NDP2:NDR2"/>
    <mergeCell ref="NDS2:NDU2"/>
    <mergeCell ref="NDV2:NDX2"/>
    <mergeCell ref="NKW2:NKY2"/>
    <mergeCell ref="NKZ2:NLB2"/>
    <mergeCell ref="NLC2:NLE2"/>
    <mergeCell ref="NLF2:NLH2"/>
    <mergeCell ref="NLI2:NLK2"/>
    <mergeCell ref="NKH2:NKJ2"/>
    <mergeCell ref="NKK2:NKM2"/>
    <mergeCell ref="NKN2:NKP2"/>
    <mergeCell ref="NKQ2:NKS2"/>
    <mergeCell ref="NKT2:NKV2"/>
    <mergeCell ref="NJS2:NJU2"/>
    <mergeCell ref="NJV2:NJX2"/>
    <mergeCell ref="NJY2:NKA2"/>
    <mergeCell ref="NKB2:NKD2"/>
    <mergeCell ref="NKE2:NKG2"/>
    <mergeCell ref="NJD2:NJF2"/>
    <mergeCell ref="NJG2:NJI2"/>
    <mergeCell ref="NJJ2:NJL2"/>
    <mergeCell ref="NJM2:NJO2"/>
    <mergeCell ref="NJP2:NJR2"/>
    <mergeCell ref="NIO2:NIQ2"/>
    <mergeCell ref="NIR2:NIT2"/>
    <mergeCell ref="NIU2:NIW2"/>
    <mergeCell ref="NIX2:NIZ2"/>
    <mergeCell ref="NJA2:NJC2"/>
    <mergeCell ref="NHZ2:NIB2"/>
    <mergeCell ref="NIC2:NIE2"/>
    <mergeCell ref="NIF2:NIH2"/>
    <mergeCell ref="NII2:NIK2"/>
    <mergeCell ref="NIL2:NIN2"/>
    <mergeCell ref="NHK2:NHM2"/>
    <mergeCell ref="NHN2:NHP2"/>
    <mergeCell ref="NHQ2:NHS2"/>
    <mergeCell ref="NHT2:NHV2"/>
    <mergeCell ref="NHW2:NHY2"/>
    <mergeCell ref="NOX2:NOZ2"/>
    <mergeCell ref="NPA2:NPC2"/>
    <mergeCell ref="NPD2:NPF2"/>
    <mergeCell ref="NPG2:NPI2"/>
    <mergeCell ref="NPJ2:NPL2"/>
    <mergeCell ref="NOI2:NOK2"/>
    <mergeCell ref="NOL2:NON2"/>
    <mergeCell ref="NOO2:NOQ2"/>
    <mergeCell ref="NOR2:NOT2"/>
    <mergeCell ref="NOU2:NOW2"/>
    <mergeCell ref="NNT2:NNV2"/>
    <mergeCell ref="NNW2:NNY2"/>
    <mergeCell ref="NNZ2:NOB2"/>
    <mergeCell ref="NOC2:NOE2"/>
    <mergeCell ref="NOF2:NOH2"/>
    <mergeCell ref="NNE2:NNG2"/>
    <mergeCell ref="NNH2:NNJ2"/>
    <mergeCell ref="NNK2:NNM2"/>
    <mergeCell ref="NNN2:NNP2"/>
    <mergeCell ref="NNQ2:NNS2"/>
    <mergeCell ref="NMP2:NMR2"/>
    <mergeCell ref="NMS2:NMU2"/>
    <mergeCell ref="NMV2:NMX2"/>
    <mergeCell ref="NMY2:NNA2"/>
    <mergeCell ref="NNB2:NND2"/>
    <mergeCell ref="NMA2:NMC2"/>
    <mergeCell ref="NMD2:NMF2"/>
    <mergeCell ref="NMG2:NMI2"/>
    <mergeCell ref="NMJ2:NML2"/>
    <mergeCell ref="NMM2:NMO2"/>
    <mergeCell ref="NLL2:NLN2"/>
    <mergeCell ref="NLO2:NLQ2"/>
    <mergeCell ref="NLR2:NLT2"/>
    <mergeCell ref="NLU2:NLW2"/>
    <mergeCell ref="NLX2:NLZ2"/>
    <mergeCell ref="NSY2:NTA2"/>
    <mergeCell ref="NTB2:NTD2"/>
    <mergeCell ref="NTE2:NTG2"/>
    <mergeCell ref="NTH2:NTJ2"/>
    <mergeCell ref="NTK2:NTM2"/>
    <mergeCell ref="NSJ2:NSL2"/>
    <mergeCell ref="NSM2:NSO2"/>
    <mergeCell ref="NSP2:NSR2"/>
    <mergeCell ref="NSS2:NSU2"/>
    <mergeCell ref="NSV2:NSX2"/>
    <mergeCell ref="NRU2:NRW2"/>
    <mergeCell ref="NRX2:NRZ2"/>
    <mergeCell ref="NSA2:NSC2"/>
    <mergeCell ref="NSD2:NSF2"/>
    <mergeCell ref="NSG2:NSI2"/>
    <mergeCell ref="NRF2:NRH2"/>
    <mergeCell ref="NRI2:NRK2"/>
    <mergeCell ref="NRL2:NRN2"/>
    <mergeCell ref="NRO2:NRQ2"/>
    <mergeCell ref="NRR2:NRT2"/>
    <mergeCell ref="NQQ2:NQS2"/>
    <mergeCell ref="NQT2:NQV2"/>
    <mergeCell ref="NQW2:NQY2"/>
    <mergeCell ref="NQZ2:NRB2"/>
    <mergeCell ref="NRC2:NRE2"/>
    <mergeCell ref="NQB2:NQD2"/>
    <mergeCell ref="NQE2:NQG2"/>
    <mergeCell ref="NQH2:NQJ2"/>
    <mergeCell ref="NQK2:NQM2"/>
    <mergeCell ref="NQN2:NQP2"/>
    <mergeCell ref="NPM2:NPO2"/>
    <mergeCell ref="NPP2:NPR2"/>
    <mergeCell ref="NPS2:NPU2"/>
    <mergeCell ref="NPV2:NPX2"/>
    <mergeCell ref="NPY2:NQA2"/>
    <mergeCell ref="NWZ2:NXB2"/>
    <mergeCell ref="NXC2:NXE2"/>
    <mergeCell ref="NXF2:NXH2"/>
    <mergeCell ref="NXI2:NXK2"/>
    <mergeCell ref="NXL2:NXN2"/>
    <mergeCell ref="NWK2:NWM2"/>
    <mergeCell ref="NWN2:NWP2"/>
    <mergeCell ref="NWQ2:NWS2"/>
    <mergeCell ref="NWT2:NWV2"/>
    <mergeCell ref="NWW2:NWY2"/>
    <mergeCell ref="NVV2:NVX2"/>
    <mergeCell ref="NVY2:NWA2"/>
    <mergeCell ref="NWB2:NWD2"/>
    <mergeCell ref="NWE2:NWG2"/>
    <mergeCell ref="NWH2:NWJ2"/>
    <mergeCell ref="NVG2:NVI2"/>
    <mergeCell ref="NVJ2:NVL2"/>
    <mergeCell ref="NVM2:NVO2"/>
    <mergeCell ref="NVP2:NVR2"/>
    <mergeCell ref="NVS2:NVU2"/>
    <mergeCell ref="NUR2:NUT2"/>
    <mergeCell ref="NUU2:NUW2"/>
    <mergeCell ref="NUX2:NUZ2"/>
    <mergeCell ref="NVA2:NVC2"/>
    <mergeCell ref="NVD2:NVF2"/>
    <mergeCell ref="NUC2:NUE2"/>
    <mergeCell ref="NUF2:NUH2"/>
    <mergeCell ref="NUI2:NUK2"/>
    <mergeCell ref="NUL2:NUN2"/>
    <mergeCell ref="NUO2:NUQ2"/>
    <mergeCell ref="NTN2:NTP2"/>
    <mergeCell ref="NTQ2:NTS2"/>
    <mergeCell ref="NTT2:NTV2"/>
    <mergeCell ref="NTW2:NTY2"/>
    <mergeCell ref="NTZ2:NUB2"/>
    <mergeCell ref="OBA2:OBC2"/>
    <mergeCell ref="OBD2:OBF2"/>
    <mergeCell ref="OBG2:OBI2"/>
    <mergeCell ref="OBJ2:OBL2"/>
    <mergeCell ref="OBM2:OBO2"/>
    <mergeCell ref="OAL2:OAN2"/>
    <mergeCell ref="OAO2:OAQ2"/>
    <mergeCell ref="OAR2:OAT2"/>
    <mergeCell ref="OAU2:OAW2"/>
    <mergeCell ref="OAX2:OAZ2"/>
    <mergeCell ref="NZW2:NZY2"/>
    <mergeCell ref="NZZ2:OAB2"/>
    <mergeCell ref="OAC2:OAE2"/>
    <mergeCell ref="OAF2:OAH2"/>
    <mergeCell ref="OAI2:OAK2"/>
    <mergeCell ref="NZH2:NZJ2"/>
    <mergeCell ref="NZK2:NZM2"/>
    <mergeCell ref="NZN2:NZP2"/>
    <mergeCell ref="NZQ2:NZS2"/>
    <mergeCell ref="NZT2:NZV2"/>
    <mergeCell ref="NYS2:NYU2"/>
    <mergeCell ref="NYV2:NYX2"/>
    <mergeCell ref="NYY2:NZA2"/>
    <mergeCell ref="NZB2:NZD2"/>
    <mergeCell ref="NZE2:NZG2"/>
    <mergeCell ref="NYD2:NYF2"/>
    <mergeCell ref="NYG2:NYI2"/>
    <mergeCell ref="NYJ2:NYL2"/>
    <mergeCell ref="NYM2:NYO2"/>
    <mergeCell ref="NYP2:NYR2"/>
    <mergeCell ref="NXO2:NXQ2"/>
    <mergeCell ref="NXR2:NXT2"/>
    <mergeCell ref="NXU2:NXW2"/>
    <mergeCell ref="NXX2:NXZ2"/>
    <mergeCell ref="NYA2:NYC2"/>
    <mergeCell ref="OFB2:OFD2"/>
    <mergeCell ref="OFE2:OFG2"/>
    <mergeCell ref="OFH2:OFJ2"/>
    <mergeCell ref="OFK2:OFM2"/>
    <mergeCell ref="OFN2:OFP2"/>
    <mergeCell ref="OEM2:OEO2"/>
    <mergeCell ref="OEP2:OER2"/>
    <mergeCell ref="OES2:OEU2"/>
    <mergeCell ref="OEV2:OEX2"/>
    <mergeCell ref="OEY2:OFA2"/>
    <mergeCell ref="ODX2:ODZ2"/>
    <mergeCell ref="OEA2:OEC2"/>
    <mergeCell ref="OED2:OEF2"/>
    <mergeCell ref="OEG2:OEI2"/>
    <mergeCell ref="OEJ2:OEL2"/>
    <mergeCell ref="ODI2:ODK2"/>
    <mergeCell ref="ODL2:ODN2"/>
    <mergeCell ref="ODO2:ODQ2"/>
    <mergeCell ref="ODR2:ODT2"/>
    <mergeCell ref="ODU2:ODW2"/>
    <mergeCell ref="OCT2:OCV2"/>
    <mergeCell ref="OCW2:OCY2"/>
    <mergeCell ref="OCZ2:ODB2"/>
    <mergeCell ref="ODC2:ODE2"/>
    <mergeCell ref="ODF2:ODH2"/>
    <mergeCell ref="OCE2:OCG2"/>
    <mergeCell ref="OCH2:OCJ2"/>
    <mergeCell ref="OCK2:OCM2"/>
    <mergeCell ref="OCN2:OCP2"/>
    <mergeCell ref="OCQ2:OCS2"/>
    <mergeCell ref="OBP2:OBR2"/>
    <mergeCell ref="OBS2:OBU2"/>
    <mergeCell ref="OBV2:OBX2"/>
    <mergeCell ref="OBY2:OCA2"/>
    <mergeCell ref="OCB2:OCD2"/>
    <mergeCell ref="OJC2:OJE2"/>
    <mergeCell ref="OJF2:OJH2"/>
    <mergeCell ref="OJI2:OJK2"/>
    <mergeCell ref="OJL2:OJN2"/>
    <mergeCell ref="OJO2:OJQ2"/>
    <mergeCell ref="OIN2:OIP2"/>
    <mergeCell ref="OIQ2:OIS2"/>
    <mergeCell ref="OIT2:OIV2"/>
    <mergeCell ref="OIW2:OIY2"/>
    <mergeCell ref="OIZ2:OJB2"/>
    <mergeCell ref="OHY2:OIA2"/>
    <mergeCell ref="OIB2:OID2"/>
    <mergeCell ref="OIE2:OIG2"/>
    <mergeCell ref="OIH2:OIJ2"/>
    <mergeCell ref="OIK2:OIM2"/>
    <mergeCell ref="OHJ2:OHL2"/>
    <mergeCell ref="OHM2:OHO2"/>
    <mergeCell ref="OHP2:OHR2"/>
    <mergeCell ref="OHS2:OHU2"/>
    <mergeCell ref="OHV2:OHX2"/>
    <mergeCell ref="OGU2:OGW2"/>
    <mergeCell ref="OGX2:OGZ2"/>
    <mergeCell ref="OHA2:OHC2"/>
    <mergeCell ref="OHD2:OHF2"/>
    <mergeCell ref="OHG2:OHI2"/>
    <mergeCell ref="OGF2:OGH2"/>
    <mergeCell ref="OGI2:OGK2"/>
    <mergeCell ref="OGL2:OGN2"/>
    <mergeCell ref="OGO2:OGQ2"/>
    <mergeCell ref="OGR2:OGT2"/>
    <mergeCell ref="OFQ2:OFS2"/>
    <mergeCell ref="OFT2:OFV2"/>
    <mergeCell ref="OFW2:OFY2"/>
    <mergeCell ref="OFZ2:OGB2"/>
    <mergeCell ref="OGC2:OGE2"/>
    <mergeCell ref="OND2:ONF2"/>
    <mergeCell ref="ONG2:ONI2"/>
    <mergeCell ref="ONJ2:ONL2"/>
    <mergeCell ref="ONM2:ONO2"/>
    <mergeCell ref="ONP2:ONR2"/>
    <mergeCell ref="OMO2:OMQ2"/>
    <mergeCell ref="OMR2:OMT2"/>
    <mergeCell ref="OMU2:OMW2"/>
    <mergeCell ref="OMX2:OMZ2"/>
    <mergeCell ref="ONA2:ONC2"/>
    <mergeCell ref="OLZ2:OMB2"/>
    <mergeCell ref="OMC2:OME2"/>
    <mergeCell ref="OMF2:OMH2"/>
    <mergeCell ref="OMI2:OMK2"/>
    <mergeCell ref="OML2:OMN2"/>
    <mergeCell ref="OLK2:OLM2"/>
    <mergeCell ref="OLN2:OLP2"/>
    <mergeCell ref="OLQ2:OLS2"/>
    <mergeCell ref="OLT2:OLV2"/>
    <mergeCell ref="OLW2:OLY2"/>
    <mergeCell ref="OKV2:OKX2"/>
    <mergeCell ref="OKY2:OLA2"/>
    <mergeCell ref="OLB2:OLD2"/>
    <mergeCell ref="OLE2:OLG2"/>
    <mergeCell ref="OLH2:OLJ2"/>
    <mergeCell ref="OKG2:OKI2"/>
    <mergeCell ref="OKJ2:OKL2"/>
    <mergeCell ref="OKM2:OKO2"/>
    <mergeCell ref="OKP2:OKR2"/>
    <mergeCell ref="OKS2:OKU2"/>
    <mergeCell ref="OJR2:OJT2"/>
    <mergeCell ref="OJU2:OJW2"/>
    <mergeCell ref="OJX2:OJZ2"/>
    <mergeCell ref="OKA2:OKC2"/>
    <mergeCell ref="OKD2:OKF2"/>
    <mergeCell ref="ORE2:ORG2"/>
    <mergeCell ref="ORH2:ORJ2"/>
    <mergeCell ref="ORK2:ORM2"/>
    <mergeCell ref="ORN2:ORP2"/>
    <mergeCell ref="ORQ2:ORS2"/>
    <mergeCell ref="OQP2:OQR2"/>
    <mergeCell ref="OQS2:OQU2"/>
    <mergeCell ref="OQV2:OQX2"/>
    <mergeCell ref="OQY2:ORA2"/>
    <mergeCell ref="ORB2:ORD2"/>
    <mergeCell ref="OQA2:OQC2"/>
    <mergeCell ref="OQD2:OQF2"/>
    <mergeCell ref="OQG2:OQI2"/>
    <mergeCell ref="OQJ2:OQL2"/>
    <mergeCell ref="OQM2:OQO2"/>
    <mergeCell ref="OPL2:OPN2"/>
    <mergeCell ref="OPO2:OPQ2"/>
    <mergeCell ref="OPR2:OPT2"/>
    <mergeCell ref="OPU2:OPW2"/>
    <mergeCell ref="OPX2:OPZ2"/>
    <mergeCell ref="OOW2:OOY2"/>
    <mergeCell ref="OOZ2:OPB2"/>
    <mergeCell ref="OPC2:OPE2"/>
    <mergeCell ref="OPF2:OPH2"/>
    <mergeCell ref="OPI2:OPK2"/>
    <mergeCell ref="OOH2:OOJ2"/>
    <mergeCell ref="OOK2:OOM2"/>
    <mergeCell ref="OON2:OOP2"/>
    <mergeCell ref="OOQ2:OOS2"/>
    <mergeCell ref="OOT2:OOV2"/>
    <mergeCell ref="ONS2:ONU2"/>
    <mergeCell ref="ONV2:ONX2"/>
    <mergeCell ref="ONY2:OOA2"/>
    <mergeCell ref="OOB2:OOD2"/>
    <mergeCell ref="OOE2:OOG2"/>
    <mergeCell ref="OVF2:OVH2"/>
    <mergeCell ref="OVI2:OVK2"/>
    <mergeCell ref="OVL2:OVN2"/>
    <mergeCell ref="OVO2:OVQ2"/>
    <mergeCell ref="OVR2:OVT2"/>
    <mergeCell ref="OUQ2:OUS2"/>
    <mergeCell ref="OUT2:OUV2"/>
    <mergeCell ref="OUW2:OUY2"/>
    <mergeCell ref="OUZ2:OVB2"/>
    <mergeCell ref="OVC2:OVE2"/>
    <mergeCell ref="OUB2:OUD2"/>
    <mergeCell ref="OUE2:OUG2"/>
    <mergeCell ref="OUH2:OUJ2"/>
    <mergeCell ref="OUK2:OUM2"/>
    <mergeCell ref="OUN2:OUP2"/>
    <mergeCell ref="OTM2:OTO2"/>
    <mergeCell ref="OTP2:OTR2"/>
    <mergeCell ref="OTS2:OTU2"/>
    <mergeCell ref="OTV2:OTX2"/>
    <mergeCell ref="OTY2:OUA2"/>
    <mergeCell ref="OSX2:OSZ2"/>
    <mergeCell ref="OTA2:OTC2"/>
    <mergeCell ref="OTD2:OTF2"/>
    <mergeCell ref="OTG2:OTI2"/>
    <mergeCell ref="OTJ2:OTL2"/>
    <mergeCell ref="OSI2:OSK2"/>
    <mergeCell ref="OSL2:OSN2"/>
    <mergeCell ref="OSO2:OSQ2"/>
    <mergeCell ref="OSR2:OST2"/>
    <mergeCell ref="OSU2:OSW2"/>
    <mergeCell ref="ORT2:ORV2"/>
    <mergeCell ref="ORW2:ORY2"/>
    <mergeCell ref="ORZ2:OSB2"/>
    <mergeCell ref="OSC2:OSE2"/>
    <mergeCell ref="OSF2:OSH2"/>
    <mergeCell ref="OZG2:OZI2"/>
    <mergeCell ref="OZJ2:OZL2"/>
    <mergeCell ref="OZM2:OZO2"/>
    <mergeCell ref="OZP2:OZR2"/>
    <mergeCell ref="OZS2:OZU2"/>
    <mergeCell ref="OYR2:OYT2"/>
    <mergeCell ref="OYU2:OYW2"/>
    <mergeCell ref="OYX2:OYZ2"/>
    <mergeCell ref="OZA2:OZC2"/>
    <mergeCell ref="OZD2:OZF2"/>
    <mergeCell ref="OYC2:OYE2"/>
    <mergeCell ref="OYF2:OYH2"/>
    <mergeCell ref="OYI2:OYK2"/>
    <mergeCell ref="OYL2:OYN2"/>
    <mergeCell ref="OYO2:OYQ2"/>
    <mergeCell ref="OXN2:OXP2"/>
    <mergeCell ref="OXQ2:OXS2"/>
    <mergeCell ref="OXT2:OXV2"/>
    <mergeCell ref="OXW2:OXY2"/>
    <mergeCell ref="OXZ2:OYB2"/>
    <mergeCell ref="OWY2:OXA2"/>
    <mergeCell ref="OXB2:OXD2"/>
    <mergeCell ref="OXE2:OXG2"/>
    <mergeCell ref="OXH2:OXJ2"/>
    <mergeCell ref="OXK2:OXM2"/>
    <mergeCell ref="OWJ2:OWL2"/>
    <mergeCell ref="OWM2:OWO2"/>
    <mergeCell ref="OWP2:OWR2"/>
    <mergeCell ref="OWS2:OWU2"/>
    <mergeCell ref="OWV2:OWX2"/>
    <mergeCell ref="OVU2:OVW2"/>
    <mergeCell ref="OVX2:OVZ2"/>
    <mergeCell ref="OWA2:OWC2"/>
    <mergeCell ref="OWD2:OWF2"/>
    <mergeCell ref="OWG2:OWI2"/>
    <mergeCell ref="PDH2:PDJ2"/>
    <mergeCell ref="PDK2:PDM2"/>
    <mergeCell ref="PDN2:PDP2"/>
    <mergeCell ref="PDQ2:PDS2"/>
    <mergeCell ref="PDT2:PDV2"/>
    <mergeCell ref="PCS2:PCU2"/>
    <mergeCell ref="PCV2:PCX2"/>
    <mergeCell ref="PCY2:PDA2"/>
    <mergeCell ref="PDB2:PDD2"/>
    <mergeCell ref="PDE2:PDG2"/>
    <mergeCell ref="PCD2:PCF2"/>
    <mergeCell ref="PCG2:PCI2"/>
    <mergeCell ref="PCJ2:PCL2"/>
    <mergeCell ref="PCM2:PCO2"/>
    <mergeCell ref="PCP2:PCR2"/>
    <mergeCell ref="PBO2:PBQ2"/>
    <mergeCell ref="PBR2:PBT2"/>
    <mergeCell ref="PBU2:PBW2"/>
    <mergeCell ref="PBX2:PBZ2"/>
    <mergeCell ref="PCA2:PCC2"/>
    <mergeCell ref="PAZ2:PBB2"/>
    <mergeCell ref="PBC2:PBE2"/>
    <mergeCell ref="PBF2:PBH2"/>
    <mergeCell ref="PBI2:PBK2"/>
    <mergeCell ref="PBL2:PBN2"/>
    <mergeCell ref="PAK2:PAM2"/>
    <mergeCell ref="PAN2:PAP2"/>
    <mergeCell ref="PAQ2:PAS2"/>
    <mergeCell ref="PAT2:PAV2"/>
    <mergeCell ref="PAW2:PAY2"/>
    <mergeCell ref="OZV2:OZX2"/>
    <mergeCell ref="OZY2:PAA2"/>
    <mergeCell ref="PAB2:PAD2"/>
    <mergeCell ref="PAE2:PAG2"/>
    <mergeCell ref="PAH2:PAJ2"/>
    <mergeCell ref="PHI2:PHK2"/>
    <mergeCell ref="PHL2:PHN2"/>
    <mergeCell ref="PHO2:PHQ2"/>
    <mergeCell ref="PHR2:PHT2"/>
    <mergeCell ref="PHU2:PHW2"/>
    <mergeCell ref="PGT2:PGV2"/>
    <mergeCell ref="PGW2:PGY2"/>
    <mergeCell ref="PGZ2:PHB2"/>
    <mergeCell ref="PHC2:PHE2"/>
    <mergeCell ref="PHF2:PHH2"/>
    <mergeCell ref="PGE2:PGG2"/>
    <mergeCell ref="PGH2:PGJ2"/>
    <mergeCell ref="PGK2:PGM2"/>
    <mergeCell ref="PGN2:PGP2"/>
    <mergeCell ref="PGQ2:PGS2"/>
    <mergeCell ref="PFP2:PFR2"/>
    <mergeCell ref="PFS2:PFU2"/>
    <mergeCell ref="PFV2:PFX2"/>
    <mergeCell ref="PFY2:PGA2"/>
    <mergeCell ref="PGB2:PGD2"/>
    <mergeCell ref="PFA2:PFC2"/>
    <mergeCell ref="PFD2:PFF2"/>
    <mergeCell ref="PFG2:PFI2"/>
    <mergeCell ref="PFJ2:PFL2"/>
    <mergeCell ref="PFM2:PFO2"/>
    <mergeCell ref="PEL2:PEN2"/>
    <mergeCell ref="PEO2:PEQ2"/>
    <mergeCell ref="PER2:PET2"/>
    <mergeCell ref="PEU2:PEW2"/>
    <mergeCell ref="PEX2:PEZ2"/>
    <mergeCell ref="PDW2:PDY2"/>
    <mergeCell ref="PDZ2:PEB2"/>
    <mergeCell ref="PEC2:PEE2"/>
    <mergeCell ref="PEF2:PEH2"/>
    <mergeCell ref="PEI2:PEK2"/>
    <mergeCell ref="PLJ2:PLL2"/>
    <mergeCell ref="PLM2:PLO2"/>
    <mergeCell ref="PLP2:PLR2"/>
    <mergeCell ref="PLS2:PLU2"/>
    <mergeCell ref="PLV2:PLX2"/>
    <mergeCell ref="PKU2:PKW2"/>
    <mergeCell ref="PKX2:PKZ2"/>
    <mergeCell ref="PLA2:PLC2"/>
    <mergeCell ref="PLD2:PLF2"/>
    <mergeCell ref="PLG2:PLI2"/>
    <mergeCell ref="PKF2:PKH2"/>
    <mergeCell ref="PKI2:PKK2"/>
    <mergeCell ref="PKL2:PKN2"/>
    <mergeCell ref="PKO2:PKQ2"/>
    <mergeCell ref="PKR2:PKT2"/>
    <mergeCell ref="PJQ2:PJS2"/>
    <mergeCell ref="PJT2:PJV2"/>
    <mergeCell ref="PJW2:PJY2"/>
    <mergeCell ref="PJZ2:PKB2"/>
    <mergeCell ref="PKC2:PKE2"/>
    <mergeCell ref="PJB2:PJD2"/>
    <mergeCell ref="PJE2:PJG2"/>
    <mergeCell ref="PJH2:PJJ2"/>
    <mergeCell ref="PJK2:PJM2"/>
    <mergeCell ref="PJN2:PJP2"/>
    <mergeCell ref="PIM2:PIO2"/>
    <mergeCell ref="PIP2:PIR2"/>
    <mergeCell ref="PIS2:PIU2"/>
    <mergeCell ref="PIV2:PIX2"/>
    <mergeCell ref="PIY2:PJA2"/>
    <mergeCell ref="PHX2:PHZ2"/>
    <mergeCell ref="PIA2:PIC2"/>
    <mergeCell ref="PID2:PIF2"/>
    <mergeCell ref="PIG2:PII2"/>
    <mergeCell ref="PIJ2:PIL2"/>
    <mergeCell ref="PPK2:PPM2"/>
    <mergeCell ref="PPN2:PPP2"/>
    <mergeCell ref="PPQ2:PPS2"/>
    <mergeCell ref="PPT2:PPV2"/>
    <mergeCell ref="PPW2:PPY2"/>
    <mergeCell ref="POV2:POX2"/>
    <mergeCell ref="POY2:PPA2"/>
    <mergeCell ref="PPB2:PPD2"/>
    <mergeCell ref="PPE2:PPG2"/>
    <mergeCell ref="PPH2:PPJ2"/>
    <mergeCell ref="POG2:POI2"/>
    <mergeCell ref="POJ2:POL2"/>
    <mergeCell ref="POM2:POO2"/>
    <mergeCell ref="POP2:POR2"/>
    <mergeCell ref="POS2:POU2"/>
    <mergeCell ref="PNR2:PNT2"/>
    <mergeCell ref="PNU2:PNW2"/>
    <mergeCell ref="PNX2:PNZ2"/>
    <mergeCell ref="POA2:POC2"/>
    <mergeCell ref="POD2:POF2"/>
    <mergeCell ref="PNC2:PNE2"/>
    <mergeCell ref="PNF2:PNH2"/>
    <mergeCell ref="PNI2:PNK2"/>
    <mergeCell ref="PNL2:PNN2"/>
    <mergeCell ref="PNO2:PNQ2"/>
    <mergeCell ref="PMN2:PMP2"/>
    <mergeCell ref="PMQ2:PMS2"/>
    <mergeCell ref="PMT2:PMV2"/>
    <mergeCell ref="PMW2:PMY2"/>
    <mergeCell ref="PMZ2:PNB2"/>
    <mergeCell ref="PLY2:PMA2"/>
    <mergeCell ref="PMB2:PMD2"/>
    <mergeCell ref="PME2:PMG2"/>
    <mergeCell ref="PMH2:PMJ2"/>
    <mergeCell ref="PMK2:PMM2"/>
    <mergeCell ref="PTL2:PTN2"/>
    <mergeCell ref="PTO2:PTQ2"/>
    <mergeCell ref="PTR2:PTT2"/>
    <mergeCell ref="PTU2:PTW2"/>
    <mergeCell ref="PTX2:PTZ2"/>
    <mergeCell ref="PSW2:PSY2"/>
    <mergeCell ref="PSZ2:PTB2"/>
    <mergeCell ref="PTC2:PTE2"/>
    <mergeCell ref="PTF2:PTH2"/>
    <mergeCell ref="PTI2:PTK2"/>
    <mergeCell ref="PSH2:PSJ2"/>
    <mergeCell ref="PSK2:PSM2"/>
    <mergeCell ref="PSN2:PSP2"/>
    <mergeCell ref="PSQ2:PSS2"/>
    <mergeCell ref="PST2:PSV2"/>
    <mergeCell ref="PRS2:PRU2"/>
    <mergeCell ref="PRV2:PRX2"/>
    <mergeCell ref="PRY2:PSA2"/>
    <mergeCell ref="PSB2:PSD2"/>
    <mergeCell ref="PSE2:PSG2"/>
    <mergeCell ref="PRD2:PRF2"/>
    <mergeCell ref="PRG2:PRI2"/>
    <mergeCell ref="PRJ2:PRL2"/>
    <mergeCell ref="PRM2:PRO2"/>
    <mergeCell ref="PRP2:PRR2"/>
    <mergeCell ref="PQO2:PQQ2"/>
    <mergeCell ref="PQR2:PQT2"/>
    <mergeCell ref="PQU2:PQW2"/>
    <mergeCell ref="PQX2:PQZ2"/>
    <mergeCell ref="PRA2:PRC2"/>
    <mergeCell ref="PPZ2:PQB2"/>
    <mergeCell ref="PQC2:PQE2"/>
    <mergeCell ref="PQF2:PQH2"/>
    <mergeCell ref="PQI2:PQK2"/>
    <mergeCell ref="PQL2:PQN2"/>
    <mergeCell ref="PXM2:PXO2"/>
    <mergeCell ref="PXP2:PXR2"/>
    <mergeCell ref="PXS2:PXU2"/>
    <mergeCell ref="PXV2:PXX2"/>
    <mergeCell ref="PXY2:PYA2"/>
    <mergeCell ref="PWX2:PWZ2"/>
    <mergeCell ref="PXA2:PXC2"/>
    <mergeCell ref="PXD2:PXF2"/>
    <mergeCell ref="PXG2:PXI2"/>
    <mergeCell ref="PXJ2:PXL2"/>
    <mergeCell ref="PWI2:PWK2"/>
    <mergeCell ref="PWL2:PWN2"/>
    <mergeCell ref="PWO2:PWQ2"/>
    <mergeCell ref="PWR2:PWT2"/>
    <mergeCell ref="PWU2:PWW2"/>
    <mergeCell ref="PVT2:PVV2"/>
    <mergeCell ref="PVW2:PVY2"/>
    <mergeCell ref="PVZ2:PWB2"/>
    <mergeCell ref="PWC2:PWE2"/>
    <mergeCell ref="PWF2:PWH2"/>
    <mergeCell ref="PVE2:PVG2"/>
    <mergeCell ref="PVH2:PVJ2"/>
    <mergeCell ref="PVK2:PVM2"/>
    <mergeCell ref="PVN2:PVP2"/>
    <mergeCell ref="PVQ2:PVS2"/>
    <mergeCell ref="PUP2:PUR2"/>
    <mergeCell ref="PUS2:PUU2"/>
    <mergeCell ref="PUV2:PUX2"/>
    <mergeCell ref="PUY2:PVA2"/>
    <mergeCell ref="PVB2:PVD2"/>
    <mergeCell ref="PUA2:PUC2"/>
    <mergeCell ref="PUD2:PUF2"/>
    <mergeCell ref="PUG2:PUI2"/>
    <mergeCell ref="PUJ2:PUL2"/>
    <mergeCell ref="PUM2:PUO2"/>
    <mergeCell ref="QBN2:QBP2"/>
    <mergeCell ref="QBQ2:QBS2"/>
    <mergeCell ref="QBT2:QBV2"/>
    <mergeCell ref="QBW2:QBY2"/>
    <mergeCell ref="QBZ2:QCB2"/>
    <mergeCell ref="QAY2:QBA2"/>
    <mergeCell ref="QBB2:QBD2"/>
    <mergeCell ref="QBE2:QBG2"/>
    <mergeCell ref="QBH2:QBJ2"/>
    <mergeCell ref="QBK2:QBM2"/>
    <mergeCell ref="QAJ2:QAL2"/>
    <mergeCell ref="QAM2:QAO2"/>
    <mergeCell ref="QAP2:QAR2"/>
    <mergeCell ref="QAS2:QAU2"/>
    <mergeCell ref="QAV2:QAX2"/>
    <mergeCell ref="PZU2:PZW2"/>
    <mergeCell ref="PZX2:PZZ2"/>
    <mergeCell ref="QAA2:QAC2"/>
    <mergeCell ref="QAD2:QAF2"/>
    <mergeCell ref="QAG2:QAI2"/>
    <mergeCell ref="PZF2:PZH2"/>
    <mergeCell ref="PZI2:PZK2"/>
    <mergeCell ref="PZL2:PZN2"/>
    <mergeCell ref="PZO2:PZQ2"/>
    <mergeCell ref="PZR2:PZT2"/>
    <mergeCell ref="PYQ2:PYS2"/>
    <mergeCell ref="PYT2:PYV2"/>
    <mergeCell ref="PYW2:PYY2"/>
    <mergeCell ref="PYZ2:PZB2"/>
    <mergeCell ref="PZC2:PZE2"/>
    <mergeCell ref="PYB2:PYD2"/>
    <mergeCell ref="PYE2:PYG2"/>
    <mergeCell ref="PYH2:PYJ2"/>
    <mergeCell ref="PYK2:PYM2"/>
    <mergeCell ref="PYN2:PYP2"/>
    <mergeCell ref="QFO2:QFQ2"/>
    <mergeCell ref="QFR2:QFT2"/>
    <mergeCell ref="QFU2:QFW2"/>
    <mergeCell ref="QFX2:QFZ2"/>
    <mergeCell ref="QGA2:QGC2"/>
    <mergeCell ref="QEZ2:QFB2"/>
    <mergeCell ref="QFC2:QFE2"/>
    <mergeCell ref="QFF2:QFH2"/>
    <mergeCell ref="QFI2:QFK2"/>
    <mergeCell ref="QFL2:QFN2"/>
    <mergeCell ref="QEK2:QEM2"/>
    <mergeCell ref="QEN2:QEP2"/>
    <mergeCell ref="QEQ2:QES2"/>
    <mergeCell ref="QET2:QEV2"/>
    <mergeCell ref="QEW2:QEY2"/>
    <mergeCell ref="QDV2:QDX2"/>
    <mergeCell ref="QDY2:QEA2"/>
    <mergeCell ref="QEB2:QED2"/>
    <mergeCell ref="QEE2:QEG2"/>
    <mergeCell ref="QEH2:QEJ2"/>
    <mergeCell ref="QDG2:QDI2"/>
    <mergeCell ref="QDJ2:QDL2"/>
    <mergeCell ref="QDM2:QDO2"/>
    <mergeCell ref="QDP2:QDR2"/>
    <mergeCell ref="QDS2:QDU2"/>
    <mergeCell ref="QCR2:QCT2"/>
    <mergeCell ref="QCU2:QCW2"/>
    <mergeCell ref="QCX2:QCZ2"/>
    <mergeCell ref="QDA2:QDC2"/>
    <mergeCell ref="QDD2:QDF2"/>
    <mergeCell ref="QCC2:QCE2"/>
    <mergeCell ref="QCF2:QCH2"/>
    <mergeCell ref="QCI2:QCK2"/>
    <mergeCell ref="QCL2:QCN2"/>
    <mergeCell ref="QCO2:QCQ2"/>
    <mergeCell ref="QJP2:QJR2"/>
    <mergeCell ref="QJS2:QJU2"/>
    <mergeCell ref="QJV2:QJX2"/>
    <mergeCell ref="QJY2:QKA2"/>
    <mergeCell ref="QKB2:QKD2"/>
    <mergeCell ref="QJA2:QJC2"/>
    <mergeCell ref="QJD2:QJF2"/>
    <mergeCell ref="QJG2:QJI2"/>
    <mergeCell ref="QJJ2:QJL2"/>
    <mergeCell ref="QJM2:QJO2"/>
    <mergeCell ref="QIL2:QIN2"/>
    <mergeCell ref="QIO2:QIQ2"/>
    <mergeCell ref="QIR2:QIT2"/>
    <mergeCell ref="QIU2:QIW2"/>
    <mergeCell ref="QIX2:QIZ2"/>
    <mergeCell ref="QHW2:QHY2"/>
    <mergeCell ref="QHZ2:QIB2"/>
    <mergeCell ref="QIC2:QIE2"/>
    <mergeCell ref="QIF2:QIH2"/>
    <mergeCell ref="QII2:QIK2"/>
    <mergeCell ref="QHH2:QHJ2"/>
    <mergeCell ref="QHK2:QHM2"/>
    <mergeCell ref="QHN2:QHP2"/>
    <mergeCell ref="QHQ2:QHS2"/>
    <mergeCell ref="QHT2:QHV2"/>
    <mergeCell ref="QGS2:QGU2"/>
    <mergeCell ref="QGV2:QGX2"/>
    <mergeCell ref="QGY2:QHA2"/>
    <mergeCell ref="QHB2:QHD2"/>
    <mergeCell ref="QHE2:QHG2"/>
    <mergeCell ref="QGD2:QGF2"/>
    <mergeCell ref="QGG2:QGI2"/>
    <mergeCell ref="QGJ2:QGL2"/>
    <mergeCell ref="QGM2:QGO2"/>
    <mergeCell ref="QGP2:QGR2"/>
    <mergeCell ref="QNQ2:QNS2"/>
    <mergeCell ref="QNT2:QNV2"/>
    <mergeCell ref="QNW2:QNY2"/>
    <mergeCell ref="QNZ2:QOB2"/>
    <mergeCell ref="QOC2:QOE2"/>
    <mergeCell ref="QNB2:QND2"/>
    <mergeCell ref="QNE2:QNG2"/>
    <mergeCell ref="QNH2:QNJ2"/>
    <mergeCell ref="QNK2:QNM2"/>
    <mergeCell ref="QNN2:QNP2"/>
    <mergeCell ref="QMM2:QMO2"/>
    <mergeCell ref="QMP2:QMR2"/>
    <mergeCell ref="QMS2:QMU2"/>
    <mergeCell ref="QMV2:QMX2"/>
    <mergeCell ref="QMY2:QNA2"/>
    <mergeCell ref="QLX2:QLZ2"/>
    <mergeCell ref="QMA2:QMC2"/>
    <mergeCell ref="QMD2:QMF2"/>
    <mergeCell ref="QMG2:QMI2"/>
    <mergeCell ref="QMJ2:QML2"/>
    <mergeCell ref="QLI2:QLK2"/>
    <mergeCell ref="QLL2:QLN2"/>
    <mergeCell ref="QLO2:QLQ2"/>
    <mergeCell ref="QLR2:QLT2"/>
    <mergeCell ref="QLU2:QLW2"/>
    <mergeCell ref="QKT2:QKV2"/>
    <mergeCell ref="QKW2:QKY2"/>
    <mergeCell ref="QKZ2:QLB2"/>
    <mergeCell ref="QLC2:QLE2"/>
    <mergeCell ref="QLF2:QLH2"/>
    <mergeCell ref="QKE2:QKG2"/>
    <mergeCell ref="QKH2:QKJ2"/>
    <mergeCell ref="QKK2:QKM2"/>
    <mergeCell ref="QKN2:QKP2"/>
    <mergeCell ref="QKQ2:QKS2"/>
    <mergeCell ref="QRR2:QRT2"/>
    <mergeCell ref="QRU2:QRW2"/>
    <mergeCell ref="QRX2:QRZ2"/>
    <mergeCell ref="QSA2:QSC2"/>
    <mergeCell ref="QSD2:QSF2"/>
    <mergeCell ref="QRC2:QRE2"/>
    <mergeCell ref="QRF2:QRH2"/>
    <mergeCell ref="QRI2:QRK2"/>
    <mergeCell ref="QRL2:QRN2"/>
    <mergeCell ref="QRO2:QRQ2"/>
    <mergeCell ref="QQN2:QQP2"/>
    <mergeCell ref="QQQ2:QQS2"/>
    <mergeCell ref="QQT2:QQV2"/>
    <mergeCell ref="QQW2:QQY2"/>
    <mergeCell ref="QQZ2:QRB2"/>
    <mergeCell ref="QPY2:QQA2"/>
    <mergeCell ref="QQB2:QQD2"/>
    <mergeCell ref="QQE2:QQG2"/>
    <mergeCell ref="QQH2:QQJ2"/>
    <mergeCell ref="QQK2:QQM2"/>
    <mergeCell ref="QPJ2:QPL2"/>
    <mergeCell ref="QPM2:QPO2"/>
    <mergeCell ref="QPP2:QPR2"/>
    <mergeCell ref="QPS2:QPU2"/>
    <mergeCell ref="QPV2:QPX2"/>
    <mergeCell ref="QOU2:QOW2"/>
    <mergeCell ref="QOX2:QOZ2"/>
    <mergeCell ref="QPA2:QPC2"/>
    <mergeCell ref="QPD2:QPF2"/>
    <mergeCell ref="QPG2:QPI2"/>
    <mergeCell ref="QOF2:QOH2"/>
    <mergeCell ref="QOI2:QOK2"/>
    <mergeCell ref="QOL2:QON2"/>
    <mergeCell ref="QOO2:QOQ2"/>
    <mergeCell ref="QOR2:QOT2"/>
    <mergeCell ref="QVS2:QVU2"/>
    <mergeCell ref="QVV2:QVX2"/>
    <mergeCell ref="QVY2:QWA2"/>
    <mergeCell ref="QWB2:QWD2"/>
    <mergeCell ref="QWE2:QWG2"/>
    <mergeCell ref="QVD2:QVF2"/>
    <mergeCell ref="QVG2:QVI2"/>
    <mergeCell ref="QVJ2:QVL2"/>
    <mergeCell ref="QVM2:QVO2"/>
    <mergeCell ref="QVP2:QVR2"/>
    <mergeCell ref="QUO2:QUQ2"/>
    <mergeCell ref="QUR2:QUT2"/>
    <mergeCell ref="QUU2:QUW2"/>
    <mergeCell ref="QUX2:QUZ2"/>
    <mergeCell ref="QVA2:QVC2"/>
    <mergeCell ref="QTZ2:QUB2"/>
    <mergeCell ref="QUC2:QUE2"/>
    <mergeCell ref="QUF2:QUH2"/>
    <mergeCell ref="QUI2:QUK2"/>
    <mergeCell ref="QUL2:QUN2"/>
    <mergeCell ref="QTK2:QTM2"/>
    <mergeCell ref="QTN2:QTP2"/>
    <mergeCell ref="QTQ2:QTS2"/>
    <mergeCell ref="QTT2:QTV2"/>
    <mergeCell ref="QTW2:QTY2"/>
    <mergeCell ref="QSV2:QSX2"/>
    <mergeCell ref="QSY2:QTA2"/>
    <mergeCell ref="QTB2:QTD2"/>
    <mergeCell ref="QTE2:QTG2"/>
    <mergeCell ref="QTH2:QTJ2"/>
    <mergeCell ref="QSG2:QSI2"/>
    <mergeCell ref="QSJ2:QSL2"/>
    <mergeCell ref="QSM2:QSO2"/>
    <mergeCell ref="QSP2:QSR2"/>
    <mergeCell ref="QSS2:QSU2"/>
    <mergeCell ref="QZT2:QZV2"/>
    <mergeCell ref="QZW2:QZY2"/>
    <mergeCell ref="QZZ2:RAB2"/>
    <mergeCell ref="RAC2:RAE2"/>
    <mergeCell ref="RAF2:RAH2"/>
    <mergeCell ref="QZE2:QZG2"/>
    <mergeCell ref="QZH2:QZJ2"/>
    <mergeCell ref="QZK2:QZM2"/>
    <mergeCell ref="QZN2:QZP2"/>
    <mergeCell ref="QZQ2:QZS2"/>
    <mergeCell ref="QYP2:QYR2"/>
    <mergeCell ref="QYS2:QYU2"/>
    <mergeCell ref="QYV2:QYX2"/>
    <mergeCell ref="QYY2:QZA2"/>
    <mergeCell ref="QZB2:QZD2"/>
    <mergeCell ref="QYA2:QYC2"/>
    <mergeCell ref="QYD2:QYF2"/>
    <mergeCell ref="QYG2:QYI2"/>
    <mergeCell ref="QYJ2:QYL2"/>
    <mergeCell ref="QYM2:QYO2"/>
    <mergeCell ref="QXL2:QXN2"/>
    <mergeCell ref="QXO2:QXQ2"/>
    <mergeCell ref="QXR2:QXT2"/>
    <mergeCell ref="QXU2:QXW2"/>
    <mergeCell ref="QXX2:QXZ2"/>
    <mergeCell ref="QWW2:QWY2"/>
    <mergeCell ref="QWZ2:QXB2"/>
    <mergeCell ref="QXC2:QXE2"/>
    <mergeCell ref="QXF2:QXH2"/>
    <mergeCell ref="QXI2:QXK2"/>
    <mergeCell ref="QWH2:QWJ2"/>
    <mergeCell ref="QWK2:QWM2"/>
    <mergeCell ref="QWN2:QWP2"/>
    <mergeCell ref="QWQ2:QWS2"/>
    <mergeCell ref="QWT2:QWV2"/>
    <mergeCell ref="RDU2:RDW2"/>
    <mergeCell ref="RDX2:RDZ2"/>
    <mergeCell ref="REA2:REC2"/>
    <mergeCell ref="RED2:REF2"/>
    <mergeCell ref="REG2:REI2"/>
    <mergeCell ref="RDF2:RDH2"/>
    <mergeCell ref="RDI2:RDK2"/>
    <mergeCell ref="RDL2:RDN2"/>
    <mergeCell ref="RDO2:RDQ2"/>
    <mergeCell ref="RDR2:RDT2"/>
    <mergeCell ref="RCQ2:RCS2"/>
    <mergeCell ref="RCT2:RCV2"/>
    <mergeCell ref="RCW2:RCY2"/>
    <mergeCell ref="RCZ2:RDB2"/>
    <mergeCell ref="RDC2:RDE2"/>
    <mergeCell ref="RCB2:RCD2"/>
    <mergeCell ref="RCE2:RCG2"/>
    <mergeCell ref="RCH2:RCJ2"/>
    <mergeCell ref="RCK2:RCM2"/>
    <mergeCell ref="RCN2:RCP2"/>
    <mergeCell ref="RBM2:RBO2"/>
    <mergeCell ref="RBP2:RBR2"/>
    <mergeCell ref="RBS2:RBU2"/>
    <mergeCell ref="RBV2:RBX2"/>
    <mergeCell ref="RBY2:RCA2"/>
    <mergeCell ref="RAX2:RAZ2"/>
    <mergeCell ref="RBA2:RBC2"/>
    <mergeCell ref="RBD2:RBF2"/>
    <mergeCell ref="RBG2:RBI2"/>
    <mergeCell ref="RBJ2:RBL2"/>
    <mergeCell ref="RAI2:RAK2"/>
    <mergeCell ref="RAL2:RAN2"/>
    <mergeCell ref="RAO2:RAQ2"/>
    <mergeCell ref="RAR2:RAT2"/>
    <mergeCell ref="RAU2:RAW2"/>
    <mergeCell ref="RHV2:RHX2"/>
    <mergeCell ref="RHY2:RIA2"/>
    <mergeCell ref="RIB2:RID2"/>
    <mergeCell ref="RIE2:RIG2"/>
    <mergeCell ref="RIH2:RIJ2"/>
    <mergeCell ref="RHG2:RHI2"/>
    <mergeCell ref="RHJ2:RHL2"/>
    <mergeCell ref="RHM2:RHO2"/>
    <mergeCell ref="RHP2:RHR2"/>
    <mergeCell ref="RHS2:RHU2"/>
    <mergeCell ref="RGR2:RGT2"/>
    <mergeCell ref="RGU2:RGW2"/>
    <mergeCell ref="RGX2:RGZ2"/>
    <mergeCell ref="RHA2:RHC2"/>
    <mergeCell ref="RHD2:RHF2"/>
    <mergeCell ref="RGC2:RGE2"/>
    <mergeCell ref="RGF2:RGH2"/>
    <mergeCell ref="RGI2:RGK2"/>
    <mergeCell ref="RGL2:RGN2"/>
    <mergeCell ref="RGO2:RGQ2"/>
    <mergeCell ref="RFN2:RFP2"/>
    <mergeCell ref="RFQ2:RFS2"/>
    <mergeCell ref="RFT2:RFV2"/>
    <mergeCell ref="RFW2:RFY2"/>
    <mergeCell ref="RFZ2:RGB2"/>
    <mergeCell ref="REY2:RFA2"/>
    <mergeCell ref="RFB2:RFD2"/>
    <mergeCell ref="RFE2:RFG2"/>
    <mergeCell ref="RFH2:RFJ2"/>
    <mergeCell ref="RFK2:RFM2"/>
    <mergeCell ref="REJ2:REL2"/>
    <mergeCell ref="REM2:REO2"/>
    <mergeCell ref="REP2:RER2"/>
    <mergeCell ref="RES2:REU2"/>
    <mergeCell ref="REV2:REX2"/>
    <mergeCell ref="RLW2:RLY2"/>
    <mergeCell ref="RLZ2:RMB2"/>
    <mergeCell ref="RMC2:RME2"/>
    <mergeCell ref="RMF2:RMH2"/>
    <mergeCell ref="RMI2:RMK2"/>
    <mergeCell ref="RLH2:RLJ2"/>
    <mergeCell ref="RLK2:RLM2"/>
    <mergeCell ref="RLN2:RLP2"/>
    <mergeCell ref="RLQ2:RLS2"/>
    <mergeCell ref="RLT2:RLV2"/>
    <mergeCell ref="RKS2:RKU2"/>
    <mergeCell ref="RKV2:RKX2"/>
    <mergeCell ref="RKY2:RLA2"/>
    <mergeCell ref="RLB2:RLD2"/>
    <mergeCell ref="RLE2:RLG2"/>
    <mergeCell ref="RKD2:RKF2"/>
    <mergeCell ref="RKG2:RKI2"/>
    <mergeCell ref="RKJ2:RKL2"/>
    <mergeCell ref="RKM2:RKO2"/>
    <mergeCell ref="RKP2:RKR2"/>
    <mergeCell ref="RJO2:RJQ2"/>
    <mergeCell ref="RJR2:RJT2"/>
    <mergeCell ref="RJU2:RJW2"/>
    <mergeCell ref="RJX2:RJZ2"/>
    <mergeCell ref="RKA2:RKC2"/>
    <mergeCell ref="RIZ2:RJB2"/>
    <mergeCell ref="RJC2:RJE2"/>
    <mergeCell ref="RJF2:RJH2"/>
    <mergeCell ref="RJI2:RJK2"/>
    <mergeCell ref="RJL2:RJN2"/>
    <mergeCell ref="RIK2:RIM2"/>
    <mergeCell ref="RIN2:RIP2"/>
    <mergeCell ref="RIQ2:RIS2"/>
    <mergeCell ref="RIT2:RIV2"/>
    <mergeCell ref="RIW2:RIY2"/>
    <mergeCell ref="RPX2:RPZ2"/>
    <mergeCell ref="RQA2:RQC2"/>
    <mergeCell ref="RQD2:RQF2"/>
    <mergeCell ref="RQG2:RQI2"/>
    <mergeCell ref="RQJ2:RQL2"/>
    <mergeCell ref="RPI2:RPK2"/>
    <mergeCell ref="RPL2:RPN2"/>
    <mergeCell ref="RPO2:RPQ2"/>
    <mergeCell ref="RPR2:RPT2"/>
    <mergeCell ref="RPU2:RPW2"/>
    <mergeCell ref="ROT2:ROV2"/>
    <mergeCell ref="ROW2:ROY2"/>
    <mergeCell ref="ROZ2:RPB2"/>
    <mergeCell ref="RPC2:RPE2"/>
    <mergeCell ref="RPF2:RPH2"/>
    <mergeCell ref="ROE2:ROG2"/>
    <mergeCell ref="ROH2:ROJ2"/>
    <mergeCell ref="ROK2:ROM2"/>
    <mergeCell ref="RON2:ROP2"/>
    <mergeCell ref="ROQ2:ROS2"/>
    <mergeCell ref="RNP2:RNR2"/>
    <mergeCell ref="RNS2:RNU2"/>
    <mergeCell ref="RNV2:RNX2"/>
    <mergeCell ref="RNY2:ROA2"/>
    <mergeCell ref="ROB2:ROD2"/>
    <mergeCell ref="RNA2:RNC2"/>
    <mergeCell ref="RND2:RNF2"/>
    <mergeCell ref="RNG2:RNI2"/>
    <mergeCell ref="RNJ2:RNL2"/>
    <mergeCell ref="RNM2:RNO2"/>
    <mergeCell ref="RML2:RMN2"/>
    <mergeCell ref="RMO2:RMQ2"/>
    <mergeCell ref="RMR2:RMT2"/>
    <mergeCell ref="RMU2:RMW2"/>
    <mergeCell ref="RMX2:RMZ2"/>
    <mergeCell ref="RTY2:RUA2"/>
    <mergeCell ref="RUB2:RUD2"/>
    <mergeCell ref="RUE2:RUG2"/>
    <mergeCell ref="RUH2:RUJ2"/>
    <mergeCell ref="RUK2:RUM2"/>
    <mergeCell ref="RTJ2:RTL2"/>
    <mergeCell ref="RTM2:RTO2"/>
    <mergeCell ref="RTP2:RTR2"/>
    <mergeCell ref="RTS2:RTU2"/>
    <mergeCell ref="RTV2:RTX2"/>
    <mergeCell ref="RSU2:RSW2"/>
    <mergeCell ref="RSX2:RSZ2"/>
    <mergeCell ref="RTA2:RTC2"/>
    <mergeCell ref="RTD2:RTF2"/>
    <mergeCell ref="RTG2:RTI2"/>
    <mergeCell ref="RSF2:RSH2"/>
    <mergeCell ref="RSI2:RSK2"/>
    <mergeCell ref="RSL2:RSN2"/>
    <mergeCell ref="RSO2:RSQ2"/>
    <mergeCell ref="RSR2:RST2"/>
    <mergeCell ref="RRQ2:RRS2"/>
    <mergeCell ref="RRT2:RRV2"/>
    <mergeCell ref="RRW2:RRY2"/>
    <mergeCell ref="RRZ2:RSB2"/>
    <mergeCell ref="RSC2:RSE2"/>
    <mergeCell ref="RRB2:RRD2"/>
    <mergeCell ref="RRE2:RRG2"/>
    <mergeCell ref="RRH2:RRJ2"/>
    <mergeCell ref="RRK2:RRM2"/>
    <mergeCell ref="RRN2:RRP2"/>
    <mergeCell ref="RQM2:RQO2"/>
    <mergeCell ref="RQP2:RQR2"/>
    <mergeCell ref="RQS2:RQU2"/>
    <mergeCell ref="RQV2:RQX2"/>
    <mergeCell ref="RQY2:RRA2"/>
    <mergeCell ref="RXZ2:RYB2"/>
    <mergeCell ref="RYC2:RYE2"/>
    <mergeCell ref="RYF2:RYH2"/>
    <mergeCell ref="RYI2:RYK2"/>
    <mergeCell ref="RYL2:RYN2"/>
    <mergeCell ref="RXK2:RXM2"/>
    <mergeCell ref="RXN2:RXP2"/>
    <mergeCell ref="RXQ2:RXS2"/>
    <mergeCell ref="RXT2:RXV2"/>
    <mergeCell ref="RXW2:RXY2"/>
    <mergeCell ref="RWV2:RWX2"/>
    <mergeCell ref="RWY2:RXA2"/>
    <mergeCell ref="RXB2:RXD2"/>
    <mergeCell ref="RXE2:RXG2"/>
    <mergeCell ref="RXH2:RXJ2"/>
    <mergeCell ref="RWG2:RWI2"/>
    <mergeCell ref="RWJ2:RWL2"/>
    <mergeCell ref="RWM2:RWO2"/>
    <mergeCell ref="RWP2:RWR2"/>
    <mergeCell ref="RWS2:RWU2"/>
    <mergeCell ref="RVR2:RVT2"/>
    <mergeCell ref="RVU2:RVW2"/>
    <mergeCell ref="RVX2:RVZ2"/>
    <mergeCell ref="RWA2:RWC2"/>
    <mergeCell ref="RWD2:RWF2"/>
    <mergeCell ref="RVC2:RVE2"/>
    <mergeCell ref="RVF2:RVH2"/>
    <mergeCell ref="RVI2:RVK2"/>
    <mergeCell ref="RVL2:RVN2"/>
    <mergeCell ref="RVO2:RVQ2"/>
    <mergeCell ref="RUN2:RUP2"/>
    <mergeCell ref="RUQ2:RUS2"/>
    <mergeCell ref="RUT2:RUV2"/>
    <mergeCell ref="RUW2:RUY2"/>
    <mergeCell ref="RUZ2:RVB2"/>
    <mergeCell ref="SCA2:SCC2"/>
    <mergeCell ref="SCD2:SCF2"/>
    <mergeCell ref="SCG2:SCI2"/>
    <mergeCell ref="SCJ2:SCL2"/>
    <mergeCell ref="SCM2:SCO2"/>
    <mergeCell ref="SBL2:SBN2"/>
    <mergeCell ref="SBO2:SBQ2"/>
    <mergeCell ref="SBR2:SBT2"/>
    <mergeCell ref="SBU2:SBW2"/>
    <mergeCell ref="SBX2:SBZ2"/>
    <mergeCell ref="SAW2:SAY2"/>
    <mergeCell ref="SAZ2:SBB2"/>
    <mergeCell ref="SBC2:SBE2"/>
    <mergeCell ref="SBF2:SBH2"/>
    <mergeCell ref="SBI2:SBK2"/>
    <mergeCell ref="SAH2:SAJ2"/>
    <mergeCell ref="SAK2:SAM2"/>
    <mergeCell ref="SAN2:SAP2"/>
    <mergeCell ref="SAQ2:SAS2"/>
    <mergeCell ref="SAT2:SAV2"/>
    <mergeCell ref="RZS2:RZU2"/>
    <mergeCell ref="RZV2:RZX2"/>
    <mergeCell ref="RZY2:SAA2"/>
    <mergeCell ref="SAB2:SAD2"/>
    <mergeCell ref="SAE2:SAG2"/>
    <mergeCell ref="RZD2:RZF2"/>
    <mergeCell ref="RZG2:RZI2"/>
    <mergeCell ref="RZJ2:RZL2"/>
    <mergeCell ref="RZM2:RZO2"/>
    <mergeCell ref="RZP2:RZR2"/>
    <mergeCell ref="RYO2:RYQ2"/>
    <mergeCell ref="RYR2:RYT2"/>
    <mergeCell ref="RYU2:RYW2"/>
    <mergeCell ref="RYX2:RYZ2"/>
    <mergeCell ref="RZA2:RZC2"/>
    <mergeCell ref="SGB2:SGD2"/>
    <mergeCell ref="SGE2:SGG2"/>
    <mergeCell ref="SGH2:SGJ2"/>
    <mergeCell ref="SGK2:SGM2"/>
    <mergeCell ref="SGN2:SGP2"/>
    <mergeCell ref="SFM2:SFO2"/>
    <mergeCell ref="SFP2:SFR2"/>
    <mergeCell ref="SFS2:SFU2"/>
    <mergeCell ref="SFV2:SFX2"/>
    <mergeCell ref="SFY2:SGA2"/>
    <mergeCell ref="SEX2:SEZ2"/>
    <mergeCell ref="SFA2:SFC2"/>
    <mergeCell ref="SFD2:SFF2"/>
    <mergeCell ref="SFG2:SFI2"/>
    <mergeCell ref="SFJ2:SFL2"/>
    <mergeCell ref="SEI2:SEK2"/>
    <mergeCell ref="SEL2:SEN2"/>
    <mergeCell ref="SEO2:SEQ2"/>
    <mergeCell ref="SER2:SET2"/>
    <mergeCell ref="SEU2:SEW2"/>
    <mergeCell ref="SDT2:SDV2"/>
    <mergeCell ref="SDW2:SDY2"/>
    <mergeCell ref="SDZ2:SEB2"/>
    <mergeCell ref="SEC2:SEE2"/>
    <mergeCell ref="SEF2:SEH2"/>
    <mergeCell ref="SDE2:SDG2"/>
    <mergeCell ref="SDH2:SDJ2"/>
    <mergeCell ref="SDK2:SDM2"/>
    <mergeCell ref="SDN2:SDP2"/>
    <mergeCell ref="SDQ2:SDS2"/>
    <mergeCell ref="SCP2:SCR2"/>
    <mergeCell ref="SCS2:SCU2"/>
    <mergeCell ref="SCV2:SCX2"/>
    <mergeCell ref="SCY2:SDA2"/>
    <mergeCell ref="SDB2:SDD2"/>
    <mergeCell ref="SKC2:SKE2"/>
    <mergeCell ref="SKF2:SKH2"/>
    <mergeCell ref="SKI2:SKK2"/>
    <mergeCell ref="SKL2:SKN2"/>
    <mergeCell ref="SKO2:SKQ2"/>
    <mergeCell ref="SJN2:SJP2"/>
    <mergeCell ref="SJQ2:SJS2"/>
    <mergeCell ref="SJT2:SJV2"/>
    <mergeCell ref="SJW2:SJY2"/>
    <mergeCell ref="SJZ2:SKB2"/>
    <mergeCell ref="SIY2:SJA2"/>
    <mergeCell ref="SJB2:SJD2"/>
    <mergeCell ref="SJE2:SJG2"/>
    <mergeCell ref="SJH2:SJJ2"/>
    <mergeCell ref="SJK2:SJM2"/>
    <mergeCell ref="SIJ2:SIL2"/>
    <mergeCell ref="SIM2:SIO2"/>
    <mergeCell ref="SIP2:SIR2"/>
    <mergeCell ref="SIS2:SIU2"/>
    <mergeCell ref="SIV2:SIX2"/>
    <mergeCell ref="SHU2:SHW2"/>
    <mergeCell ref="SHX2:SHZ2"/>
    <mergeCell ref="SIA2:SIC2"/>
    <mergeCell ref="SID2:SIF2"/>
    <mergeCell ref="SIG2:SII2"/>
    <mergeCell ref="SHF2:SHH2"/>
    <mergeCell ref="SHI2:SHK2"/>
    <mergeCell ref="SHL2:SHN2"/>
    <mergeCell ref="SHO2:SHQ2"/>
    <mergeCell ref="SHR2:SHT2"/>
    <mergeCell ref="SGQ2:SGS2"/>
    <mergeCell ref="SGT2:SGV2"/>
    <mergeCell ref="SGW2:SGY2"/>
    <mergeCell ref="SGZ2:SHB2"/>
    <mergeCell ref="SHC2:SHE2"/>
    <mergeCell ref="SOD2:SOF2"/>
    <mergeCell ref="SOG2:SOI2"/>
    <mergeCell ref="SOJ2:SOL2"/>
    <mergeCell ref="SOM2:SOO2"/>
    <mergeCell ref="SOP2:SOR2"/>
    <mergeCell ref="SNO2:SNQ2"/>
    <mergeCell ref="SNR2:SNT2"/>
    <mergeCell ref="SNU2:SNW2"/>
    <mergeCell ref="SNX2:SNZ2"/>
    <mergeCell ref="SOA2:SOC2"/>
    <mergeCell ref="SMZ2:SNB2"/>
    <mergeCell ref="SNC2:SNE2"/>
    <mergeCell ref="SNF2:SNH2"/>
    <mergeCell ref="SNI2:SNK2"/>
    <mergeCell ref="SNL2:SNN2"/>
    <mergeCell ref="SMK2:SMM2"/>
    <mergeCell ref="SMN2:SMP2"/>
    <mergeCell ref="SMQ2:SMS2"/>
    <mergeCell ref="SMT2:SMV2"/>
    <mergeCell ref="SMW2:SMY2"/>
    <mergeCell ref="SLV2:SLX2"/>
    <mergeCell ref="SLY2:SMA2"/>
    <mergeCell ref="SMB2:SMD2"/>
    <mergeCell ref="SME2:SMG2"/>
    <mergeCell ref="SMH2:SMJ2"/>
    <mergeCell ref="SLG2:SLI2"/>
    <mergeCell ref="SLJ2:SLL2"/>
    <mergeCell ref="SLM2:SLO2"/>
    <mergeCell ref="SLP2:SLR2"/>
    <mergeCell ref="SLS2:SLU2"/>
    <mergeCell ref="SKR2:SKT2"/>
    <mergeCell ref="SKU2:SKW2"/>
    <mergeCell ref="SKX2:SKZ2"/>
    <mergeCell ref="SLA2:SLC2"/>
    <mergeCell ref="SLD2:SLF2"/>
    <mergeCell ref="SSE2:SSG2"/>
    <mergeCell ref="SSH2:SSJ2"/>
    <mergeCell ref="SSK2:SSM2"/>
    <mergeCell ref="SSN2:SSP2"/>
    <mergeCell ref="SSQ2:SSS2"/>
    <mergeCell ref="SRP2:SRR2"/>
    <mergeCell ref="SRS2:SRU2"/>
    <mergeCell ref="SRV2:SRX2"/>
    <mergeCell ref="SRY2:SSA2"/>
    <mergeCell ref="SSB2:SSD2"/>
    <mergeCell ref="SRA2:SRC2"/>
    <mergeCell ref="SRD2:SRF2"/>
    <mergeCell ref="SRG2:SRI2"/>
    <mergeCell ref="SRJ2:SRL2"/>
    <mergeCell ref="SRM2:SRO2"/>
    <mergeCell ref="SQL2:SQN2"/>
    <mergeCell ref="SQO2:SQQ2"/>
    <mergeCell ref="SQR2:SQT2"/>
    <mergeCell ref="SQU2:SQW2"/>
    <mergeCell ref="SQX2:SQZ2"/>
    <mergeCell ref="SPW2:SPY2"/>
    <mergeCell ref="SPZ2:SQB2"/>
    <mergeCell ref="SQC2:SQE2"/>
    <mergeCell ref="SQF2:SQH2"/>
    <mergeCell ref="SQI2:SQK2"/>
    <mergeCell ref="SPH2:SPJ2"/>
    <mergeCell ref="SPK2:SPM2"/>
    <mergeCell ref="SPN2:SPP2"/>
    <mergeCell ref="SPQ2:SPS2"/>
    <mergeCell ref="SPT2:SPV2"/>
    <mergeCell ref="SOS2:SOU2"/>
    <mergeCell ref="SOV2:SOX2"/>
    <mergeCell ref="SOY2:SPA2"/>
    <mergeCell ref="SPB2:SPD2"/>
    <mergeCell ref="SPE2:SPG2"/>
    <mergeCell ref="SWF2:SWH2"/>
    <mergeCell ref="SWI2:SWK2"/>
    <mergeCell ref="SWL2:SWN2"/>
    <mergeCell ref="SWO2:SWQ2"/>
    <mergeCell ref="SWR2:SWT2"/>
    <mergeCell ref="SVQ2:SVS2"/>
    <mergeCell ref="SVT2:SVV2"/>
    <mergeCell ref="SVW2:SVY2"/>
    <mergeCell ref="SVZ2:SWB2"/>
    <mergeCell ref="SWC2:SWE2"/>
    <mergeCell ref="SVB2:SVD2"/>
    <mergeCell ref="SVE2:SVG2"/>
    <mergeCell ref="SVH2:SVJ2"/>
    <mergeCell ref="SVK2:SVM2"/>
    <mergeCell ref="SVN2:SVP2"/>
    <mergeCell ref="SUM2:SUO2"/>
    <mergeCell ref="SUP2:SUR2"/>
    <mergeCell ref="SUS2:SUU2"/>
    <mergeCell ref="SUV2:SUX2"/>
    <mergeCell ref="SUY2:SVA2"/>
    <mergeCell ref="STX2:STZ2"/>
    <mergeCell ref="SUA2:SUC2"/>
    <mergeCell ref="SUD2:SUF2"/>
    <mergeCell ref="SUG2:SUI2"/>
    <mergeCell ref="SUJ2:SUL2"/>
    <mergeCell ref="STI2:STK2"/>
    <mergeCell ref="STL2:STN2"/>
    <mergeCell ref="STO2:STQ2"/>
    <mergeCell ref="STR2:STT2"/>
    <mergeCell ref="STU2:STW2"/>
    <mergeCell ref="SST2:SSV2"/>
    <mergeCell ref="SSW2:SSY2"/>
    <mergeCell ref="SSZ2:STB2"/>
    <mergeCell ref="STC2:STE2"/>
    <mergeCell ref="STF2:STH2"/>
    <mergeCell ref="TAG2:TAI2"/>
    <mergeCell ref="TAJ2:TAL2"/>
    <mergeCell ref="TAM2:TAO2"/>
    <mergeCell ref="TAP2:TAR2"/>
    <mergeCell ref="TAS2:TAU2"/>
    <mergeCell ref="SZR2:SZT2"/>
    <mergeCell ref="SZU2:SZW2"/>
    <mergeCell ref="SZX2:SZZ2"/>
    <mergeCell ref="TAA2:TAC2"/>
    <mergeCell ref="TAD2:TAF2"/>
    <mergeCell ref="SZC2:SZE2"/>
    <mergeCell ref="SZF2:SZH2"/>
    <mergeCell ref="SZI2:SZK2"/>
    <mergeCell ref="SZL2:SZN2"/>
    <mergeCell ref="SZO2:SZQ2"/>
    <mergeCell ref="SYN2:SYP2"/>
    <mergeCell ref="SYQ2:SYS2"/>
    <mergeCell ref="SYT2:SYV2"/>
    <mergeCell ref="SYW2:SYY2"/>
    <mergeCell ref="SYZ2:SZB2"/>
    <mergeCell ref="SXY2:SYA2"/>
    <mergeCell ref="SYB2:SYD2"/>
    <mergeCell ref="SYE2:SYG2"/>
    <mergeCell ref="SYH2:SYJ2"/>
    <mergeCell ref="SYK2:SYM2"/>
    <mergeCell ref="SXJ2:SXL2"/>
    <mergeCell ref="SXM2:SXO2"/>
    <mergeCell ref="SXP2:SXR2"/>
    <mergeCell ref="SXS2:SXU2"/>
    <mergeCell ref="SXV2:SXX2"/>
    <mergeCell ref="SWU2:SWW2"/>
    <mergeCell ref="SWX2:SWZ2"/>
    <mergeCell ref="SXA2:SXC2"/>
    <mergeCell ref="SXD2:SXF2"/>
    <mergeCell ref="SXG2:SXI2"/>
    <mergeCell ref="TEH2:TEJ2"/>
    <mergeCell ref="TEK2:TEM2"/>
    <mergeCell ref="TEN2:TEP2"/>
    <mergeCell ref="TEQ2:TES2"/>
    <mergeCell ref="TET2:TEV2"/>
    <mergeCell ref="TDS2:TDU2"/>
    <mergeCell ref="TDV2:TDX2"/>
    <mergeCell ref="TDY2:TEA2"/>
    <mergeCell ref="TEB2:TED2"/>
    <mergeCell ref="TEE2:TEG2"/>
    <mergeCell ref="TDD2:TDF2"/>
    <mergeCell ref="TDG2:TDI2"/>
    <mergeCell ref="TDJ2:TDL2"/>
    <mergeCell ref="TDM2:TDO2"/>
    <mergeCell ref="TDP2:TDR2"/>
    <mergeCell ref="TCO2:TCQ2"/>
    <mergeCell ref="TCR2:TCT2"/>
    <mergeCell ref="TCU2:TCW2"/>
    <mergeCell ref="TCX2:TCZ2"/>
    <mergeCell ref="TDA2:TDC2"/>
    <mergeCell ref="TBZ2:TCB2"/>
    <mergeCell ref="TCC2:TCE2"/>
    <mergeCell ref="TCF2:TCH2"/>
    <mergeCell ref="TCI2:TCK2"/>
    <mergeCell ref="TCL2:TCN2"/>
    <mergeCell ref="TBK2:TBM2"/>
    <mergeCell ref="TBN2:TBP2"/>
    <mergeCell ref="TBQ2:TBS2"/>
    <mergeCell ref="TBT2:TBV2"/>
    <mergeCell ref="TBW2:TBY2"/>
    <mergeCell ref="TAV2:TAX2"/>
    <mergeCell ref="TAY2:TBA2"/>
    <mergeCell ref="TBB2:TBD2"/>
    <mergeCell ref="TBE2:TBG2"/>
    <mergeCell ref="TBH2:TBJ2"/>
    <mergeCell ref="TII2:TIK2"/>
    <mergeCell ref="TIL2:TIN2"/>
    <mergeCell ref="TIO2:TIQ2"/>
    <mergeCell ref="TIR2:TIT2"/>
    <mergeCell ref="TIU2:TIW2"/>
    <mergeCell ref="THT2:THV2"/>
    <mergeCell ref="THW2:THY2"/>
    <mergeCell ref="THZ2:TIB2"/>
    <mergeCell ref="TIC2:TIE2"/>
    <mergeCell ref="TIF2:TIH2"/>
    <mergeCell ref="THE2:THG2"/>
    <mergeCell ref="THH2:THJ2"/>
    <mergeCell ref="THK2:THM2"/>
    <mergeCell ref="THN2:THP2"/>
    <mergeCell ref="THQ2:THS2"/>
    <mergeCell ref="TGP2:TGR2"/>
    <mergeCell ref="TGS2:TGU2"/>
    <mergeCell ref="TGV2:TGX2"/>
    <mergeCell ref="TGY2:THA2"/>
    <mergeCell ref="THB2:THD2"/>
    <mergeCell ref="TGA2:TGC2"/>
    <mergeCell ref="TGD2:TGF2"/>
    <mergeCell ref="TGG2:TGI2"/>
    <mergeCell ref="TGJ2:TGL2"/>
    <mergeCell ref="TGM2:TGO2"/>
    <mergeCell ref="TFL2:TFN2"/>
    <mergeCell ref="TFO2:TFQ2"/>
    <mergeCell ref="TFR2:TFT2"/>
    <mergeCell ref="TFU2:TFW2"/>
    <mergeCell ref="TFX2:TFZ2"/>
    <mergeCell ref="TEW2:TEY2"/>
    <mergeCell ref="TEZ2:TFB2"/>
    <mergeCell ref="TFC2:TFE2"/>
    <mergeCell ref="TFF2:TFH2"/>
    <mergeCell ref="TFI2:TFK2"/>
    <mergeCell ref="TMJ2:TML2"/>
    <mergeCell ref="TMM2:TMO2"/>
    <mergeCell ref="TMP2:TMR2"/>
    <mergeCell ref="TMS2:TMU2"/>
    <mergeCell ref="TMV2:TMX2"/>
    <mergeCell ref="TLU2:TLW2"/>
    <mergeCell ref="TLX2:TLZ2"/>
    <mergeCell ref="TMA2:TMC2"/>
    <mergeCell ref="TMD2:TMF2"/>
    <mergeCell ref="TMG2:TMI2"/>
    <mergeCell ref="TLF2:TLH2"/>
    <mergeCell ref="TLI2:TLK2"/>
    <mergeCell ref="TLL2:TLN2"/>
    <mergeCell ref="TLO2:TLQ2"/>
    <mergeCell ref="TLR2:TLT2"/>
    <mergeCell ref="TKQ2:TKS2"/>
    <mergeCell ref="TKT2:TKV2"/>
    <mergeCell ref="TKW2:TKY2"/>
    <mergeCell ref="TKZ2:TLB2"/>
    <mergeCell ref="TLC2:TLE2"/>
    <mergeCell ref="TKB2:TKD2"/>
    <mergeCell ref="TKE2:TKG2"/>
    <mergeCell ref="TKH2:TKJ2"/>
    <mergeCell ref="TKK2:TKM2"/>
    <mergeCell ref="TKN2:TKP2"/>
    <mergeCell ref="TJM2:TJO2"/>
    <mergeCell ref="TJP2:TJR2"/>
    <mergeCell ref="TJS2:TJU2"/>
    <mergeCell ref="TJV2:TJX2"/>
    <mergeCell ref="TJY2:TKA2"/>
    <mergeCell ref="TIX2:TIZ2"/>
    <mergeCell ref="TJA2:TJC2"/>
    <mergeCell ref="TJD2:TJF2"/>
    <mergeCell ref="TJG2:TJI2"/>
    <mergeCell ref="TJJ2:TJL2"/>
    <mergeCell ref="TQK2:TQM2"/>
    <mergeCell ref="TQN2:TQP2"/>
    <mergeCell ref="TQQ2:TQS2"/>
    <mergeCell ref="TQT2:TQV2"/>
    <mergeCell ref="TQW2:TQY2"/>
    <mergeCell ref="TPV2:TPX2"/>
    <mergeCell ref="TPY2:TQA2"/>
    <mergeCell ref="TQB2:TQD2"/>
    <mergeCell ref="TQE2:TQG2"/>
    <mergeCell ref="TQH2:TQJ2"/>
    <mergeCell ref="TPG2:TPI2"/>
    <mergeCell ref="TPJ2:TPL2"/>
    <mergeCell ref="TPM2:TPO2"/>
    <mergeCell ref="TPP2:TPR2"/>
    <mergeCell ref="TPS2:TPU2"/>
    <mergeCell ref="TOR2:TOT2"/>
    <mergeCell ref="TOU2:TOW2"/>
    <mergeCell ref="TOX2:TOZ2"/>
    <mergeCell ref="TPA2:TPC2"/>
    <mergeCell ref="TPD2:TPF2"/>
    <mergeCell ref="TOC2:TOE2"/>
    <mergeCell ref="TOF2:TOH2"/>
    <mergeCell ref="TOI2:TOK2"/>
    <mergeCell ref="TOL2:TON2"/>
    <mergeCell ref="TOO2:TOQ2"/>
    <mergeCell ref="TNN2:TNP2"/>
    <mergeCell ref="TNQ2:TNS2"/>
    <mergeCell ref="TNT2:TNV2"/>
    <mergeCell ref="TNW2:TNY2"/>
    <mergeCell ref="TNZ2:TOB2"/>
    <mergeCell ref="TMY2:TNA2"/>
    <mergeCell ref="TNB2:TND2"/>
    <mergeCell ref="TNE2:TNG2"/>
    <mergeCell ref="TNH2:TNJ2"/>
    <mergeCell ref="TNK2:TNM2"/>
    <mergeCell ref="TUL2:TUN2"/>
    <mergeCell ref="TUO2:TUQ2"/>
    <mergeCell ref="TUR2:TUT2"/>
    <mergeCell ref="TUU2:TUW2"/>
    <mergeCell ref="TUX2:TUZ2"/>
    <mergeCell ref="TTW2:TTY2"/>
    <mergeCell ref="TTZ2:TUB2"/>
    <mergeCell ref="TUC2:TUE2"/>
    <mergeCell ref="TUF2:TUH2"/>
    <mergeCell ref="TUI2:TUK2"/>
    <mergeCell ref="TTH2:TTJ2"/>
    <mergeCell ref="TTK2:TTM2"/>
    <mergeCell ref="TTN2:TTP2"/>
    <mergeCell ref="TTQ2:TTS2"/>
    <mergeCell ref="TTT2:TTV2"/>
    <mergeCell ref="TSS2:TSU2"/>
    <mergeCell ref="TSV2:TSX2"/>
    <mergeCell ref="TSY2:TTA2"/>
    <mergeCell ref="TTB2:TTD2"/>
    <mergeCell ref="TTE2:TTG2"/>
    <mergeCell ref="TSD2:TSF2"/>
    <mergeCell ref="TSG2:TSI2"/>
    <mergeCell ref="TSJ2:TSL2"/>
    <mergeCell ref="TSM2:TSO2"/>
    <mergeCell ref="TSP2:TSR2"/>
    <mergeCell ref="TRO2:TRQ2"/>
    <mergeCell ref="TRR2:TRT2"/>
    <mergeCell ref="TRU2:TRW2"/>
    <mergeCell ref="TRX2:TRZ2"/>
    <mergeCell ref="TSA2:TSC2"/>
    <mergeCell ref="TQZ2:TRB2"/>
    <mergeCell ref="TRC2:TRE2"/>
    <mergeCell ref="TRF2:TRH2"/>
    <mergeCell ref="TRI2:TRK2"/>
    <mergeCell ref="TRL2:TRN2"/>
    <mergeCell ref="TYM2:TYO2"/>
    <mergeCell ref="TYP2:TYR2"/>
    <mergeCell ref="TYS2:TYU2"/>
    <mergeCell ref="TYV2:TYX2"/>
    <mergeCell ref="TYY2:TZA2"/>
    <mergeCell ref="TXX2:TXZ2"/>
    <mergeCell ref="TYA2:TYC2"/>
    <mergeCell ref="TYD2:TYF2"/>
    <mergeCell ref="TYG2:TYI2"/>
    <mergeCell ref="TYJ2:TYL2"/>
    <mergeCell ref="TXI2:TXK2"/>
    <mergeCell ref="TXL2:TXN2"/>
    <mergeCell ref="TXO2:TXQ2"/>
    <mergeCell ref="TXR2:TXT2"/>
    <mergeCell ref="TXU2:TXW2"/>
    <mergeCell ref="TWT2:TWV2"/>
    <mergeCell ref="TWW2:TWY2"/>
    <mergeCell ref="TWZ2:TXB2"/>
    <mergeCell ref="TXC2:TXE2"/>
    <mergeCell ref="TXF2:TXH2"/>
    <mergeCell ref="TWE2:TWG2"/>
    <mergeCell ref="TWH2:TWJ2"/>
    <mergeCell ref="TWK2:TWM2"/>
    <mergeCell ref="TWN2:TWP2"/>
    <mergeCell ref="TWQ2:TWS2"/>
    <mergeCell ref="TVP2:TVR2"/>
    <mergeCell ref="TVS2:TVU2"/>
    <mergeCell ref="TVV2:TVX2"/>
    <mergeCell ref="TVY2:TWA2"/>
    <mergeCell ref="TWB2:TWD2"/>
    <mergeCell ref="TVA2:TVC2"/>
    <mergeCell ref="TVD2:TVF2"/>
    <mergeCell ref="TVG2:TVI2"/>
    <mergeCell ref="TVJ2:TVL2"/>
    <mergeCell ref="TVM2:TVO2"/>
    <mergeCell ref="UCN2:UCP2"/>
    <mergeCell ref="UCQ2:UCS2"/>
    <mergeCell ref="UCT2:UCV2"/>
    <mergeCell ref="UCW2:UCY2"/>
    <mergeCell ref="UCZ2:UDB2"/>
    <mergeCell ref="UBY2:UCA2"/>
    <mergeCell ref="UCB2:UCD2"/>
    <mergeCell ref="UCE2:UCG2"/>
    <mergeCell ref="UCH2:UCJ2"/>
    <mergeCell ref="UCK2:UCM2"/>
    <mergeCell ref="UBJ2:UBL2"/>
    <mergeCell ref="UBM2:UBO2"/>
    <mergeCell ref="UBP2:UBR2"/>
    <mergeCell ref="UBS2:UBU2"/>
    <mergeCell ref="UBV2:UBX2"/>
    <mergeCell ref="UAU2:UAW2"/>
    <mergeCell ref="UAX2:UAZ2"/>
    <mergeCell ref="UBA2:UBC2"/>
    <mergeCell ref="UBD2:UBF2"/>
    <mergeCell ref="UBG2:UBI2"/>
    <mergeCell ref="UAF2:UAH2"/>
    <mergeCell ref="UAI2:UAK2"/>
    <mergeCell ref="UAL2:UAN2"/>
    <mergeCell ref="UAO2:UAQ2"/>
    <mergeCell ref="UAR2:UAT2"/>
    <mergeCell ref="TZQ2:TZS2"/>
    <mergeCell ref="TZT2:TZV2"/>
    <mergeCell ref="TZW2:TZY2"/>
    <mergeCell ref="TZZ2:UAB2"/>
    <mergeCell ref="UAC2:UAE2"/>
    <mergeCell ref="TZB2:TZD2"/>
    <mergeCell ref="TZE2:TZG2"/>
    <mergeCell ref="TZH2:TZJ2"/>
    <mergeCell ref="TZK2:TZM2"/>
    <mergeCell ref="TZN2:TZP2"/>
    <mergeCell ref="UGO2:UGQ2"/>
    <mergeCell ref="UGR2:UGT2"/>
    <mergeCell ref="UGU2:UGW2"/>
    <mergeCell ref="UGX2:UGZ2"/>
    <mergeCell ref="UHA2:UHC2"/>
    <mergeCell ref="UFZ2:UGB2"/>
    <mergeCell ref="UGC2:UGE2"/>
    <mergeCell ref="UGF2:UGH2"/>
    <mergeCell ref="UGI2:UGK2"/>
    <mergeCell ref="UGL2:UGN2"/>
    <mergeCell ref="UFK2:UFM2"/>
    <mergeCell ref="UFN2:UFP2"/>
    <mergeCell ref="UFQ2:UFS2"/>
    <mergeCell ref="UFT2:UFV2"/>
    <mergeCell ref="UFW2:UFY2"/>
    <mergeCell ref="UEV2:UEX2"/>
    <mergeCell ref="UEY2:UFA2"/>
    <mergeCell ref="UFB2:UFD2"/>
    <mergeCell ref="UFE2:UFG2"/>
    <mergeCell ref="UFH2:UFJ2"/>
    <mergeCell ref="UEG2:UEI2"/>
    <mergeCell ref="UEJ2:UEL2"/>
    <mergeCell ref="UEM2:UEO2"/>
    <mergeCell ref="UEP2:UER2"/>
    <mergeCell ref="UES2:UEU2"/>
    <mergeCell ref="UDR2:UDT2"/>
    <mergeCell ref="UDU2:UDW2"/>
    <mergeCell ref="UDX2:UDZ2"/>
    <mergeCell ref="UEA2:UEC2"/>
    <mergeCell ref="UED2:UEF2"/>
    <mergeCell ref="UDC2:UDE2"/>
    <mergeCell ref="UDF2:UDH2"/>
    <mergeCell ref="UDI2:UDK2"/>
    <mergeCell ref="UDL2:UDN2"/>
    <mergeCell ref="UDO2:UDQ2"/>
    <mergeCell ref="UKP2:UKR2"/>
    <mergeCell ref="UKS2:UKU2"/>
    <mergeCell ref="UKV2:UKX2"/>
    <mergeCell ref="UKY2:ULA2"/>
    <mergeCell ref="ULB2:ULD2"/>
    <mergeCell ref="UKA2:UKC2"/>
    <mergeCell ref="UKD2:UKF2"/>
    <mergeCell ref="UKG2:UKI2"/>
    <mergeCell ref="UKJ2:UKL2"/>
    <mergeCell ref="UKM2:UKO2"/>
    <mergeCell ref="UJL2:UJN2"/>
    <mergeCell ref="UJO2:UJQ2"/>
    <mergeCell ref="UJR2:UJT2"/>
    <mergeCell ref="UJU2:UJW2"/>
    <mergeCell ref="UJX2:UJZ2"/>
    <mergeCell ref="UIW2:UIY2"/>
    <mergeCell ref="UIZ2:UJB2"/>
    <mergeCell ref="UJC2:UJE2"/>
    <mergeCell ref="UJF2:UJH2"/>
    <mergeCell ref="UJI2:UJK2"/>
    <mergeCell ref="UIH2:UIJ2"/>
    <mergeCell ref="UIK2:UIM2"/>
    <mergeCell ref="UIN2:UIP2"/>
    <mergeCell ref="UIQ2:UIS2"/>
    <mergeCell ref="UIT2:UIV2"/>
    <mergeCell ref="UHS2:UHU2"/>
    <mergeCell ref="UHV2:UHX2"/>
    <mergeCell ref="UHY2:UIA2"/>
    <mergeCell ref="UIB2:UID2"/>
    <mergeCell ref="UIE2:UIG2"/>
    <mergeCell ref="UHD2:UHF2"/>
    <mergeCell ref="UHG2:UHI2"/>
    <mergeCell ref="UHJ2:UHL2"/>
    <mergeCell ref="UHM2:UHO2"/>
    <mergeCell ref="UHP2:UHR2"/>
    <mergeCell ref="UOQ2:UOS2"/>
    <mergeCell ref="UOT2:UOV2"/>
    <mergeCell ref="UOW2:UOY2"/>
    <mergeCell ref="UOZ2:UPB2"/>
    <mergeCell ref="UPC2:UPE2"/>
    <mergeCell ref="UOB2:UOD2"/>
    <mergeCell ref="UOE2:UOG2"/>
    <mergeCell ref="UOH2:UOJ2"/>
    <mergeCell ref="UOK2:UOM2"/>
    <mergeCell ref="UON2:UOP2"/>
    <mergeCell ref="UNM2:UNO2"/>
    <mergeCell ref="UNP2:UNR2"/>
    <mergeCell ref="UNS2:UNU2"/>
    <mergeCell ref="UNV2:UNX2"/>
    <mergeCell ref="UNY2:UOA2"/>
    <mergeCell ref="UMX2:UMZ2"/>
    <mergeCell ref="UNA2:UNC2"/>
    <mergeCell ref="UND2:UNF2"/>
    <mergeCell ref="UNG2:UNI2"/>
    <mergeCell ref="UNJ2:UNL2"/>
    <mergeCell ref="UMI2:UMK2"/>
    <mergeCell ref="UML2:UMN2"/>
    <mergeCell ref="UMO2:UMQ2"/>
    <mergeCell ref="UMR2:UMT2"/>
    <mergeCell ref="UMU2:UMW2"/>
    <mergeCell ref="ULT2:ULV2"/>
    <mergeCell ref="ULW2:ULY2"/>
    <mergeCell ref="ULZ2:UMB2"/>
    <mergeCell ref="UMC2:UME2"/>
    <mergeCell ref="UMF2:UMH2"/>
    <mergeCell ref="ULE2:ULG2"/>
    <mergeCell ref="ULH2:ULJ2"/>
    <mergeCell ref="ULK2:ULM2"/>
    <mergeCell ref="ULN2:ULP2"/>
    <mergeCell ref="ULQ2:ULS2"/>
    <mergeCell ref="USR2:UST2"/>
    <mergeCell ref="USU2:USW2"/>
    <mergeCell ref="USX2:USZ2"/>
    <mergeCell ref="UTA2:UTC2"/>
    <mergeCell ref="UTD2:UTF2"/>
    <mergeCell ref="USC2:USE2"/>
    <mergeCell ref="USF2:USH2"/>
    <mergeCell ref="USI2:USK2"/>
    <mergeCell ref="USL2:USN2"/>
    <mergeCell ref="USO2:USQ2"/>
    <mergeCell ref="URN2:URP2"/>
    <mergeCell ref="URQ2:URS2"/>
    <mergeCell ref="URT2:URV2"/>
    <mergeCell ref="URW2:URY2"/>
    <mergeCell ref="URZ2:USB2"/>
    <mergeCell ref="UQY2:URA2"/>
    <mergeCell ref="URB2:URD2"/>
    <mergeCell ref="URE2:URG2"/>
    <mergeCell ref="URH2:URJ2"/>
    <mergeCell ref="URK2:URM2"/>
    <mergeCell ref="UQJ2:UQL2"/>
    <mergeCell ref="UQM2:UQO2"/>
    <mergeCell ref="UQP2:UQR2"/>
    <mergeCell ref="UQS2:UQU2"/>
    <mergeCell ref="UQV2:UQX2"/>
    <mergeCell ref="UPU2:UPW2"/>
    <mergeCell ref="UPX2:UPZ2"/>
    <mergeCell ref="UQA2:UQC2"/>
    <mergeCell ref="UQD2:UQF2"/>
    <mergeCell ref="UQG2:UQI2"/>
    <mergeCell ref="UPF2:UPH2"/>
    <mergeCell ref="UPI2:UPK2"/>
    <mergeCell ref="UPL2:UPN2"/>
    <mergeCell ref="UPO2:UPQ2"/>
    <mergeCell ref="UPR2:UPT2"/>
    <mergeCell ref="UWS2:UWU2"/>
    <mergeCell ref="UWV2:UWX2"/>
    <mergeCell ref="UWY2:UXA2"/>
    <mergeCell ref="UXB2:UXD2"/>
    <mergeCell ref="UXE2:UXG2"/>
    <mergeCell ref="UWD2:UWF2"/>
    <mergeCell ref="UWG2:UWI2"/>
    <mergeCell ref="UWJ2:UWL2"/>
    <mergeCell ref="UWM2:UWO2"/>
    <mergeCell ref="UWP2:UWR2"/>
    <mergeCell ref="UVO2:UVQ2"/>
    <mergeCell ref="UVR2:UVT2"/>
    <mergeCell ref="UVU2:UVW2"/>
    <mergeCell ref="UVX2:UVZ2"/>
    <mergeCell ref="UWA2:UWC2"/>
    <mergeCell ref="UUZ2:UVB2"/>
    <mergeCell ref="UVC2:UVE2"/>
    <mergeCell ref="UVF2:UVH2"/>
    <mergeCell ref="UVI2:UVK2"/>
    <mergeCell ref="UVL2:UVN2"/>
    <mergeCell ref="UUK2:UUM2"/>
    <mergeCell ref="UUN2:UUP2"/>
    <mergeCell ref="UUQ2:UUS2"/>
    <mergeCell ref="UUT2:UUV2"/>
    <mergeCell ref="UUW2:UUY2"/>
    <mergeCell ref="UTV2:UTX2"/>
    <mergeCell ref="UTY2:UUA2"/>
    <mergeCell ref="UUB2:UUD2"/>
    <mergeCell ref="UUE2:UUG2"/>
    <mergeCell ref="UUH2:UUJ2"/>
    <mergeCell ref="UTG2:UTI2"/>
    <mergeCell ref="UTJ2:UTL2"/>
    <mergeCell ref="UTM2:UTO2"/>
    <mergeCell ref="UTP2:UTR2"/>
    <mergeCell ref="UTS2:UTU2"/>
    <mergeCell ref="VAT2:VAV2"/>
    <mergeCell ref="VAW2:VAY2"/>
    <mergeCell ref="VAZ2:VBB2"/>
    <mergeCell ref="VBC2:VBE2"/>
    <mergeCell ref="VBF2:VBH2"/>
    <mergeCell ref="VAE2:VAG2"/>
    <mergeCell ref="VAH2:VAJ2"/>
    <mergeCell ref="VAK2:VAM2"/>
    <mergeCell ref="VAN2:VAP2"/>
    <mergeCell ref="VAQ2:VAS2"/>
    <mergeCell ref="UZP2:UZR2"/>
    <mergeCell ref="UZS2:UZU2"/>
    <mergeCell ref="UZV2:UZX2"/>
    <mergeCell ref="UZY2:VAA2"/>
    <mergeCell ref="VAB2:VAD2"/>
    <mergeCell ref="UZA2:UZC2"/>
    <mergeCell ref="UZD2:UZF2"/>
    <mergeCell ref="UZG2:UZI2"/>
    <mergeCell ref="UZJ2:UZL2"/>
    <mergeCell ref="UZM2:UZO2"/>
    <mergeCell ref="UYL2:UYN2"/>
    <mergeCell ref="UYO2:UYQ2"/>
    <mergeCell ref="UYR2:UYT2"/>
    <mergeCell ref="UYU2:UYW2"/>
    <mergeCell ref="UYX2:UYZ2"/>
    <mergeCell ref="UXW2:UXY2"/>
    <mergeCell ref="UXZ2:UYB2"/>
    <mergeCell ref="UYC2:UYE2"/>
    <mergeCell ref="UYF2:UYH2"/>
    <mergeCell ref="UYI2:UYK2"/>
    <mergeCell ref="UXH2:UXJ2"/>
    <mergeCell ref="UXK2:UXM2"/>
    <mergeCell ref="UXN2:UXP2"/>
    <mergeCell ref="UXQ2:UXS2"/>
    <mergeCell ref="UXT2:UXV2"/>
    <mergeCell ref="VEU2:VEW2"/>
    <mergeCell ref="VEX2:VEZ2"/>
    <mergeCell ref="VFA2:VFC2"/>
    <mergeCell ref="VFD2:VFF2"/>
    <mergeCell ref="VFG2:VFI2"/>
    <mergeCell ref="VEF2:VEH2"/>
    <mergeCell ref="VEI2:VEK2"/>
    <mergeCell ref="VEL2:VEN2"/>
    <mergeCell ref="VEO2:VEQ2"/>
    <mergeCell ref="VER2:VET2"/>
    <mergeCell ref="VDQ2:VDS2"/>
    <mergeCell ref="VDT2:VDV2"/>
    <mergeCell ref="VDW2:VDY2"/>
    <mergeCell ref="VDZ2:VEB2"/>
    <mergeCell ref="VEC2:VEE2"/>
    <mergeCell ref="VDB2:VDD2"/>
    <mergeCell ref="VDE2:VDG2"/>
    <mergeCell ref="VDH2:VDJ2"/>
    <mergeCell ref="VDK2:VDM2"/>
    <mergeCell ref="VDN2:VDP2"/>
    <mergeCell ref="VCM2:VCO2"/>
    <mergeCell ref="VCP2:VCR2"/>
    <mergeCell ref="VCS2:VCU2"/>
    <mergeCell ref="VCV2:VCX2"/>
    <mergeCell ref="VCY2:VDA2"/>
    <mergeCell ref="VBX2:VBZ2"/>
    <mergeCell ref="VCA2:VCC2"/>
    <mergeCell ref="VCD2:VCF2"/>
    <mergeCell ref="VCG2:VCI2"/>
    <mergeCell ref="VCJ2:VCL2"/>
    <mergeCell ref="VBI2:VBK2"/>
    <mergeCell ref="VBL2:VBN2"/>
    <mergeCell ref="VBO2:VBQ2"/>
    <mergeCell ref="VBR2:VBT2"/>
    <mergeCell ref="VBU2:VBW2"/>
    <mergeCell ref="VIV2:VIX2"/>
    <mergeCell ref="VIY2:VJA2"/>
    <mergeCell ref="VJB2:VJD2"/>
    <mergeCell ref="VJE2:VJG2"/>
    <mergeCell ref="VJH2:VJJ2"/>
    <mergeCell ref="VIG2:VII2"/>
    <mergeCell ref="VIJ2:VIL2"/>
    <mergeCell ref="VIM2:VIO2"/>
    <mergeCell ref="VIP2:VIR2"/>
    <mergeCell ref="VIS2:VIU2"/>
    <mergeCell ref="VHR2:VHT2"/>
    <mergeCell ref="VHU2:VHW2"/>
    <mergeCell ref="VHX2:VHZ2"/>
    <mergeCell ref="VIA2:VIC2"/>
    <mergeCell ref="VID2:VIF2"/>
    <mergeCell ref="VHC2:VHE2"/>
    <mergeCell ref="VHF2:VHH2"/>
    <mergeCell ref="VHI2:VHK2"/>
    <mergeCell ref="VHL2:VHN2"/>
    <mergeCell ref="VHO2:VHQ2"/>
    <mergeCell ref="VGN2:VGP2"/>
    <mergeCell ref="VGQ2:VGS2"/>
    <mergeCell ref="VGT2:VGV2"/>
    <mergeCell ref="VGW2:VGY2"/>
    <mergeCell ref="VGZ2:VHB2"/>
    <mergeCell ref="VFY2:VGA2"/>
    <mergeCell ref="VGB2:VGD2"/>
    <mergeCell ref="VGE2:VGG2"/>
    <mergeCell ref="VGH2:VGJ2"/>
    <mergeCell ref="VGK2:VGM2"/>
    <mergeCell ref="VFJ2:VFL2"/>
    <mergeCell ref="VFM2:VFO2"/>
    <mergeCell ref="VFP2:VFR2"/>
    <mergeCell ref="VFS2:VFU2"/>
    <mergeCell ref="VFV2:VFX2"/>
    <mergeCell ref="VMW2:VMY2"/>
    <mergeCell ref="VMZ2:VNB2"/>
    <mergeCell ref="VNC2:VNE2"/>
    <mergeCell ref="VNF2:VNH2"/>
    <mergeCell ref="VNI2:VNK2"/>
    <mergeCell ref="VMH2:VMJ2"/>
    <mergeCell ref="VMK2:VMM2"/>
    <mergeCell ref="VMN2:VMP2"/>
    <mergeCell ref="VMQ2:VMS2"/>
    <mergeCell ref="VMT2:VMV2"/>
    <mergeCell ref="VLS2:VLU2"/>
    <mergeCell ref="VLV2:VLX2"/>
    <mergeCell ref="VLY2:VMA2"/>
    <mergeCell ref="VMB2:VMD2"/>
    <mergeCell ref="VME2:VMG2"/>
    <mergeCell ref="VLD2:VLF2"/>
    <mergeCell ref="VLG2:VLI2"/>
    <mergeCell ref="VLJ2:VLL2"/>
    <mergeCell ref="VLM2:VLO2"/>
    <mergeCell ref="VLP2:VLR2"/>
    <mergeCell ref="VKO2:VKQ2"/>
    <mergeCell ref="VKR2:VKT2"/>
    <mergeCell ref="VKU2:VKW2"/>
    <mergeCell ref="VKX2:VKZ2"/>
    <mergeCell ref="VLA2:VLC2"/>
    <mergeCell ref="VJZ2:VKB2"/>
    <mergeCell ref="VKC2:VKE2"/>
    <mergeCell ref="VKF2:VKH2"/>
    <mergeCell ref="VKI2:VKK2"/>
    <mergeCell ref="VKL2:VKN2"/>
    <mergeCell ref="VJK2:VJM2"/>
    <mergeCell ref="VJN2:VJP2"/>
    <mergeCell ref="VJQ2:VJS2"/>
    <mergeCell ref="VJT2:VJV2"/>
    <mergeCell ref="VJW2:VJY2"/>
    <mergeCell ref="VQX2:VQZ2"/>
    <mergeCell ref="VRA2:VRC2"/>
    <mergeCell ref="VRD2:VRF2"/>
    <mergeCell ref="VRG2:VRI2"/>
    <mergeCell ref="VRJ2:VRL2"/>
    <mergeCell ref="VQI2:VQK2"/>
    <mergeCell ref="VQL2:VQN2"/>
    <mergeCell ref="VQO2:VQQ2"/>
    <mergeCell ref="VQR2:VQT2"/>
    <mergeCell ref="VQU2:VQW2"/>
    <mergeCell ref="VPT2:VPV2"/>
    <mergeCell ref="VPW2:VPY2"/>
    <mergeCell ref="VPZ2:VQB2"/>
    <mergeCell ref="VQC2:VQE2"/>
    <mergeCell ref="VQF2:VQH2"/>
    <mergeCell ref="VPE2:VPG2"/>
    <mergeCell ref="VPH2:VPJ2"/>
    <mergeCell ref="VPK2:VPM2"/>
    <mergeCell ref="VPN2:VPP2"/>
    <mergeCell ref="VPQ2:VPS2"/>
    <mergeCell ref="VOP2:VOR2"/>
    <mergeCell ref="VOS2:VOU2"/>
    <mergeCell ref="VOV2:VOX2"/>
    <mergeCell ref="VOY2:VPA2"/>
    <mergeCell ref="VPB2:VPD2"/>
    <mergeCell ref="VOA2:VOC2"/>
    <mergeCell ref="VOD2:VOF2"/>
    <mergeCell ref="VOG2:VOI2"/>
    <mergeCell ref="VOJ2:VOL2"/>
    <mergeCell ref="VOM2:VOO2"/>
    <mergeCell ref="VNL2:VNN2"/>
    <mergeCell ref="VNO2:VNQ2"/>
    <mergeCell ref="VNR2:VNT2"/>
    <mergeCell ref="VNU2:VNW2"/>
    <mergeCell ref="VNX2:VNZ2"/>
    <mergeCell ref="VUY2:VVA2"/>
    <mergeCell ref="VVB2:VVD2"/>
    <mergeCell ref="VVE2:VVG2"/>
    <mergeCell ref="VVH2:VVJ2"/>
    <mergeCell ref="VVK2:VVM2"/>
    <mergeCell ref="VUJ2:VUL2"/>
    <mergeCell ref="VUM2:VUO2"/>
    <mergeCell ref="VUP2:VUR2"/>
    <mergeCell ref="VUS2:VUU2"/>
    <mergeCell ref="VUV2:VUX2"/>
    <mergeCell ref="VTU2:VTW2"/>
    <mergeCell ref="VTX2:VTZ2"/>
    <mergeCell ref="VUA2:VUC2"/>
    <mergeCell ref="VUD2:VUF2"/>
    <mergeCell ref="VUG2:VUI2"/>
    <mergeCell ref="VTF2:VTH2"/>
    <mergeCell ref="VTI2:VTK2"/>
    <mergeCell ref="VTL2:VTN2"/>
    <mergeCell ref="VTO2:VTQ2"/>
    <mergeCell ref="VTR2:VTT2"/>
    <mergeCell ref="VSQ2:VSS2"/>
    <mergeCell ref="VST2:VSV2"/>
    <mergeCell ref="VSW2:VSY2"/>
    <mergeCell ref="VSZ2:VTB2"/>
    <mergeCell ref="VTC2:VTE2"/>
    <mergeCell ref="VSB2:VSD2"/>
    <mergeCell ref="VSE2:VSG2"/>
    <mergeCell ref="VSH2:VSJ2"/>
    <mergeCell ref="VSK2:VSM2"/>
    <mergeCell ref="VSN2:VSP2"/>
    <mergeCell ref="VRM2:VRO2"/>
    <mergeCell ref="VRP2:VRR2"/>
    <mergeCell ref="VRS2:VRU2"/>
    <mergeCell ref="VRV2:VRX2"/>
    <mergeCell ref="VRY2:VSA2"/>
    <mergeCell ref="VYZ2:VZB2"/>
    <mergeCell ref="VZC2:VZE2"/>
    <mergeCell ref="VZF2:VZH2"/>
    <mergeCell ref="VZI2:VZK2"/>
    <mergeCell ref="VZL2:VZN2"/>
    <mergeCell ref="VYK2:VYM2"/>
    <mergeCell ref="VYN2:VYP2"/>
    <mergeCell ref="VYQ2:VYS2"/>
    <mergeCell ref="VYT2:VYV2"/>
    <mergeCell ref="VYW2:VYY2"/>
    <mergeCell ref="VXV2:VXX2"/>
    <mergeCell ref="VXY2:VYA2"/>
    <mergeCell ref="VYB2:VYD2"/>
    <mergeCell ref="VYE2:VYG2"/>
    <mergeCell ref="VYH2:VYJ2"/>
    <mergeCell ref="VXG2:VXI2"/>
    <mergeCell ref="VXJ2:VXL2"/>
    <mergeCell ref="VXM2:VXO2"/>
    <mergeCell ref="VXP2:VXR2"/>
    <mergeCell ref="VXS2:VXU2"/>
    <mergeCell ref="VWR2:VWT2"/>
    <mergeCell ref="VWU2:VWW2"/>
    <mergeCell ref="VWX2:VWZ2"/>
    <mergeCell ref="VXA2:VXC2"/>
    <mergeCell ref="VXD2:VXF2"/>
    <mergeCell ref="VWC2:VWE2"/>
    <mergeCell ref="VWF2:VWH2"/>
    <mergeCell ref="VWI2:VWK2"/>
    <mergeCell ref="VWL2:VWN2"/>
    <mergeCell ref="VWO2:VWQ2"/>
    <mergeCell ref="VVN2:VVP2"/>
    <mergeCell ref="VVQ2:VVS2"/>
    <mergeCell ref="VVT2:VVV2"/>
    <mergeCell ref="VVW2:VVY2"/>
    <mergeCell ref="VVZ2:VWB2"/>
    <mergeCell ref="WDA2:WDC2"/>
    <mergeCell ref="WDD2:WDF2"/>
    <mergeCell ref="WDG2:WDI2"/>
    <mergeCell ref="WDJ2:WDL2"/>
    <mergeCell ref="WDM2:WDO2"/>
    <mergeCell ref="WCL2:WCN2"/>
    <mergeCell ref="WCO2:WCQ2"/>
    <mergeCell ref="WCR2:WCT2"/>
    <mergeCell ref="WCU2:WCW2"/>
    <mergeCell ref="WCX2:WCZ2"/>
    <mergeCell ref="WBW2:WBY2"/>
    <mergeCell ref="WBZ2:WCB2"/>
    <mergeCell ref="WCC2:WCE2"/>
    <mergeCell ref="WCF2:WCH2"/>
    <mergeCell ref="WCI2:WCK2"/>
    <mergeCell ref="WBH2:WBJ2"/>
    <mergeCell ref="WBK2:WBM2"/>
    <mergeCell ref="WBN2:WBP2"/>
    <mergeCell ref="WBQ2:WBS2"/>
    <mergeCell ref="WBT2:WBV2"/>
    <mergeCell ref="WAS2:WAU2"/>
    <mergeCell ref="WAV2:WAX2"/>
    <mergeCell ref="WAY2:WBA2"/>
    <mergeCell ref="WBB2:WBD2"/>
    <mergeCell ref="WBE2:WBG2"/>
    <mergeCell ref="WAD2:WAF2"/>
    <mergeCell ref="WAG2:WAI2"/>
    <mergeCell ref="WAJ2:WAL2"/>
    <mergeCell ref="WAM2:WAO2"/>
    <mergeCell ref="WAP2:WAR2"/>
    <mergeCell ref="VZO2:VZQ2"/>
    <mergeCell ref="VZR2:VZT2"/>
    <mergeCell ref="VZU2:VZW2"/>
    <mergeCell ref="VZX2:VZZ2"/>
    <mergeCell ref="WAA2:WAC2"/>
    <mergeCell ref="WHB2:WHD2"/>
    <mergeCell ref="WHE2:WHG2"/>
    <mergeCell ref="WHH2:WHJ2"/>
    <mergeCell ref="WHK2:WHM2"/>
    <mergeCell ref="WHN2:WHP2"/>
    <mergeCell ref="WGM2:WGO2"/>
    <mergeCell ref="WGP2:WGR2"/>
    <mergeCell ref="WGS2:WGU2"/>
    <mergeCell ref="WGV2:WGX2"/>
    <mergeCell ref="WGY2:WHA2"/>
    <mergeCell ref="WFX2:WFZ2"/>
    <mergeCell ref="WGA2:WGC2"/>
    <mergeCell ref="WGD2:WGF2"/>
    <mergeCell ref="WGG2:WGI2"/>
    <mergeCell ref="WGJ2:WGL2"/>
    <mergeCell ref="WFI2:WFK2"/>
    <mergeCell ref="WFL2:WFN2"/>
    <mergeCell ref="WFO2:WFQ2"/>
    <mergeCell ref="WFR2:WFT2"/>
    <mergeCell ref="WFU2:WFW2"/>
    <mergeCell ref="WET2:WEV2"/>
    <mergeCell ref="WEW2:WEY2"/>
    <mergeCell ref="WEZ2:WFB2"/>
    <mergeCell ref="WFC2:WFE2"/>
    <mergeCell ref="WFF2:WFH2"/>
    <mergeCell ref="WEE2:WEG2"/>
    <mergeCell ref="WEH2:WEJ2"/>
    <mergeCell ref="WEK2:WEM2"/>
    <mergeCell ref="WEN2:WEP2"/>
    <mergeCell ref="WEQ2:WES2"/>
    <mergeCell ref="WDP2:WDR2"/>
    <mergeCell ref="WDS2:WDU2"/>
    <mergeCell ref="WDV2:WDX2"/>
    <mergeCell ref="WDY2:WEA2"/>
    <mergeCell ref="WEB2:WED2"/>
    <mergeCell ref="WLC2:WLE2"/>
    <mergeCell ref="WLF2:WLH2"/>
    <mergeCell ref="WLI2:WLK2"/>
    <mergeCell ref="WLL2:WLN2"/>
    <mergeCell ref="WLO2:WLQ2"/>
    <mergeCell ref="WKN2:WKP2"/>
    <mergeCell ref="WKQ2:WKS2"/>
    <mergeCell ref="WKT2:WKV2"/>
    <mergeCell ref="WKW2:WKY2"/>
    <mergeCell ref="WKZ2:WLB2"/>
    <mergeCell ref="WJY2:WKA2"/>
    <mergeCell ref="WKB2:WKD2"/>
    <mergeCell ref="WKE2:WKG2"/>
    <mergeCell ref="WKH2:WKJ2"/>
    <mergeCell ref="WKK2:WKM2"/>
    <mergeCell ref="WJJ2:WJL2"/>
    <mergeCell ref="WJM2:WJO2"/>
    <mergeCell ref="WJP2:WJR2"/>
    <mergeCell ref="WJS2:WJU2"/>
    <mergeCell ref="WJV2:WJX2"/>
    <mergeCell ref="WIU2:WIW2"/>
    <mergeCell ref="WIX2:WIZ2"/>
    <mergeCell ref="WJA2:WJC2"/>
    <mergeCell ref="WJD2:WJF2"/>
    <mergeCell ref="WJG2:WJI2"/>
    <mergeCell ref="WIF2:WIH2"/>
    <mergeCell ref="WII2:WIK2"/>
    <mergeCell ref="WIL2:WIN2"/>
    <mergeCell ref="WIO2:WIQ2"/>
    <mergeCell ref="WIR2:WIT2"/>
    <mergeCell ref="WHQ2:WHS2"/>
    <mergeCell ref="WHT2:WHV2"/>
    <mergeCell ref="WHW2:WHY2"/>
    <mergeCell ref="WHZ2:WIB2"/>
    <mergeCell ref="WIC2:WIE2"/>
    <mergeCell ref="WPD2:WPF2"/>
    <mergeCell ref="WPG2:WPI2"/>
    <mergeCell ref="WPJ2:WPL2"/>
    <mergeCell ref="WPM2:WPO2"/>
    <mergeCell ref="WPP2:WPR2"/>
    <mergeCell ref="WOO2:WOQ2"/>
    <mergeCell ref="WOR2:WOT2"/>
    <mergeCell ref="WOU2:WOW2"/>
    <mergeCell ref="WOX2:WOZ2"/>
    <mergeCell ref="WPA2:WPC2"/>
    <mergeCell ref="WNZ2:WOB2"/>
    <mergeCell ref="WOC2:WOE2"/>
    <mergeCell ref="WOF2:WOH2"/>
    <mergeCell ref="WOI2:WOK2"/>
    <mergeCell ref="WOL2:WON2"/>
    <mergeCell ref="WNK2:WNM2"/>
    <mergeCell ref="WNN2:WNP2"/>
    <mergeCell ref="WNQ2:WNS2"/>
    <mergeCell ref="WNT2:WNV2"/>
    <mergeCell ref="WNW2:WNY2"/>
    <mergeCell ref="WMV2:WMX2"/>
    <mergeCell ref="WMY2:WNA2"/>
    <mergeCell ref="WNB2:WND2"/>
    <mergeCell ref="WNE2:WNG2"/>
    <mergeCell ref="WNH2:WNJ2"/>
    <mergeCell ref="WMG2:WMI2"/>
    <mergeCell ref="WMJ2:WML2"/>
    <mergeCell ref="WMM2:WMO2"/>
    <mergeCell ref="WMP2:WMR2"/>
    <mergeCell ref="WMS2:WMU2"/>
    <mergeCell ref="WLR2:WLT2"/>
    <mergeCell ref="WLU2:WLW2"/>
    <mergeCell ref="WLX2:WLZ2"/>
    <mergeCell ref="WMA2:WMC2"/>
    <mergeCell ref="WMD2:WMF2"/>
    <mergeCell ref="WTE2:WTG2"/>
    <mergeCell ref="WTH2:WTJ2"/>
    <mergeCell ref="WTK2:WTM2"/>
    <mergeCell ref="WTN2:WTP2"/>
    <mergeCell ref="WTQ2:WTS2"/>
    <mergeCell ref="WSP2:WSR2"/>
    <mergeCell ref="WSS2:WSU2"/>
    <mergeCell ref="WSV2:WSX2"/>
    <mergeCell ref="WSY2:WTA2"/>
    <mergeCell ref="WTB2:WTD2"/>
    <mergeCell ref="WSA2:WSC2"/>
    <mergeCell ref="WSD2:WSF2"/>
    <mergeCell ref="WSG2:WSI2"/>
    <mergeCell ref="WSJ2:WSL2"/>
    <mergeCell ref="WSM2:WSO2"/>
    <mergeCell ref="WRL2:WRN2"/>
    <mergeCell ref="WRO2:WRQ2"/>
    <mergeCell ref="WRR2:WRT2"/>
    <mergeCell ref="WRU2:WRW2"/>
    <mergeCell ref="WRX2:WRZ2"/>
    <mergeCell ref="WQW2:WQY2"/>
    <mergeCell ref="WQZ2:WRB2"/>
    <mergeCell ref="WRC2:WRE2"/>
    <mergeCell ref="WRF2:WRH2"/>
    <mergeCell ref="WRI2:WRK2"/>
    <mergeCell ref="WQH2:WQJ2"/>
    <mergeCell ref="WQK2:WQM2"/>
    <mergeCell ref="WQN2:WQP2"/>
    <mergeCell ref="WQQ2:WQS2"/>
    <mergeCell ref="WQT2:WQV2"/>
    <mergeCell ref="WPS2:WPU2"/>
    <mergeCell ref="WPV2:WPX2"/>
    <mergeCell ref="WPY2:WQA2"/>
    <mergeCell ref="WQB2:WQD2"/>
    <mergeCell ref="WQE2:WQG2"/>
    <mergeCell ref="WXF2:WXH2"/>
    <mergeCell ref="WXI2:WXK2"/>
    <mergeCell ref="WXL2:WXN2"/>
    <mergeCell ref="WXO2:WXQ2"/>
    <mergeCell ref="WXR2:WXT2"/>
    <mergeCell ref="WWQ2:WWS2"/>
    <mergeCell ref="WWT2:WWV2"/>
    <mergeCell ref="WWW2:WWY2"/>
    <mergeCell ref="WWZ2:WXB2"/>
    <mergeCell ref="WXC2:WXE2"/>
    <mergeCell ref="WWB2:WWD2"/>
    <mergeCell ref="WWE2:WWG2"/>
    <mergeCell ref="WWH2:WWJ2"/>
    <mergeCell ref="WWK2:WWM2"/>
    <mergeCell ref="WWN2:WWP2"/>
    <mergeCell ref="WVM2:WVO2"/>
    <mergeCell ref="WVP2:WVR2"/>
    <mergeCell ref="WVS2:WVU2"/>
    <mergeCell ref="WVV2:WVX2"/>
    <mergeCell ref="WVY2:WWA2"/>
    <mergeCell ref="WUX2:WUZ2"/>
    <mergeCell ref="WVA2:WVC2"/>
    <mergeCell ref="WVD2:WVF2"/>
    <mergeCell ref="WVG2:WVI2"/>
    <mergeCell ref="WVJ2:WVL2"/>
    <mergeCell ref="WUI2:WUK2"/>
    <mergeCell ref="WUL2:WUN2"/>
    <mergeCell ref="WUO2:WUQ2"/>
    <mergeCell ref="WUR2:WUT2"/>
    <mergeCell ref="WUU2:WUW2"/>
    <mergeCell ref="WTT2:WTV2"/>
    <mergeCell ref="WTW2:WTY2"/>
    <mergeCell ref="WTZ2:WUB2"/>
    <mergeCell ref="WUC2:WUE2"/>
    <mergeCell ref="WUF2:WUH2"/>
    <mergeCell ref="C5:E5"/>
    <mergeCell ref="G5:I5"/>
    <mergeCell ref="XAC2:XAE2"/>
    <mergeCell ref="XAF2:XAH2"/>
    <mergeCell ref="XAI2:XAK2"/>
    <mergeCell ref="XAL2:XAN2"/>
    <mergeCell ref="XAO2:XAQ2"/>
    <mergeCell ref="WZN2:WZP2"/>
    <mergeCell ref="WZQ2:WZS2"/>
    <mergeCell ref="WZT2:WZV2"/>
    <mergeCell ref="WZW2:WZY2"/>
    <mergeCell ref="WZZ2:XAB2"/>
    <mergeCell ref="WYY2:WZA2"/>
    <mergeCell ref="WZB2:WZD2"/>
    <mergeCell ref="WZE2:WZG2"/>
    <mergeCell ref="WZH2:WZJ2"/>
    <mergeCell ref="WZK2:WZM2"/>
    <mergeCell ref="WYJ2:WYL2"/>
    <mergeCell ref="WYM2:WYO2"/>
    <mergeCell ref="WYP2:WYR2"/>
    <mergeCell ref="WYS2:WYU2"/>
    <mergeCell ref="WYV2:WYX2"/>
    <mergeCell ref="WXU2:WXW2"/>
    <mergeCell ref="WXX2:WXZ2"/>
    <mergeCell ref="WYA2:WYC2"/>
    <mergeCell ref="WYD2:WYF2"/>
    <mergeCell ref="XES2:XEU2"/>
    <mergeCell ref="XEV2:XEX2"/>
    <mergeCell ref="XED2:XEF2"/>
    <mergeCell ref="XEG2:XEI2"/>
    <mergeCell ref="XEJ2:XEL2"/>
    <mergeCell ref="XEM2:XEO2"/>
    <mergeCell ref="XEP2:XER2"/>
    <mergeCell ref="XDO2:XDQ2"/>
    <mergeCell ref="XDR2:XDT2"/>
    <mergeCell ref="XDU2:XDW2"/>
    <mergeCell ref="XDX2:XDZ2"/>
    <mergeCell ref="XEA2:XEC2"/>
    <mergeCell ref="XCZ2:XDB2"/>
    <mergeCell ref="XDC2:XDE2"/>
    <mergeCell ref="XDF2:XDH2"/>
    <mergeCell ref="XDI2:XDK2"/>
    <mergeCell ref="XDL2:XDN2"/>
    <mergeCell ref="XCK2:XCM2"/>
    <mergeCell ref="XCN2:XCP2"/>
    <mergeCell ref="XCQ2:XCS2"/>
    <mergeCell ref="XCT2:XCV2"/>
    <mergeCell ref="XCW2:XCY2"/>
    <mergeCell ref="XBV2:XBX2"/>
    <mergeCell ref="XBY2:XCA2"/>
    <mergeCell ref="XCB2:XCD2"/>
    <mergeCell ref="XCE2:XCG2"/>
    <mergeCell ref="XCH2:XCJ2"/>
    <mergeCell ref="XBG2:XBI2"/>
    <mergeCell ref="XBJ2:XBL2"/>
    <mergeCell ref="XBM2:XBO2"/>
    <mergeCell ref="XBP2:XBR2"/>
    <mergeCell ref="XBS2:XBU2"/>
    <mergeCell ref="XAR2:XAT2"/>
    <mergeCell ref="XAU2:XAW2"/>
    <mergeCell ref="XAX2:XAZ2"/>
    <mergeCell ref="XBA2:XBC2"/>
    <mergeCell ref="XBD2:XBF2"/>
    <mergeCell ref="WYG2:WYI2"/>
  </mergeCells>
  <pageMargins left="0.51181102362204722" right="0.51181102362204722" top="0.74803149606299213" bottom="0.74803149606299213" header="0.31496062992125984" footer="0.31496062992125984"/>
  <pageSetup paperSize="9" scale="3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4"/>
  <sheetViews>
    <sheetView topLeftCell="A19" workbookViewId="0">
      <selection activeCell="B35" sqref="B35"/>
    </sheetView>
  </sheetViews>
  <sheetFormatPr defaultColWidth="9.140625" defaultRowHeight="12.75"/>
  <cols>
    <col min="1" max="1" width="49" style="189" customWidth="1"/>
    <col min="2" max="6" width="20.42578125" style="189" customWidth="1"/>
    <col min="7" max="7" width="19.5703125" style="156" customWidth="1"/>
    <col min="8" max="10" width="15.85546875" style="329" bestFit="1" customWidth="1"/>
    <col min="11" max="12" width="9.140625" style="329"/>
    <col min="13" max="16384" width="9.140625" style="189"/>
  </cols>
  <sheetData>
    <row r="1" spans="1:10" ht="19.5">
      <c r="A1" s="1094" t="s">
        <v>38</v>
      </c>
      <c r="B1" s="1094"/>
      <c r="C1" s="1094"/>
      <c r="D1" s="1094"/>
      <c r="E1" s="1094"/>
      <c r="F1" s="1094"/>
      <c r="G1" s="1094"/>
    </row>
    <row r="2" spans="1:10" ht="39" customHeight="1">
      <c r="A2" s="1095" t="s">
        <v>434</v>
      </c>
      <c r="B2" s="1095"/>
      <c r="C2" s="1095"/>
      <c r="D2" s="1095"/>
      <c r="E2" s="1095"/>
      <c r="F2" s="1095"/>
      <c r="G2" s="1095"/>
    </row>
    <row r="3" spans="1:10" ht="19.5">
      <c r="A3" s="1094" t="s">
        <v>435</v>
      </c>
      <c r="B3" s="1094"/>
      <c r="C3" s="1094"/>
      <c r="D3" s="1094"/>
      <c r="E3" s="1094"/>
      <c r="F3" s="1094"/>
      <c r="G3" s="1094"/>
    </row>
    <row r="4" spans="1:10" ht="22.5">
      <c r="A4" s="1096" t="s">
        <v>436</v>
      </c>
      <c r="B4" s="1096"/>
      <c r="C4" s="1096"/>
      <c r="D4" s="1096"/>
      <c r="E4" s="1096"/>
      <c r="F4" s="1096"/>
      <c r="G4" s="1096"/>
    </row>
    <row r="5" spans="1:10" ht="15.75" thickBot="1">
      <c r="A5" s="192"/>
      <c r="B5" s="226"/>
      <c r="C5" s="226"/>
      <c r="D5" s="226"/>
      <c r="E5" s="226"/>
      <c r="F5" s="226"/>
      <c r="G5" s="226"/>
    </row>
    <row r="6" spans="1:10" ht="38.25" customHeight="1" thickBot="1">
      <c r="A6" s="447"/>
      <c r="B6" s="1091" t="s">
        <v>234</v>
      </c>
      <c r="C6" s="1092"/>
      <c r="D6" s="1093"/>
      <c r="E6" s="1091" t="s">
        <v>428</v>
      </c>
      <c r="F6" s="1092"/>
      <c r="G6" s="1093"/>
    </row>
    <row r="7" spans="1:10" ht="45.75" thickBot="1">
      <c r="A7" s="448"/>
      <c r="B7" s="443" t="s">
        <v>223</v>
      </c>
      <c r="C7" s="443" t="s">
        <v>437</v>
      </c>
      <c r="D7" s="443" t="s">
        <v>438</v>
      </c>
      <c r="E7" s="431" t="s">
        <v>429</v>
      </c>
      <c r="F7" s="449" t="s">
        <v>430</v>
      </c>
      <c r="G7" s="444" t="s">
        <v>439</v>
      </c>
    </row>
    <row r="8" spans="1:10" ht="30.75" thickBot="1">
      <c r="A8" s="450" t="s">
        <v>104</v>
      </c>
      <c r="B8" s="451" t="s">
        <v>405</v>
      </c>
      <c r="C8" s="451" t="s">
        <v>405</v>
      </c>
      <c r="D8" s="451" t="s">
        <v>405</v>
      </c>
      <c r="E8" s="330" t="s">
        <v>431</v>
      </c>
      <c r="F8" s="330" t="s">
        <v>432</v>
      </c>
      <c r="G8" s="452" t="s">
        <v>433</v>
      </c>
    </row>
    <row r="9" spans="1:10" ht="15.75" thickBot="1">
      <c r="A9" s="453"/>
      <c r="B9" s="443" t="s">
        <v>105</v>
      </c>
      <c r="C9" s="443" t="s">
        <v>105</v>
      </c>
      <c r="D9" s="443" t="s">
        <v>105</v>
      </c>
      <c r="E9" s="449" t="s">
        <v>105</v>
      </c>
      <c r="F9" s="449" t="s">
        <v>105</v>
      </c>
      <c r="G9" s="444" t="s">
        <v>105</v>
      </c>
    </row>
    <row r="10" spans="1:10" ht="17.25">
      <c r="A10" s="454" t="s">
        <v>207</v>
      </c>
      <c r="B10" s="455"/>
      <c r="C10" s="455"/>
      <c r="D10" s="455"/>
      <c r="E10" s="456"/>
      <c r="F10" s="456"/>
      <c r="G10" s="457"/>
    </row>
    <row r="11" spans="1:10" ht="15">
      <c r="A11" s="458" t="s">
        <v>185</v>
      </c>
      <c r="B11" s="459">
        <v>41039000</v>
      </c>
      <c r="C11" s="459">
        <v>41039000</v>
      </c>
      <c r="D11" s="459">
        <v>41039000</v>
      </c>
      <c r="E11" s="460">
        <v>40779000</v>
      </c>
      <c r="F11" s="460">
        <v>44133000</v>
      </c>
      <c r="G11" s="460">
        <v>46587000</v>
      </c>
    </row>
    <row r="12" spans="1:10" ht="15">
      <c r="A12" s="458" t="s">
        <v>399</v>
      </c>
      <c r="B12" s="459">
        <v>2035000</v>
      </c>
      <c r="C12" s="459">
        <v>2035000</v>
      </c>
      <c r="D12" s="459">
        <v>2035000</v>
      </c>
      <c r="E12" s="460">
        <v>2400000</v>
      </c>
      <c r="F12" s="460">
        <v>2700000</v>
      </c>
      <c r="G12" s="460">
        <v>2900000</v>
      </c>
    </row>
    <row r="13" spans="1:10" ht="15">
      <c r="A13" s="442" t="s">
        <v>400</v>
      </c>
      <c r="B13" s="459">
        <v>161133000</v>
      </c>
      <c r="C13" s="459">
        <v>161133000</v>
      </c>
      <c r="D13" s="459">
        <v>161133000</v>
      </c>
      <c r="E13" s="460">
        <v>173757000</v>
      </c>
      <c r="F13" s="460">
        <v>187340000</v>
      </c>
      <c r="G13" s="460">
        <v>200009000</v>
      </c>
      <c r="H13" s="589"/>
      <c r="I13" s="590"/>
      <c r="J13" s="590"/>
    </row>
    <row r="14" spans="1:10" ht="15">
      <c r="A14" s="442" t="s">
        <v>401</v>
      </c>
      <c r="B14" s="459"/>
      <c r="C14" s="459"/>
      <c r="D14" s="459"/>
      <c r="E14" s="460"/>
      <c r="F14" s="460"/>
      <c r="G14" s="460"/>
    </row>
    <row r="15" spans="1:10" ht="15">
      <c r="A15" s="442" t="s">
        <v>402</v>
      </c>
      <c r="B15" s="459">
        <v>46000000</v>
      </c>
      <c r="C15" s="459">
        <v>46000000</v>
      </c>
      <c r="D15" s="459">
        <v>46000000</v>
      </c>
      <c r="E15" s="460">
        <v>50000000</v>
      </c>
      <c r="F15" s="460">
        <v>55000000</v>
      </c>
      <c r="G15" s="460">
        <v>60120000</v>
      </c>
    </row>
    <row r="16" spans="1:10" ht="15">
      <c r="A16" s="442" t="s">
        <v>403</v>
      </c>
      <c r="B16" s="459">
        <v>1387000</v>
      </c>
      <c r="C16" s="459">
        <v>1387000</v>
      </c>
      <c r="D16" s="459">
        <v>1387000</v>
      </c>
      <c r="E16" s="460">
        <v>1850000</v>
      </c>
      <c r="F16" s="460">
        <v>0</v>
      </c>
      <c r="G16" s="460">
        <v>0</v>
      </c>
    </row>
    <row r="17" spans="1:12" ht="15">
      <c r="A17" s="442" t="s">
        <v>404</v>
      </c>
      <c r="B17" s="459">
        <v>2337000</v>
      </c>
      <c r="C17" s="459">
        <v>2337000</v>
      </c>
      <c r="D17" s="459">
        <v>2337000</v>
      </c>
      <c r="E17" s="460">
        <v>2223000</v>
      </c>
      <c r="F17" s="460">
        <v>2345000</v>
      </c>
      <c r="G17" s="460">
        <v>2481000</v>
      </c>
    </row>
    <row r="18" spans="1:12" ht="15">
      <c r="A18" s="461" t="s">
        <v>106</v>
      </c>
      <c r="B18" s="462">
        <f t="shared" ref="B18:G18" si="0">SUM(B11:B17)</f>
        <v>253931000</v>
      </c>
      <c r="C18" s="462">
        <f t="shared" si="0"/>
        <v>253931000</v>
      </c>
      <c r="D18" s="462">
        <f t="shared" si="0"/>
        <v>253931000</v>
      </c>
      <c r="E18" s="462">
        <f t="shared" si="0"/>
        <v>271009000</v>
      </c>
      <c r="F18" s="462">
        <f t="shared" si="0"/>
        <v>291518000</v>
      </c>
      <c r="G18" s="463">
        <f t="shared" si="0"/>
        <v>312097000</v>
      </c>
    </row>
    <row r="19" spans="1:12" ht="15">
      <c r="A19" s="458"/>
      <c r="B19" s="455"/>
      <c r="C19" s="455"/>
      <c r="D19" s="455"/>
      <c r="E19" s="456"/>
      <c r="F19" s="456"/>
      <c r="G19" s="456"/>
    </row>
    <row r="20" spans="1:12" ht="17.25">
      <c r="A20" s="454" t="s">
        <v>107</v>
      </c>
      <c r="B20" s="464"/>
      <c r="C20" s="464"/>
      <c r="D20" s="464"/>
      <c r="E20" s="465"/>
      <c r="F20" s="465"/>
      <c r="G20" s="465"/>
    </row>
    <row r="21" spans="1:12" s="333" customFormat="1" ht="15">
      <c r="A21" s="458" t="s">
        <v>440</v>
      </c>
      <c r="B21" s="466">
        <v>550000</v>
      </c>
      <c r="C21" s="466">
        <v>550000</v>
      </c>
      <c r="D21" s="466">
        <v>550000</v>
      </c>
      <c r="E21" s="467">
        <v>0</v>
      </c>
      <c r="F21" s="460">
        <v>0</v>
      </c>
      <c r="G21" s="460">
        <v>0</v>
      </c>
      <c r="H21" s="334"/>
      <c r="I21" s="334"/>
      <c r="J21" s="334"/>
      <c r="K21" s="334"/>
      <c r="L21" s="334"/>
    </row>
    <row r="22" spans="1:12" s="333" customFormat="1" ht="15">
      <c r="A22" s="458" t="s">
        <v>441</v>
      </c>
      <c r="B22" s="466">
        <v>0</v>
      </c>
      <c r="C22" s="466">
        <v>1600000</v>
      </c>
      <c r="D22" s="466">
        <v>1600000</v>
      </c>
      <c r="E22" s="467"/>
      <c r="F22" s="460"/>
      <c r="G22" s="460"/>
      <c r="H22" s="334"/>
      <c r="I22" s="334"/>
      <c r="J22" s="334"/>
      <c r="K22" s="334"/>
      <c r="L22" s="334"/>
    </row>
    <row r="23" spans="1:12" s="333" customFormat="1" ht="15">
      <c r="A23" s="458" t="s">
        <v>442</v>
      </c>
      <c r="B23" s="459">
        <v>0</v>
      </c>
      <c r="C23" s="459"/>
      <c r="D23" s="459">
        <v>1210000</v>
      </c>
      <c r="E23" s="460"/>
      <c r="F23" s="460"/>
      <c r="G23" s="460"/>
      <c r="H23" s="334"/>
      <c r="I23" s="334"/>
      <c r="J23" s="334"/>
      <c r="K23" s="334"/>
      <c r="L23" s="334"/>
    </row>
    <row r="24" spans="1:12" s="333" customFormat="1" ht="15">
      <c r="A24" s="458" t="s">
        <v>443</v>
      </c>
      <c r="B24" s="459">
        <v>0</v>
      </c>
      <c r="C24" s="459"/>
      <c r="D24" s="459">
        <v>1100000</v>
      </c>
      <c r="E24" s="460"/>
      <c r="F24" s="460"/>
      <c r="G24" s="460"/>
      <c r="H24" s="334"/>
      <c r="I24" s="334"/>
      <c r="J24" s="334"/>
      <c r="K24" s="334"/>
      <c r="L24" s="334"/>
    </row>
    <row r="25" spans="1:12" s="333" customFormat="1" ht="15">
      <c r="A25" s="458" t="s">
        <v>444</v>
      </c>
      <c r="B25" s="459"/>
      <c r="C25" s="459"/>
      <c r="D25" s="459"/>
      <c r="E25" s="460">
        <v>1500000</v>
      </c>
      <c r="F25" s="459"/>
      <c r="G25" s="460"/>
      <c r="H25" s="334"/>
      <c r="I25" s="334"/>
      <c r="J25" s="334"/>
      <c r="K25" s="334"/>
      <c r="L25" s="334"/>
    </row>
    <row r="26" spans="1:12" s="333" customFormat="1" ht="15">
      <c r="A26" s="458" t="s">
        <v>540</v>
      </c>
      <c r="B26" s="459"/>
      <c r="C26" s="459"/>
      <c r="D26" s="459">
        <v>387000</v>
      </c>
      <c r="E26" s="460">
        <v>387000</v>
      </c>
      <c r="F26" s="459"/>
      <c r="G26" s="460"/>
      <c r="H26" s="334"/>
      <c r="I26" s="334"/>
      <c r="J26" s="334"/>
      <c r="K26" s="334"/>
      <c r="L26" s="334"/>
    </row>
    <row r="27" spans="1:12" s="333" customFormat="1" ht="15">
      <c r="A27" s="468"/>
      <c r="B27" s="459"/>
      <c r="C27" s="459"/>
      <c r="D27" s="459"/>
      <c r="E27" s="460"/>
      <c r="F27" s="459"/>
      <c r="G27" s="460">
        <v>0</v>
      </c>
      <c r="H27" s="334"/>
      <c r="I27" s="334"/>
      <c r="J27" s="334"/>
      <c r="K27" s="334"/>
      <c r="L27" s="334"/>
    </row>
    <row r="28" spans="1:12" ht="15">
      <c r="A28" s="461" t="s">
        <v>108</v>
      </c>
      <c r="B28" s="462">
        <f>SUM(B21:B24)</f>
        <v>550000</v>
      </c>
      <c r="C28" s="462">
        <f>SUM(C21:C24)</f>
        <v>2150000</v>
      </c>
      <c r="D28" s="462">
        <f>SUM(D21:D27)</f>
        <v>4847000</v>
      </c>
      <c r="E28" s="462">
        <f t="shared" ref="E28:G28" si="1">SUM(E21:E27)</f>
        <v>1887000</v>
      </c>
      <c r="F28" s="462">
        <f t="shared" si="1"/>
        <v>0</v>
      </c>
      <c r="G28" s="463">
        <f t="shared" si="1"/>
        <v>0</v>
      </c>
    </row>
    <row r="29" spans="1:12" ht="15">
      <c r="A29" s="458"/>
      <c r="B29" s="464"/>
      <c r="C29" s="464"/>
      <c r="D29" s="464"/>
      <c r="E29" s="465"/>
      <c r="F29" s="465"/>
      <c r="G29" s="465"/>
    </row>
    <row r="30" spans="1:12" ht="15">
      <c r="A30" s="458"/>
      <c r="B30" s="464"/>
      <c r="C30" s="464"/>
      <c r="D30" s="464"/>
      <c r="E30" s="465"/>
      <c r="F30" s="465"/>
      <c r="G30" s="465"/>
    </row>
    <row r="31" spans="1:12" ht="15.75" thickBot="1">
      <c r="A31" s="469" t="s">
        <v>109</v>
      </c>
      <c r="B31" s="470">
        <f>B28+B18</f>
        <v>254481000</v>
      </c>
      <c r="C31" s="470">
        <f t="shared" ref="C31:F31" si="2">C28+C18</f>
        <v>256081000</v>
      </c>
      <c r="D31" s="470">
        <f t="shared" si="2"/>
        <v>258778000</v>
      </c>
      <c r="E31" s="471">
        <f t="shared" si="2"/>
        <v>272896000</v>
      </c>
      <c r="F31" s="471">
        <f t="shared" si="2"/>
        <v>291518000</v>
      </c>
      <c r="G31" s="471">
        <f>G28+G18</f>
        <v>312097000</v>
      </c>
    </row>
    <row r="33" spans="1:7" ht="15">
      <c r="A33" s="162" t="s">
        <v>445</v>
      </c>
      <c r="E33" s="472"/>
      <c r="F33" s="472"/>
      <c r="G33" s="472"/>
    </row>
    <row r="34" spans="1:7">
      <c r="G34" s="189"/>
    </row>
  </sheetData>
  <mergeCells count="6">
    <mergeCell ref="B6:D6"/>
    <mergeCell ref="E6:G6"/>
    <mergeCell ref="A1:G1"/>
    <mergeCell ref="A2:G2"/>
    <mergeCell ref="A3:G3"/>
    <mergeCell ref="A4:G4"/>
  </mergeCells>
  <phoneticPr fontId="9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L196"/>
  <sheetViews>
    <sheetView topLeftCell="A43" zoomScale="90" zoomScaleNormal="90" zoomScaleSheetLayoutView="100" workbookViewId="0">
      <selection activeCell="J22" sqref="J22"/>
    </sheetView>
  </sheetViews>
  <sheetFormatPr defaultColWidth="9.140625" defaultRowHeight="15"/>
  <cols>
    <col min="1" max="1" width="29.85546875" style="102" customWidth="1"/>
    <col min="2" max="2" width="33.7109375" style="6" customWidth="1"/>
    <col min="3" max="3" width="18.28515625" style="8" customWidth="1"/>
    <col min="4" max="5" width="18.28515625" style="351" customWidth="1"/>
    <col min="6" max="7" width="17.85546875" style="27" hidden="1" customWidth="1"/>
    <col min="8" max="8" width="17.85546875" style="8" hidden="1" customWidth="1"/>
    <col min="9" max="9" width="17.85546875" style="351" customWidth="1"/>
    <col min="10" max="10" width="23" style="351" customWidth="1"/>
    <col min="11" max="12" width="17.85546875" style="351" customWidth="1"/>
    <col min="13" max="16384" width="9.140625" style="3"/>
  </cols>
  <sheetData>
    <row r="1" spans="1:12" s="14" customFormat="1" ht="22.5">
      <c r="A1" s="1097" t="s">
        <v>38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322"/>
    </row>
    <row r="2" spans="1:12" s="14" customFormat="1" ht="51" customHeight="1">
      <c r="A2" s="1089" t="s">
        <v>500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</row>
    <row r="3" spans="1:12" s="15" customFormat="1" ht="37.5" customHeight="1">
      <c r="A3" s="1096" t="s">
        <v>537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6"/>
    </row>
    <row r="4" spans="1:12" s="5" customFormat="1" ht="20.25" thickBot="1">
      <c r="A4" s="1106" t="s">
        <v>502</v>
      </c>
      <c r="B4" s="1106"/>
      <c r="C4" s="1106"/>
      <c r="D4" s="1106"/>
      <c r="E4" s="1106"/>
      <c r="F4" s="1106"/>
      <c r="G4" s="1106"/>
      <c r="H4" s="1106"/>
      <c r="I4" s="1106"/>
      <c r="J4" s="1106"/>
      <c r="K4" s="1106"/>
      <c r="L4" s="1106"/>
    </row>
    <row r="5" spans="1:12" s="4" customFormat="1" ht="41.25" customHeight="1" thickBot="1">
      <c r="A5" s="1098" t="s">
        <v>541</v>
      </c>
      <c r="B5" s="1099"/>
      <c r="C5" s="1104" t="s">
        <v>191</v>
      </c>
      <c r="D5" s="1105"/>
      <c r="E5" s="1105"/>
      <c r="F5" s="1105"/>
      <c r="G5" s="1105"/>
      <c r="H5" s="1105"/>
      <c r="I5" s="645"/>
      <c r="J5" s="1077" t="s">
        <v>428</v>
      </c>
      <c r="K5" s="1078"/>
      <c r="L5" s="1079"/>
    </row>
    <row r="6" spans="1:12" s="4" customFormat="1" ht="15.75" thickBot="1">
      <c r="A6" s="1100"/>
      <c r="B6" s="1101"/>
      <c r="C6" s="357" t="s">
        <v>405</v>
      </c>
      <c r="D6" s="357" t="s">
        <v>405</v>
      </c>
      <c r="E6" s="357" t="s">
        <v>405</v>
      </c>
      <c r="F6" s="357" t="s">
        <v>405</v>
      </c>
      <c r="G6" s="357" t="s">
        <v>405</v>
      </c>
      <c r="H6" s="418" t="s">
        <v>405</v>
      </c>
      <c r="I6" s="357" t="s">
        <v>405</v>
      </c>
      <c r="J6" s="473" t="s">
        <v>429</v>
      </c>
      <c r="K6" s="474" t="s">
        <v>430</v>
      </c>
      <c r="L6" s="474" t="s">
        <v>446</v>
      </c>
    </row>
    <row r="7" spans="1:12" s="4" customFormat="1" ht="45.75" thickBot="1">
      <c r="A7" s="1102"/>
      <c r="B7" s="1103"/>
      <c r="C7" s="273" t="s">
        <v>57</v>
      </c>
      <c r="D7" s="273" t="s">
        <v>406</v>
      </c>
      <c r="E7" s="356" t="s">
        <v>422</v>
      </c>
      <c r="F7" s="274" t="s">
        <v>91</v>
      </c>
      <c r="G7" s="273" t="s">
        <v>110</v>
      </c>
      <c r="H7" s="480" t="s">
        <v>76</v>
      </c>
      <c r="I7" s="650" t="s">
        <v>511</v>
      </c>
      <c r="J7" s="475" t="s">
        <v>431</v>
      </c>
      <c r="K7" s="476" t="s">
        <v>432</v>
      </c>
      <c r="L7" s="476" t="s">
        <v>433</v>
      </c>
    </row>
    <row r="8" spans="1:12" s="6" customFormat="1">
      <c r="A8" s="361" t="s">
        <v>237</v>
      </c>
      <c r="B8" s="124" t="s">
        <v>43</v>
      </c>
      <c r="C8" s="212"/>
      <c r="D8" s="119"/>
      <c r="E8" s="119"/>
      <c r="F8" s="120"/>
      <c r="G8" s="128"/>
      <c r="H8" s="591"/>
      <c r="I8" s="591"/>
      <c r="J8" s="593"/>
      <c r="K8" s="213"/>
      <c r="L8" s="213"/>
    </row>
    <row r="9" spans="1:12" s="6" customFormat="1">
      <c r="A9" s="95"/>
      <c r="B9" s="72"/>
      <c r="C9" s="196"/>
      <c r="D9" s="342"/>
      <c r="E9" s="342"/>
      <c r="F9" s="205"/>
      <c r="G9" s="208"/>
      <c r="H9" s="215"/>
      <c r="I9" s="215"/>
      <c r="J9" s="594"/>
      <c r="K9" s="350"/>
      <c r="L9" s="350"/>
    </row>
    <row r="10" spans="1:12" s="6" customFormat="1">
      <c r="A10" s="95">
        <v>1600</v>
      </c>
      <c r="B10" s="72" t="s">
        <v>44</v>
      </c>
      <c r="C10" s="196"/>
      <c r="D10" s="342"/>
      <c r="E10" s="342"/>
      <c r="F10" s="205"/>
      <c r="G10" s="208"/>
      <c r="H10" s="215"/>
      <c r="I10" s="215"/>
      <c r="J10" s="594"/>
      <c r="K10" s="350"/>
      <c r="L10" s="350"/>
    </row>
    <row r="11" spans="1:12" s="6" customFormat="1">
      <c r="A11" s="96" t="s">
        <v>238</v>
      </c>
      <c r="B11" s="71" t="s">
        <v>117</v>
      </c>
      <c r="C11" s="205">
        <v>6532448.7999999998</v>
      </c>
      <c r="D11" s="352">
        <v>6532448.7999999998</v>
      </c>
      <c r="E11" s="352">
        <v>6532448.7999999998</v>
      </c>
      <c r="F11" s="205">
        <v>2721863.8018481601</v>
      </c>
      <c r="G11" s="208">
        <v>3810584.9981518397</v>
      </c>
      <c r="H11" s="215">
        <f>C11</f>
        <v>6532448.7999999998</v>
      </c>
      <c r="I11" s="352">
        <v>6532448.7999999998</v>
      </c>
      <c r="J11" s="594">
        <v>6390827.7999999998</v>
      </c>
      <c r="K11" s="350">
        <v>6565014.7999999998</v>
      </c>
      <c r="L11" s="350">
        <v>6582691.7999999998</v>
      </c>
    </row>
    <row r="12" spans="1:12" s="6" customFormat="1">
      <c r="A12" s="96"/>
      <c r="B12" s="71"/>
      <c r="C12" s="205"/>
      <c r="D12" s="352"/>
      <c r="E12" s="352"/>
      <c r="F12" s="205"/>
      <c r="G12" s="208"/>
      <c r="H12" s="215"/>
      <c r="I12" s="215"/>
      <c r="J12" s="594"/>
      <c r="K12" s="350"/>
      <c r="L12" s="350"/>
    </row>
    <row r="13" spans="1:12" s="6" customFormat="1">
      <c r="A13" s="96"/>
      <c r="B13" s="71"/>
      <c r="C13" s="205"/>
      <c r="D13" s="352"/>
      <c r="E13" s="352"/>
      <c r="F13" s="205"/>
      <c r="G13" s="208"/>
      <c r="H13" s="215"/>
      <c r="I13" s="215"/>
      <c r="J13" s="594"/>
      <c r="K13" s="350"/>
      <c r="L13" s="350"/>
    </row>
    <row r="14" spans="1:12" s="62" customFormat="1" ht="15.75" thickBot="1">
      <c r="A14" s="97"/>
      <c r="B14" s="72" t="s">
        <v>0</v>
      </c>
      <c r="C14" s="214">
        <f t="shared" ref="C14:I14" si="0">SUM(C11:C13)</f>
        <v>6532448.7999999998</v>
      </c>
      <c r="D14" s="346">
        <f t="shared" si="0"/>
        <v>6532448.7999999998</v>
      </c>
      <c r="E14" s="346">
        <f t="shared" si="0"/>
        <v>6532448.7999999998</v>
      </c>
      <c r="F14" s="346">
        <f t="shared" si="0"/>
        <v>2721863.8018481601</v>
      </c>
      <c r="G14" s="346">
        <f t="shared" si="0"/>
        <v>3810584.9981518397</v>
      </c>
      <c r="H14" s="346">
        <f t="shared" si="0"/>
        <v>6532448.7999999998</v>
      </c>
      <c r="I14" s="346">
        <f t="shared" si="0"/>
        <v>6532448.7999999998</v>
      </c>
      <c r="J14" s="570">
        <f t="shared" ref="J14:K14" si="1">SUM(J11:J13)</f>
        <v>6390827.7999999998</v>
      </c>
      <c r="K14" s="209">
        <f t="shared" si="1"/>
        <v>6565014.7999999998</v>
      </c>
      <c r="L14" s="209">
        <f t="shared" ref="L14" si="2">SUM(L11:L13)</f>
        <v>6582691.7999999998</v>
      </c>
    </row>
    <row r="15" spans="1:12" s="62" customFormat="1" ht="15.75" thickTop="1">
      <c r="A15" s="97"/>
      <c r="B15" s="121"/>
      <c r="C15" s="206"/>
      <c r="D15" s="206"/>
      <c r="E15" s="206"/>
      <c r="F15" s="206"/>
      <c r="G15" s="37"/>
      <c r="H15" s="215"/>
      <c r="I15" s="215"/>
      <c r="J15" s="594"/>
      <c r="K15" s="350"/>
      <c r="L15" s="350"/>
    </row>
    <row r="16" spans="1:12" s="6" customFormat="1">
      <c r="A16" s="96"/>
      <c r="B16" s="71"/>
      <c r="C16" s="205"/>
      <c r="D16" s="352"/>
      <c r="E16" s="352"/>
      <c r="F16" s="205"/>
      <c r="G16" s="208"/>
      <c r="H16" s="215"/>
      <c r="I16" s="215"/>
      <c r="J16" s="594"/>
      <c r="K16" s="350"/>
      <c r="L16" s="350"/>
    </row>
    <row r="17" spans="1:12" s="6" customFormat="1" ht="15.75" thickBot="1">
      <c r="A17" s="97">
        <v>2800</v>
      </c>
      <c r="B17" s="121" t="s">
        <v>45</v>
      </c>
      <c r="C17" s="199">
        <f t="shared" ref="C17:I17" si="3">C14</f>
        <v>6532448.7999999998</v>
      </c>
      <c r="D17" s="343">
        <f t="shared" si="3"/>
        <v>6532448.7999999998</v>
      </c>
      <c r="E17" s="343">
        <f t="shared" si="3"/>
        <v>6532448.7999999998</v>
      </c>
      <c r="F17" s="343">
        <f t="shared" si="3"/>
        <v>2721863.8018481601</v>
      </c>
      <c r="G17" s="343">
        <f t="shared" si="3"/>
        <v>3810584.9981518397</v>
      </c>
      <c r="H17" s="343">
        <f t="shared" si="3"/>
        <v>6532448.7999999998</v>
      </c>
      <c r="I17" s="343">
        <f t="shared" si="3"/>
        <v>6532448.7999999998</v>
      </c>
      <c r="J17" s="570">
        <f t="shared" ref="J17:K17" si="4">J14</f>
        <v>6390827.7999999998</v>
      </c>
      <c r="K17" s="209">
        <f t="shared" si="4"/>
        <v>6565014.7999999998</v>
      </c>
      <c r="L17" s="209">
        <f t="shared" ref="L17" si="5">L14</f>
        <v>6582691.7999999998</v>
      </c>
    </row>
    <row r="18" spans="1:12" s="6" customFormat="1" ht="15.75" thickTop="1">
      <c r="A18" s="96"/>
      <c r="B18" s="71"/>
      <c r="C18" s="205"/>
      <c r="D18" s="352"/>
      <c r="E18" s="352"/>
      <c r="F18" s="205"/>
      <c r="G18" s="208"/>
      <c r="H18" s="215"/>
      <c r="I18" s="215"/>
      <c r="J18" s="594"/>
      <c r="K18" s="350"/>
      <c r="L18" s="350"/>
    </row>
    <row r="19" spans="1:12" s="6" customFormat="1">
      <c r="A19" s="99">
        <v>2900</v>
      </c>
      <c r="B19" s="72" t="s">
        <v>42</v>
      </c>
      <c r="C19" s="205"/>
      <c r="D19" s="352"/>
      <c r="E19" s="352"/>
      <c r="F19" s="205"/>
      <c r="G19" s="208"/>
      <c r="H19" s="215"/>
      <c r="I19" s="215"/>
      <c r="J19" s="594"/>
      <c r="K19" s="350"/>
      <c r="L19" s="350"/>
    </row>
    <row r="20" spans="1:12" s="6" customFormat="1">
      <c r="A20" s="99"/>
      <c r="B20" s="72"/>
      <c r="C20" s="205">
        <v>0</v>
      </c>
      <c r="D20" s="352"/>
      <c r="E20" s="352"/>
      <c r="F20" s="205"/>
      <c r="G20" s="208"/>
      <c r="H20" s="215"/>
      <c r="I20" s="215"/>
      <c r="J20" s="594"/>
      <c r="K20" s="350"/>
      <c r="L20" s="350"/>
    </row>
    <row r="21" spans="1:12" s="6" customFormat="1">
      <c r="A21" s="99">
        <v>3400</v>
      </c>
      <c r="B21" s="122" t="s">
        <v>46</v>
      </c>
      <c r="C21" s="205"/>
      <c r="D21" s="352"/>
      <c r="E21" s="352"/>
      <c r="F21" s="205"/>
      <c r="G21" s="208"/>
      <c r="H21" s="215"/>
      <c r="I21" s="215"/>
      <c r="J21" s="594"/>
      <c r="K21" s="350"/>
      <c r="L21" s="350"/>
    </row>
    <row r="22" spans="1:12" s="6" customFormat="1" ht="15.75">
      <c r="A22" s="96"/>
      <c r="B22" s="123"/>
      <c r="C22" s="205"/>
      <c r="D22" s="352"/>
      <c r="E22" s="352"/>
      <c r="F22" s="205"/>
      <c r="G22" s="208"/>
      <c r="H22" s="215"/>
      <c r="I22" s="215"/>
      <c r="J22" s="594"/>
      <c r="K22" s="350"/>
      <c r="L22" s="350"/>
    </row>
    <row r="23" spans="1:12" s="6" customFormat="1">
      <c r="A23" s="96" t="s">
        <v>346</v>
      </c>
      <c r="B23" s="71" t="s">
        <v>186</v>
      </c>
      <c r="C23" s="196">
        <v>900271</v>
      </c>
      <c r="D23" s="341">
        <v>900271</v>
      </c>
      <c r="E23" s="341">
        <v>898020</v>
      </c>
      <c r="F23" s="196">
        <v>570171.68000000005</v>
      </c>
      <c r="G23" s="344">
        <f>C23-F23</f>
        <v>330099.31999999995</v>
      </c>
      <c r="H23" s="215" t="e">
        <f>F23/$H$4*12</f>
        <v>#DIV/0!</v>
      </c>
      <c r="I23" s="215">
        <v>898122.39600000007</v>
      </c>
      <c r="J23" s="594">
        <v>900271</v>
      </c>
      <c r="K23" s="350">
        <f>J23*$J$4+J23</f>
        <v>900271</v>
      </c>
      <c r="L23" s="350">
        <f>K23*$L$4+K23</f>
        <v>900271</v>
      </c>
    </row>
    <row r="24" spans="1:12" s="6" customFormat="1">
      <c r="A24" s="96" t="s">
        <v>346</v>
      </c>
      <c r="B24" s="71" t="s">
        <v>118</v>
      </c>
      <c r="C24" s="196">
        <v>728375</v>
      </c>
      <c r="D24" s="341">
        <v>728375</v>
      </c>
      <c r="E24" s="341">
        <v>726554</v>
      </c>
      <c r="F24" s="341">
        <v>473374.16000000003</v>
      </c>
      <c r="G24" s="344">
        <f>C24-F24</f>
        <v>255000.83999999997</v>
      </c>
      <c r="H24" s="215" t="e">
        <f>F24/$H$4*12</f>
        <v>#DIV/0!</v>
      </c>
      <c r="I24" s="215">
        <v>755878</v>
      </c>
      <c r="J24" s="594">
        <v>728375</v>
      </c>
      <c r="K24" s="350">
        <f t="shared" ref="K24:K27" si="6">J24*$J$4+J24</f>
        <v>728375</v>
      </c>
      <c r="L24" s="350">
        <f t="shared" ref="L24:L27" si="7">K24*$L$4+K24</f>
        <v>728375</v>
      </c>
    </row>
    <row r="25" spans="1:12" s="6" customFormat="1">
      <c r="A25" s="96" t="s">
        <v>346</v>
      </c>
      <c r="B25" s="71" t="s">
        <v>119</v>
      </c>
      <c r="C25" s="196">
        <v>728375</v>
      </c>
      <c r="D25" s="341">
        <v>728375</v>
      </c>
      <c r="E25" s="341">
        <v>726554</v>
      </c>
      <c r="F25" s="341">
        <v>445233.35999999993</v>
      </c>
      <c r="G25" s="344">
        <f>C25-F25</f>
        <v>283141.64000000007</v>
      </c>
      <c r="H25" s="215" t="e">
        <f>F25/$H$4*12</f>
        <v>#DIV/0!</v>
      </c>
      <c r="I25" s="215">
        <v>755878</v>
      </c>
      <c r="J25" s="594">
        <v>728375</v>
      </c>
      <c r="K25" s="350">
        <f t="shared" si="6"/>
        <v>728375</v>
      </c>
      <c r="L25" s="350">
        <f t="shared" si="7"/>
        <v>728375</v>
      </c>
    </row>
    <row r="26" spans="1:12" s="6" customFormat="1">
      <c r="A26" s="96" t="s">
        <v>346</v>
      </c>
      <c r="B26" s="71" t="s">
        <v>120</v>
      </c>
      <c r="C26" s="196">
        <v>2021008.8</v>
      </c>
      <c r="D26" s="341">
        <v>2021008.8</v>
      </c>
      <c r="E26" s="341">
        <v>2023530</v>
      </c>
      <c r="F26" s="341">
        <v>1356225.42</v>
      </c>
      <c r="G26" s="344">
        <f>C26-F26</f>
        <v>664783.38000000012</v>
      </c>
      <c r="H26" s="215" t="e">
        <f>F26/$H$4*12</f>
        <v>#DIV/0!</v>
      </c>
      <c r="I26" s="215">
        <v>2092059.28</v>
      </c>
      <c r="J26" s="594">
        <v>2021008.8</v>
      </c>
      <c r="K26" s="350">
        <f t="shared" si="6"/>
        <v>2021008.8</v>
      </c>
      <c r="L26" s="350">
        <f t="shared" si="7"/>
        <v>2021008.8</v>
      </c>
    </row>
    <row r="27" spans="1:12" s="6" customFormat="1">
      <c r="A27" s="96" t="s">
        <v>346</v>
      </c>
      <c r="B27" s="71" t="s">
        <v>121</v>
      </c>
      <c r="C27" s="201">
        <v>1743419</v>
      </c>
      <c r="D27" s="341">
        <v>1743419</v>
      </c>
      <c r="E27" s="341">
        <v>1793417</v>
      </c>
      <c r="F27" s="341">
        <v>1113876.79</v>
      </c>
      <c r="G27" s="344">
        <f>C27-F27</f>
        <v>629542.21</v>
      </c>
      <c r="H27" s="215" t="e">
        <f>F27/$H$4*12</f>
        <v>#DIV/0!</v>
      </c>
      <c r="I27" s="215">
        <v>1683903</v>
      </c>
      <c r="J27" s="594">
        <v>1743419</v>
      </c>
      <c r="K27" s="350">
        <f t="shared" si="6"/>
        <v>1743419</v>
      </c>
      <c r="L27" s="350">
        <f t="shared" si="7"/>
        <v>1743419</v>
      </c>
    </row>
    <row r="28" spans="1:12" s="6" customFormat="1" ht="15.75" thickBot="1">
      <c r="A28" s="96"/>
      <c r="B28" s="121" t="s">
        <v>0</v>
      </c>
      <c r="C28" s="651">
        <f t="shared" ref="C28:I28" si="8">SUM(C23:C27)</f>
        <v>6121448.7999999998</v>
      </c>
      <c r="D28" s="651">
        <f t="shared" si="8"/>
        <v>6121448.7999999998</v>
      </c>
      <c r="E28" s="651">
        <f t="shared" si="8"/>
        <v>6168075</v>
      </c>
      <c r="F28" s="651">
        <f t="shared" si="8"/>
        <v>3958881.41</v>
      </c>
      <c r="G28" s="651">
        <f t="shared" si="8"/>
        <v>2162567.39</v>
      </c>
      <c r="H28" s="651" t="e">
        <f t="shared" si="8"/>
        <v>#DIV/0!</v>
      </c>
      <c r="I28" s="651">
        <f t="shared" si="8"/>
        <v>6185840.676</v>
      </c>
      <c r="J28" s="652">
        <f t="shared" ref="J28:K28" si="9">SUM(J23:J27)</f>
        <v>6121448.7999999998</v>
      </c>
      <c r="K28" s="653">
        <f t="shared" si="9"/>
        <v>6121448.7999999998</v>
      </c>
      <c r="L28" s="653">
        <f t="shared" ref="L28" si="10">SUM(L23:L27)</f>
        <v>6121448.7999999998</v>
      </c>
    </row>
    <row r="29" spans="1:12" s="6" customFormat="1" ht="15.75" thickTop="1">
      <c r="A29" s="96"/>
      <c r="B29" s="71"/>
      <c r="C29" s="205"/>
      <c r="D29" s="352"/>
      <c r="E29" s="352"/>
      <c r="F29" s="205"/>
      <c r="G29" s="208"/>
      <c r="H29" s="215"/>
      <c r="I29" s="215"/>
      <c r="J29" s="594"/>
      <c r="K29" s="350"/>
      <c r="L29" s="350"/>
    </row>
    <row r="30" spans="1:12" s="6" customFormat="1">
      <c r="A30" s="96" t="s">
        <v>240</v>
      </c>
      <c r="B30" s="71" t="s">
        <v>122</v>
      </c>
      <c r="C30" s="205">
        <v>90000</v>
      </c>
      <c r="D30" s="352">
        <v>90000</v>
      </c>
      <c r="E30" s="352">
        <v>90000</v>
      </c>
      <c r="F30" s="352">
        <f>D30/12*8</f>
        <v>60000</v>
      </c>
      <c r="G30" s="208">
        <f>C30-F30</f>
        <v>30000</v>
      </c>
      <c r="H30" s="215" t="e">
        <f>F30/$H$4*12</f>
        <v>#DIV/0!</v>
      </c>
      <c r="I30" s="352">
        <v>90000</v>
      </c>
      <c r="J30" s="568">
        <v>90000</v>
      </c>
      <c r="K30" s="345">
        <v>90000</v>
      </c>
      <c r="L30" s="345">
        <v>90000</v>
      </c>
    </row>
    <row r="31" spans="1:12" s="6" customFormat="1">
      <c r="A31" s="96"/>
      <c r="B31" s="71"/>
      <c r="C31" s="205">
        <v>0</v>
      </c>
      <c r="D31" s="352"/>
      <c r="E31" s="352"/>
      <c r="F31" s="352"/>
      <c r="G31" s="208"/>
      <c r="H31" s="215"/>
      <c r="I31" s="215"/>
      <c r="J31" s="594"/>
      <c r="K31" s="350"/>
      <c r="L31" s="350"/>
    </row>
    <row r="32" spans="1:12" s="6" customFormat="1">
      <c r="A32" s="99">
        <v>3800</v>
      </c>
      <c r="B32" s="72" t="s">
        <v>47</v>
      </c>
      <c r="C32" s="205"/>
      <c r="D32" s="352"/>
      <c r="E32" s="352"/>
      <c r="F32" s="352"/>
      <c r="G32" s="208"/>
      <c r="H32" s="215"/>
      <c r="I32" s="215"/>
      <c r="J32" s="594"/>
      <c r="K32" s="350"/>
      <c r="L32" s="350"/>
    </row>
    <row r="33" spans="1:12" s="6" customFormat="1">
      <c r="A33" s="96"/>
      <c r="B33" s="71"/>
      <c r="C33" s="205"/>
      <c r="D33" s="352"/>
      <c r="E33" s="352"/>
      <c r="F33" s="352"/>
      <c r="G33" s="208"/>
      <c r="H33" s="215"/>
      <c r="I33" s="215"/>
      <c r="J33" s="594"/>
      <c r="K33" s="350"/>
      <c r="L33" s="350"/>
    </row>
    <row r="34" spans="1:12" s="6" customFormat="1">
      <c r="A34" s="96"/>
      <c r="B34" s="71" t="s">
        <v>39</v>
      </c>
      <c r="C34" s="205">
        <v>0</v>
      </c>
      <c r="D34" s="352"/>
      <c r="E34" s="352"/>
      <c r="F34" s="352"/>
      <c r="G34" s="208">
        <f>C34-F34</f>
        <v>0</v>
      </c>
      <c r="H34" s="215" t="e">
        <f t="shared" ref="H34:H35" si="11">F34/$H$4*12</f>
        <v>#DIV/0!</v>
      </c>
      <c r="I34" s="215"/>
      <c r="J34" s="594"/>
      <c r="K34" s="350"/>
      <c r="L34" s="350"/>
    </row>
    <row r="35" spans="1:12" s="6" customFormat="1">
      <c r="A35" s="96"/>
      <c r="B35" s="71" t="s">
        <v>7</v>
      </c>
      <c r="C35" s="205">
        <v>0</v>
      </c>
      <c r="D35" s="352"/>
      <c r="E35" s="352"/>
      <c r="F35" s="205"/>
      <c r="G35" s="208">
        <f>C35-F35</f>
        <v>0</v>
      </c>
      <c r="H35" s="215" t="e">
        <f t="shared" si="11"/>
        <v>#DIV/0!</v>
      </c>
      <c r="I35" s="215"/>
      <c r="J35" s="594"/>
      <c r="K35" s="350"/>
      <c r="L35" s="350"/>
    </row>
    <row r="36" spans="1:12" s="6" customFormat="1" ht="15.75" thickBot="1">
      <c r="A36" s="97"/>
      <c r="B36" s="72" t="s">
        <v>0</v>
      </c>
      <c r="C36" s="199">
        <f t="shared" ref="C36:H36" si="12">SUM(C34:C35)</f>
        <v>0</v>
      </c>
      <c r="D36" s="343"/>
      <c r="E36" s="343"/>
      <c r="F36" s="199">
        <f t="shared" si="12"/>
        <v>0</v>
      </c>
      <c r="G36" s="199">
        <f t="shared" si="12"/>
        <v>0</v>
      </c>
      <c r="H36" s="216" t="e">
        <f t="shared" si="12"/>
        <v>#DIV/0!</v>
      </c>
      <c r="I36" s="216"/>
      <c r="J36" s="595">
        <f t="shared" ref="J36:K36" si="13">SUM(J34:J35)</f>
        <v>0</v>
      </c>
      <c r="K36" s="596">
        <f t="shared" si="13"/>
        <v>0</v>
      </c>
      <c r="L36" s="596">
        <f t="shared" ref="L36" si="14">SUM(L34:L35)</f>
        <v>0</v>
      </c>
    </row>
    <row r="37" spans="1:12" s="6" customFormat="1" ht="15.75" thickTop="1">
      <c r="A37" s="96"/>
      <c r="B37" s="71"/>
      <c r="C37" s="205"/>
      <c r="D37" s="352"/>
      <c r="E37" s="352"/>
      <c r="F37" s="205"/>
      <c r="G37" s="208"/>
      <c r="H37" s="215"/>
      <c r="I37" s="215"/>
      <c r="J37" s="594"/>
      <c r="K37" s="350"/>
      <c r="L37" s="350"/>
    </row>
    <row r="38" spans="1:12" s="6" customFormat="1">
      <c r="A38" s="96"/>
      <c r="B38" s="71"/>
      <c r="C38" s="205"/>
      <c r="D38" s="352"/>
      <c r="E38" s="352"/>
      <c r="F38" s="205"/>
      <c r="G38" s="208"/>
      <c r="H38" s="215"/>
      <c r="I38" s="215"/>
      <c r="J38" s="594"/>
      <c r="K38" s="350"/>
      <c r="L38" s="350"/>
    </row>
    <row r="39" spans="1:12" s="6" customFormat="1">
      <c r="A39" s="99">
        <v>4400</v>
      </c>
      <c r="B39" s="72" t="s">
        <v>49</v>
      </c>
      <c r="C39" s="205"/>
      <c r="D39" s="352"/>
      <c r="E39" s="352"/>
      <c r="F39" s="205"/>
      <c r="G39" s="208"/>
      <c r="H39" s="215"/>
      <c r="I39" s="215"/>
      <c r="J39" s="594"/>
      <c r="K39" s="350"/>
      <c r="L39" s="350"/>
    </row>
    <row r="40" spans="1:12" s="6" customFormat="1">
      <c r="A40" s="99"/>
      <c r="B40" s="72"/>
      <c r="C40" s="205"/>
      <c r="D40" s="352"/>
      <c r="E40" s="352"/>
      <c r="F40" s="205"/>
      <c r="G40" s="208"/>
      <c r="H40" s="215"/>
      <c r="I40" s="215"/>
      <c r="J40" s="594"/>
      <c r="K40" s="350"/>
      <c r="L40" s="350"/>
    </row>
    <row r="41" spans="1:12" s="6" customFormat="1">
      <c r="A41" s="100" t="s">
        <v>347</v>
      </c>
      <c r="B41" s="71" t="s">
        <v>202</v>
      </c>
      <c r="C41" s="205">
        <v>1000</v>
      </c>
      <c r="D41" s="352">
        <v>1000</v>
      </c>
      <c r="E41" s="352">
        <v>1000</v>
      </c>
      <c r="F41" s="196"/>
      <c r="G41" s="344">
        <f>C41-F41</f>
        <v>1000</v>
      </c>
      <c r="H41" s="215" t="e">
        <f t="shared" ref="H41:H43" si="15">F41/$H$4*12</f>
        <v>#DIV/0!</v>
      </c>
      <c r="I41" s="215">
        <v>1000</v>
      </c>
      <c r="J41" s="568">
        <v>1049</v>
      </c>
      <c r="K41" s="350">
        <v>1101</v>
      </c>
      <c r="L41" s="350">
        <v>1157</v>
      </c>
    </row>
    <row r="42" spans="1:12" s="6" customFormat="1">
      <c r="A42" s="100" t="s">
        <v>348</v>
      </c>
      <c r="B42" s="71" t="s">
        <v>4</v>
      </c>
      <c r="C42" s="205">
        <v>20000</v>
      </c>
      <c r="D42" s="352">
        <v>20000</v>
      </c>
      <c r="E42" s="352">
        <v>20000</v>
      </c>
      <c r="F42" s="196">
        <v>8495</v>
      </c>
      <c r="G42" s="344">
        <f>C42-F42</f>
        <v>11505</v>
      </c>
      <c r="H42" s="215" t="e">
        <f t="shared" si="15"/>
        <v>#DIV/0!</v>
      </c>
      <c r="I42" s="215">
        <v>20000</v>
      </c>
      <c r="J42" s="568">
        <v>20980</v>
      </c>
      <c r="K42" s="350">
        <v>22029</v>
      </c>
      <c r="L42" s="350">
        <v>23130</v>
      </c>
    </row>
    <row r="43" spans="1:12" s="6" customFormat="1">
      <c r="A43" s="100" t="s">
        <v>349</v>
      </c>
      <c r="B43" s="71" t="s">
        <v>56</v>
      </c>
      <c r="C43" s="205">
        <v>150000</v>
      </c>
      <c r="D43" s="352">
        <v>300000</v>
      </c>
      <c r="E43" s="352">
        <v>300000</v>
      </c>
      <c r="F43" s="196">
        <v>127255.42</v>
      </c>
      <c r="G43" s="344">
        <f>C43-F43</f>
        <v>22744.58</v>
      </c>
      <c r="H43" s="215" t="e">
        <f t="shared" si="15"/>
        <v>#DIV/0!</v>
      </c>
      <c r="I43" s="215">
        <v>300000</v>
      </c>
      <c r="J43" s="568">
        <f>157350/2</f>
        <v>78675</v>
      </c>
      <c r="K43" s="350">
        <v>165218</v>
      </c>
      <c r="L43" s="350">
        <v>173478</v>
      </c>
    </row>
    <row r="44" spans="1:12" s="191" customFormat="1">
      <c r="A44" s="100" t="s">
        <v>349</v>
      </c>
      <c r="B44" s="71" t="s">
        <v>56</v>
      </c>
      <c r="C44" s="352">
        <v>150000</v>
      </c>
      <c r="D44" s="352"/>
      <c r="E44" s="352"/>
      <c r="F44" s="341"/>
      <c r="G44" s="344"/>
      <c r="H44" s="215"/>
      <c r="I44" s="215"/>
      <c r="J44" s="568">
        <f>157350/2</f>
        <v>78675</v>
      </c>
      <c r="K44" s="350">
        <v>165218</v>
      </c>
      <c r="L44" s="350">
        <v>173478</v>
      </c>
    </row>
    <row r="45" spans="1:12" s="191" customFormat="1">
      <c r="A45" s="100"/>
      <c r="B45" s="71"/>
      <c r="C45" s="352"/>
      <c r="D45" s="352"/>
      <c r="E45" s="352"/>
      <c r="F45" s="341"/>
      <c r="G45" s="344"/>
      <c r="H45" s="215"/>
      <c r="I45" s="215"/>
      <c r="J45" s="568"/>
      <c r="K45" s="350"/>
      <c r="L45" s="350"/>
    </row>
    <row r="46" spans="1:12" s="62" customFormat="1" ht="15.75" thickBot="1">
      <c r="A46" s="97"/>
      <c r="B46" s="72" t="s">
        <v>0</v>
      </c>
      <c r="C46" s="199">
        <f>SUM(C41:C45)</f>
        <v>321000</v>
      </c>
      <c r="D46" s="343">
        <f t="shared" ref="D46:L46" si="16">SUM(D41:D45)</f>
        <v>321000</v>
      </c>
      <c r="E46" s="343">
        <f t="shared" si="16"/>
        <v>321000</v>
      </c>
      <c r="F46" s="343">
        <f t="shared" si="16"/>
        <v>135750.41999999998</v>
      </c>
      <c r="G46" s="343">
        <f t="shared" si="16"/>
        <v>35249.58</v>
      </c>
      <c r="H46" s="343" t="e">
        <f t="shared" si="16"/>
        <v>#DIV/0!</v>
      </c>
      <c r="I46" s="343">
        <f t="shared" si="16"/>
        <v>321000</v>
      </c>
      <c r="J46" s="343">
        <f t="shared" si="16"/>
        <v>179379</v>
      </c>
      <c r="K46" s="343">
        <f t="shared" si="16"/>
        <v>353566</v>
      </c>
      <c r="L46" s="343">
        <f t="shared" si="16"/>
        <v>371243</v>
      </c>
    </row>
    <row r="47" spans="1:12" s="6" customFormat="1" ht="15.75" thickTop="1">
      <c r="A47" s="96"/>
      <c r="B47" s="71"/>
      <c r="C47" s="205"/>
      <c r="D47" s="352"/>
      <c r="E47" s="352"/>
      <c r="F47" s="205"/>
      <c r="G47" s="208"/>
      <c r="H47" s="215"/>
      <c r="I47" s="215"/>
      <c r="J47" s="594"/>
      <c r="K47" s="350"/>
      <c r="L47" s="350"/>
    </row>
    <row r="48" spans="1:12" s="6" customFormat="1">
      <c r="A48" s="96"/>
      <c r="B48" s="71"/>
      <c r="C48" s="205"/>
      <c r="D48" s="352"/>
      <c r="E48" s="352"/>
      <c r="F48" s="205"/>
      <c r="G48" s="208"/>
      <c r="H48" s="215"/>
      <c r="I48" s="215"/>
      <c r="J48" s="594"/>
      <c r="K48" s="350"/>
      <c r="L48" s="350"/>
    </row>
    <row r="49" spans="1:12" s="6" customFormat="1" ht="30.75" thickBot="1">
      <c r="A49" s="96">
        <v>4600</v>
      </c>
      <c r="B49" s="125" t="s">
        <v>51</v>
      </c>
      <c r="C49" s="199">
        <f t="shared" ref="C49:L49" si="17">C46+C36+C30+C28</f>
        <v>6532448.7999999998</v>
      </c>
      <c r="D49" s="343">
        <f t="shared" si="17"/>
        <v>6532448.7999999998</v>
      </c>
      <c r="E49" s="343">
        <f t="shared" si="17"/>
        <v>6579075</v>
      </c>
      <c r="F49" s="343">
        <f t="shared" si="17"/>
        <v>4154631.83</v>
      </c>
      <c r="G49" s="343">
        <f t="shared" si="17"/>
        <v>2227816.9700000002</v>
      </c>
      <c r="H49" s="343" t="e">
        <f t="shared" si="17"/>
        <v>#DIV/0!</v>
      </c>
      <c r="I49" s="343">
        <f t="shared" si="17"/>
        <v>6596840.676</v>
      </c>
      <c r="J49" s="570">
        <f t="shared" si="17"/>
        <v>6390827.7999999998</v>
      </c>
      <c r="K49" s="209">
        <f t="shared" si="17"/>
        <v>6565014.7999999998</v>
      </c>
      <c r="L49" s="209">
        <f t="shared" si="17"/>
        <v>6582691.7999999998</v>
      </c>
    </row>
    <row r="50" spans="1:12" s="6" customFormat="1" ht="15" customHeight="1" thickTop="1">
      <c r="A50" s="96"/>
      <c r="B50" s="71"/>
      <c r="C50" s="205"/>
      <c r="D50" s="352"/>
      <c r="E50" s="352"/>
      <c r="F50" s="205"/>
      <c r="G50" s="208"/>
      <c r="H50" s="215"/>
      <c r="I50" s="215"/>
      <c r="J50" s="594"/>
      <c r="K50" s="350"/>
      <c r="L50" s="350"/>
    </row>
    <row r="51" spans="1:12" s="6" customFormat="1" ht="15" customHeight="1">
      <c r="A51" s="96"/>
      <c r="B51" s="71"/>
      <c r="C51" s="205"/>
      <c r="D51" s="352"/>
      <c r="E51" s="352"/>
      <c r="F51" s="205"/>
      <c r="G51" s="208"/>
      <c r="H51" s="215"/>
      <c r="I51" s="215"/>
      <c r="J51" s="594"/>
      <c r="K51" s="350"/>
      <c r="L51" s="350"/>
    </row>
    <row r="52" spans="1:12" s="62" customFormat="1" ht="15" customHeight="1" thickBot="1">
      <c r="A52" s="97">
        <v>5400</v>
      </c>
      <c r="B52" s="125" t="s">
        <v>52</v>
      </c>
      <c r="C52" s="199">
        <f t="shared" ref="C52:L52" si="18">C17-C49</f>
        <v>0</v>
      </c>
      <c r="D52" s="343">
        <f t="shared" si="18"/>
        <v>0</v>
      </c>
      <c r="E52" s="343">
        <f t="shared" si="18"/>
        <v>-46626.200000000186</v>
      </c>
      <c r="F52" s="343">
        <f t="shared" si="18"/>
        <v>-1432768.02815184</v>
      </c>
      <c r="G52" s="343">
        <f t="shared" si="18"/>
        <v>1582768.0281518395</v>
      </c>
      <c r="H52" s="343" t="e">
        <f t="shared" si="18"/>
        <v>#DIV/0!</v>
      </c>
      <c r="I52" s="343">
        <f t="shared" si="18"/>
        <v>-64391.876000000164</v>
      </c>
      <c r="J52" s="343">
        <f t="shared" si="18"/>
        <v>0</v>
      </c>
      <c r="K52" s="596">
        <f t="shared" si="18"/>
        <v>0</v>
      </c>
      <c r="L52" s="596">
        <f t="shared" si="18"/>
        <v>0</v>
      </c>
    </row>
    <row r="53" spans="1:12" s="6" customFormat="1" ht="15" hidden="1" customHeight="1">
      <c r="A53" s="96"/>
      <c r="B53" s="71"/>
      <c r="C53" s="205"/>
      <c r="D53" s="352"/>
      <c r="E53" s="352"/>
      <c r="F53" s="205"/>
      <c r="G53" s="208"/>
      <c r="H53" s="215"/>
      <c r="I53" s="215"/>
      <c r="J53" s="594"/>
      <c r="K53" s="350"/>
      <c r="L53" s="350"/>
    </row>
    <row r="54" spans="1:12" s="6" customFormat="1" ht="15" customHeight="1" thickTop="1">
      <c r="A54" s="96"/>
      <c r="B54" s="71"/>
      <c r="C54" s="205"/>
      <c r="D54" s="352"/>
      <c r="E54" s="352"/>
      <c r="F54" s="205"/>
      <c r="G54" s="208"/>
      <c r="H54" s="215"/>
      <c r="I54" s="215"/>
      <c r="J54" s="594"/>
      <c r="K54" s="350"/>
      <c r="L54" s="350"/>
    </row>
    <row r="55" spans="1:12" s="6" customFormat="1" ht="15" customHeight="1">
      <c r="A55" s="97">
        <v>6300</v>
      </c>
      <c r="B55" s="125" t="s">
        <v>77</v>
      </c>
      <c r="C55" s="205"/>
      <c r="D55" s="352"/>
      <c r="E55" s="352"/>
      <c r="F55" s="205"/>
      <c r="G55" s="208"/>
      <c r="H55" s="215"/>
      <c r="I55" s="215"/>
      <c r="J55" s="594"/>
      <c r="K55" s="350"/>
      <c r="L55" s="350"/>
    </row>
    <row r="56" spans="1:12" s="6" customFormat="1" ht="15" customHeight="1">
      <c r="A56" s="96"/>
      <c r="B56" s="71"/>
      <c r="C56" s="205"/>
      <c r="D56" s="352"/>
      <c r="E56" s="352"/>
      <c r="F56" s="205"/>
      <c r="G56" s="208"/>
      <c r="H56" s="215"/>
      <c r="I56" s="215"/>
      <c r="J56" s="594"/>
      <c r="K56" s="350"/>
      <c r="L56" s="350"/>
    </row>
    <row r="57" spans="1:12" s="6" customFormat="1" ht="15" customHeight="1">
      <c r="A57" s="96" t="s">
        <v>84</v>
      </c>
      <c r="B57" s="71" t="s">
        <v>39</v>
      </c>
      <c r="C57" s="205">
        <v>0</v>
      </c>
      <c r="D57" s="352"/>
      <c r="E57" s="352"/>
      <c r="F57" s="205">
        <v>0</v>
      </c>
      <c r="G57" s="208"/>
      <c r="H57" s="215"/>
      <c r="I57" s="215"/>
      <c r="J57" s="594"/>
      <c r="K57" s="350"/>
      <c r="L57" s="350"/>
    </row>
    <row r="58" spans="1:12" s="62" customFormat="1" ht="15" customHeight="1" thickBot="1">
      <c r="A58" s="97"/>
      <c r="B58" s="121" t="s">
        <v>0</v>
      </c>
      <c r="C58" s="204">
        <f>C57</f>
        <v>0</v>
      </c>
      <c r="D58" s="204"/>
      <c r="E58" s="204"/>
      <c r="F58" s="204">
        <f>F57</f>
        <v>0</v>
      </c>
      <c r="G58" s="204"/>
      <c r="H58" s="592">
        <v>0</v>
      </c>
      <c r="I58" s="592"/>
      <c r="J58" s="597">
        <v>0</v>
      </c>
      <c r="K58" s="598">
        <v>0</v>
      </c>
      <c r="L58" s="598">
        <v>0</v>
      </c>
    </row>
    <row r="59" spans="1:12" s="6" customFormat="1" ht="15" customHeight="1" thickTop="1">
      <c r="A59" s="96"/>
      <c r="B59" s="71"/>
      <c r="C59" s="205"/>
      <c r="D59" s="352"/>
      <c r="E59" s="352"/>
      <c r="F59" s="205"/>
      <c r="G59" s="208"/>
      <c r="H59" s="215"/>
      <c r="I59" s="215"/>
      <c r="J59" s="594"/>
      <c r="K59" s="350"/>
      <c r="L59" s="350"/>
    </row>
    <row r="60" spans="1:12" s="6" customFormat="1" ht="15" hidden="1" customHeight="1">
      <c r="A60" s="96"/>
      <c r="B60" s="71"/>
      <c r="C60" s="205"/>
      <c r="D60" s="352"/>
      <c r="E60" s="352"/>
      <c r="F60" s="205"/>
      <c r="G60" s="208"/>
      <c r="H60" s="215"/>
      <c r="I60" s="215"/>
      <c r="J60" s="594"/>
      <c r="K60" s="350"/>
      <c r="L60" s="350"/>
    </row>
    <row r="61" spans="1:12" s="6" customFormat="1" ht="15" customHeight="1">
      <c r="A61" s="99"/>
      <c r="B61" s="73"/>
      <c r="C61" s="205"/>
      <c r="D61" s="352"/>
      <c r="E61" s="352"/>
      <c r="F61" s="205"/>
      <c r="G61" s="208"/>
      <c r="H61" s="215"/>
      <c r="I61" s="215"/>
      <c r="J61" s="594"/>
      <c r="K61" s="350"/>
      <c r="L61" s="350"/>
    </row>
    <row r="62" spans="1:12" s="62" customFormat="1" ht="15" customHeight="1" thickBot="1">
      <c r="A62" s="97">
        <v>6500</v>
      </c>
      <c r="B62" s="125" t="s">
        <v>54</v>
      </c>
      <c r="C62" s="199">
        <f>C52-C58</f>
        <v>0</v>
      </c>
      <c r="D62" s="343">
        <f t="shared" ref="D62:I62" si="19">D52-D58</f>
        <v>0</v>
      </c>
      <c r="E62" s="343">
        <f t="shared" si="19"/>
        <v>-46626.200000000186</v>
      </c>
      <c r="F62" s="343">
        <f t="shared" si="19"/>
        <v>-1432768.02815184</v>
      </c>
      <c r="G62" s="343">
        <f t="shared" si="19"/>
        <v>1582768.0281518395</v>
      </c>
      <c r="H62" s="343" t="e">
        <f t="shared" si="19"/>
        <v>#DIV/0!</v>
      </c>
      <c r="I62" s="343">
        <f t="shared" si="19"/>
        <v>-64391.876000000164</v>
      </c>
      <c r="J62" s="570">
        <f t="shared" ref="J62:K62" si="20">J52-J58</f>
        <v>0</v>
      </c>
      <c r="K62" s="596">
        <f t="shared" si="20"/>
        <v>0</v>
      </c>
      <c r="L62" s="596">
        <f t="shared" ref="L62" si="21">L52-L58</f>
        <v>0</v>
      </c>
    </row>
    <row r="63" spans="1:12" s="6" customFormat="1" ht="15" customHeight="1" thickTop="1">
      <c r="A63" s="96"/>
      <c r="B63" s="73"/>
      <c r="C63" s="205"/>
      <c r="D63" s="352"/>
      <c r="E63" s="352"/>
      <c r="F63" s="205"/>
      <c r="G63" s="208"/>
      <c r="H63" s="215"/>
      <c r="I63" s="215"/>
      <c r="J63" s="584"/>
      <c r="K63" s="350"/>
      <c r="L63" s="350"/>
    </row>
    <row r="64" spans="1:12" s="62" customFormat="1" ht="15" customHeight="1" thickBot="1">
      <c r="A64" s="97">
        <v>6700</v>
      </c>
      <c r="B64" s="125" t="s">
        <v>55</v>
      </c>
      <c r="C64" s="199">
        <f>C62</f>
        <v>0</v>
      </c>
      <c r="D64" s="343">
        <f t="shared" ref="D64:I64" si="22">D62</f>
        <v>0</v>
      </c>
      <c r="E64" s="343">
        <f t="shared" si="22"/>
        <v>-46626.200000000186</v>
      </c>
      <c r="F64" s="343">
        <f t="shared" si="22"/>
        <v>-1432768.02815184</v>
      </c>
      <c r="G64" s="343">
        <f t="shared" si="22"/>
        <v>1582768.0281518395</v>
      </c>
      <c r="H64" s="343" t="e">
        <f t="shared" si="22"/>
        <v>#DIV/0!</v>
      </c>
      <c r="I64" s="343">
        <f t="shared" si="22"/>
        <v>-64391.876000000164</v>
      </c>
      <c r="J64" s="570">
        <f t="shared" ref="J64:K64" si="23">J62</f>
        <v>0</v>
      </c>
      <c r="K64" s="596">
        <f t="shared" si="23"/>
        <v>0</v>
      </c>
      <c r="L64" s="596">
        <f t="shared" ref="L64" si="24">L62</f>
        <v>0</v>
      </c>
    </row>
    <row r="65" spans="1:12" s="6" customFormat="1" ht="15" customHeight="1" thickTop="1" thickBot="1">
      <c r="A65" s="101"/>
      <c r="B65" s="126"/>
      <c r="C65" s="207"/>
      <c r="D65" s="207"/>
      <c r="E65" s="207"/>
      <c r="F65" s="207"/>
      <c r="G65" s="43"/>
      <c r="H65" s="225"/>
      <c r="I65" s="225"/>
      <c r="J65" s="1074"/>
      <c r="K65" s="200"/>
      <c r="L65" s="200"/>
    </row>
    <row r="66" spans="1:12" s="6" customFormat="1" ht="15" customHeight="1">
      <c r="A66" s="102"/>
      <c r="C66" s="8"/>
      <c r="D66" s="351"/>
      <c r="E66" s="351"/>
      <c r="F66" s="27"/>
      <c r="G66" s="27"/>
      <c r="H66" s="8"/>
      <c r="I66" s="351"/>
      <c r="J66" s="351"/>
      <c r="K66" s="351"/>
      <c r="L66" s="351"/>
    </row>
    <row r="67" spans="1:12" s="6" customFormat="1" ht="15" customHeight="1">
      <c r="A67" s="102"/>
      <c r="C67" s="8"/>
      <c r="D67" s="351"/>
      <c r="E67" s="351"/>
      <c r="F67" s="27"/>
      <c r="G67" s="27"/>
      <c r="H67" s="8"/>
      <c r="I67" s="351"/>
      <c r="J67" s="351"/>
      <c r="K67" s="351"/>
      <c r="L67" s="351"/>
    </row>
    <row r="68" spans="1:12" s="6" customFormat="1" ht="15" customHeight="1">
      <c r="A68" s="102"/>
      <c r="B68" s="67"/>
      <c r="C68" s="8"/>
      <c r="D68" s="351"/>
      <c r="E68" s="351"/>
      <c r="F68" s="27"/>
      <c r="G68" s="27"/>
      <c r="H68" s="8"/>
      <c r="I68" s="351"/>
      <c r="J68" s="351"/>
      <c r="K68" s="351"/>
      <c r="L68" s="351"/>
    </row>
    <row r="69" spans="1:12" s="6" customFormat="1" ht="15" customHeight="1">
      <c r="A69" s="102"/>
      <c r="C69" s="8"/>
      <c r="D69" s="351"/>
      <c r="E69" s="351"/>
      <c r="F69" s="27"/>
      <c r="G69" s="27"/>
      <c r="H69" s="8"/>
      <c r="I69" s="351"/>
      <c r="J69" s="351"/>
      <c r="K69" s="351"/>
      <c r="L69" s="351"/>
    </row>
    <row r="70" spans="1:12" s="6" customFormat="1" ht="15" customHeight="1">
      <c r="A70" s="102"/>
      <c r="C70" s="8"/>
      <c r="D70" s="351"/>
      <c r="E70" s="351"/>
      <c r="F70" s="27"/>
      <c r="G70" s="27"/>
      <c r="H70" s="8"/>
      <c r="I70" s="351"/>
      <c r="J70" s="351"/>
      <c r="K70" s="351"/>
      <c r="L70" s="351"/>
    </row>
    <row r="71" spans="1:12" s="6" customFormat="1" ht="15" customHeight="1">
      <c r="A71" s="102"/>
      <c r="C71" s="8"/>
      <c r="D71" s="351"/>
      <c r="E71" s="351"/>
      <c r="F71" s="27"/>
      <c r="G71" s="27"/>
      <c r="H71" s="8"/>
      <c r="I71" s="351"/>
      <c r="J71" s="351"/>
      <c r="K71" s="351"/>
      <c r="L71" s="351"/>
    </row>
    <row r="72" spans="1:12" s="6" customFormat="1" ht="15" customHeight="1">
      <c r="A72" s="102"/>
      <c r="C72" s="8"/>
      <c r="D72" s="351"/>
      <c r="E72" s="351"/>
      <c r="F72" s="27"/>
      <c r="G72" s="27"/>
      <c r="H72" s="8"/>
      <c r="I72" s="351"/>
      <c r="J72" s="351"/>
      <c r="K72" s="351"/>
      <c r="L72" s="351"/>
    </row>
    <row r="73" spans="1:12" s="6" customFormat="1" ht="15" customHeight="1">
      <c r="A73" s="102"/>
      <c r="C73" s="8"/>
      <c r="D73" s="351"/>
      <c r="E73" s="351"/>
      <c r="F73" s="27"/>
      <c r="G73" s="27"/>
      <c r="H73" s="8"/>
      <c r="I73" s="351"/>
      <c r="J73" s="351"/>
      <c r="K73" s="351"/>
      <c r="L73" s="351"/>
    </row>
    <row r="74" spans="1:12" s="6" customFormat="1" ht="15" customHeight="1">
      <c r="A74" s="102"/>
      <c r="C74" s="8"/>
      <c r="D74" s="351"/>
      <c r="E74" s="351"/>
      <c r="F74" s="27"/>
      <c r="G74" s="27"/>
      <c r="H74" s="8"/>
      <c r="I74" s="351"/>
      <c r="J74" s="351"/>
      <c r="K74" s="351"/>
      <c r="L74" s="351"/>
    </row>
    <row r="75" spans="1:12" s="6" customFormat="1" ht="15" customHeight="1">
      <c r="A75" s="102"/>
      <c r="C75" s="8"/>
      <c r="D75" s="351"/>
      <c r="E75" s="351"/>
      <c r="F75" s="27"/>
      <c r="G75" s="27"/>
      <c r="H75" s="8"/>
      <c r="I75" s="351"/>
      <c r="J75" s="351"/>
      <c r="K75" s="351"/>
      <c r="L75" s="351"/>
    </row>
    <row r="76" spans="1:12" s="6" customFormat="1" ht="15" customHeight="1">
      <c r="A76" s="102"/>
      <c r="C76" s="8"/>
      <c r="D76" s="351"/>
      <c r="E76" s="351"/>
      <c r="F76" s="27"/>
      <c r="G76" s="27"/>
      <c r="H76" s="8"/>
      <c r="I76" s="351"/>
      <c r="J76" s="351"/>
      <c r="K76" s="351"/>
      <c r="L76" s="351"/>
    </row>
    <row r="77" spans="1:12" s="6" customFormat="1" ht="15" customHeight="1">
      <c r="A77" s="102"/>
      <c r="C77" s="8"/>
      <c r="D77" s="351"/>
      <c r="E77" s="351"/>
      <c r="F77" s="27"/>
      <c r="G77" s="27"/>
      <c r="H77" s="8"/>
      <c r="I77" s="351"/>
      <c r="J77" s="351"/>
      <c r="K77" s="351"/>
      <c r="L77" s="351"/>
    </row>
    <row r="78" spans="1:12" s="6" customFormat="1" ht="15" customHeight="1">
      <c r="A78" s="102"/>
      <c r="C78" s="8"/>
      <c r="D78" s="351"/>
      <c r="E78" s="351"/>
      <c r="F78" s="27"/>
      <c r="G78" s="27"/>
      <c r="H78" s="8"/>
      <c r="I78" s="351"/>
      <c r="J78" s="351"/>
      <c r="K78" s="351"/>
      <c r="L78" s="351"/>
    </row>
    <row r="79" spans="1:12" s="6" customFormat="1" ht="15" customHeight="1">
      <c r="A79" s="102"/>
      <c r="C79" s="8"/>
      <c r="D79" s="351"/>
      <c r="E79" s="351"/>
      <c r="F79" s="27"/>
      <c r="G79" s="27"/>
      <c r="H79" s="8"/>
      <c r="I79" s="351"/>
      <c r="J79" s="351"/>
      <c r="K79" s="351"/>
      <c r="L79" s="351"/>
    </row>
    <row r="80" spans="1:12" s="6" customFormat="1" ht="15" customHeight="1">
      <c r="A80" s="102"/>
      <c r="C80" s="8"/>
      <c r="D80" s="351"/>
      <c r="E80" s="351"/>
      <c r="F80" s="27"/>
      <c r="G80" s="27"/>
      <c r="H80" s="8"/>
      <c r="I80" s="351"/>
      <c r="J80" s="351"/>
      <c r="K80" s="351"/>
      <c r="L80" s="351"/>
    </row>
    <row r="81" spans="1:12" s="6" customFormat="1" ht="15" customHeight="1">
      <c r="A81" s="102"/>
      <c r="C81" s="8"/>
      <c r="D81" s="351"/>
      <c r="E81" s="351"/>
      <c r="F81" s="27"/>
      <c r="G81" s="27"/>
      <c r="H81" s="8"/>
      <c r="I81" s="351"/>
      <c r="J81" s="351"/>
      <c r="K81" s="351"/>
      <c r="L81" s="351"/>
    </row>
    <row r="82" spans="1:12" s="6" customFormat="1" ht="15" customHeight="1">
      <c r="A82" s="102"/>
      <c r="C82" s="8"/>
      <c r="D82" s="351"/>
      <c r="E82" s="351"/>
      <c r="F82" s="27"/>
      <c r="G82" s="27"/>
      <c r="H82" s="8"/>
      <c r="I82" s="351"/>
      <c r="J82" s="351"/>
      <c r="K82" s="351"/>
      <c r="L82" s="351"/>
    </row>
    <row r="83" spans="1:12" s="6" customFormat="1" ht="15" customHeight="1">
      <c r="A83" s="102"/>
      <c r="C83" s="8"/>
      <c r="D83" s="351"/>
      <c r="E83" s="351"/>
      <c r="F83" s="27"/>
      <c r="G83" s="27"/>
      <c r="H83" s="8"/>
      <c r="I83" s="351"/>
      <c r="J83" s="351"/>
      <c r="K83" s="351"/>
      <c r="L83" s="351"/>
    </row>
    <row r="84" spans="1:12" s="6" customFormat="1" ht="15" customHeight="1">
      <c r="A84" s="102"/>
      <c r="C84" s="8"/>
      <c r="D84" s="351"/>
      <c r="E84" s="351"/>
      <c r="F84" s="27"/>
      <c r="G84" s="27"/>
      <c r="H84" s="8"/>
      <c r="I84" s="351"/>
      <c r="J84" s="351"/>
      <c r="K84" s="351"/>
      <c r="L84" s="351"/>
    </row>
    <row r="85" spans="1:12" s="6" customFormat="1" ht="15" customHeight="1">
      <c r="A85" s="102"/>
      <c r="C85" s="8"/>
      <c r="D85" s="351"/>
      <c r="E85" s="351"/>
      <c r="F85" s="27"/>
      <c r="G85" s="27"/>
      <c r="H85" s="8"/>
      <c r="I85" s="351"/>
      <c r="J85" s="351"/>
      <c r="K85" s="351"/>
      <c r="L85" s="351"/>
    </row>
    <row r="86" spans="1:12" s="6" customFormat="1" ht="15" customHeight="1">
      <c r="A86" s="102"/>
      <c r="C86" s="8"/>
      <c r="D86" s="351"/>
      <c r="E86" s="351"/>
      <c r="F86" s="27"/>
      <c r="G86" s="27"/>
      <c r="H86" s="8"/>
      <c r="I86" s="351"/>
      <c r="J86" s="351"/>
      <c r="K86" s="351"/>
      <c r="L86" s="351"/>
    </row>
    <row r="87" spans="1:12" s="6" customFormat="1" ht="15" customHeight="1">
      <c r="A87" s="102"/>
      <c r="C87" s="8"/>
      <c r="D87" s="351"/>
      <c r="E87" s="351"/>
      <c r="F87" s="27"/>
      <c r="G87" s="27"/>
      <c r="H87" s="8"/>
      <c r="I87" s="351"/>
      <c r="J87" s="351"/>
      <c r="K87" s="351"/>
      <c r="L87" s="351"/>
    </row>
    <row r="88" spans="1:12" s="6" customFormat="1" ht="15" customHeight="1">
      <c r="A88" s="102"/>
      <c r="C88" s="8"/>
      <c r="D88" s="351"/>
      <c r="E88" s="351"/>
      <c r="F88" s="27"/>
      <c r="G88" s="27"/>
      <c r="H88" s="8"/>
      <c r="I88" s="351"/>
      <c r="J88" s="351"/>
      <c r="K88" s="351"/>
      <c r="L88" s="351"/>
    </row>
    <row r="89" spans="1:12" s="6" customFormat="1" ht="15" customHeight="1">
      <c r="A89" s="102"/>
      <c r="C89" s="8"/>
      <c r="D89" s="351"/>
      <c r="E89" s="351"/>
      <c r="F89" s="27"/>
      <c r="G89" s="27"/>
      <c r="H89" s="8"/>
      <c r="I89" s="351"/>
      <c r="J89" s="351"/>
      <c r="K89" s="351"/>
      <c r="L89" s="351"/>
    </row>
    <row r="90" spans="1:12" s="6" customFormat="1" ht="15" customHeight="1">
      <c r="A90" s="102"/>
      <c r="C90" s="8"/>
      <c r="D90" s="351"/>
      <c r="E90" s="351"/>
      <c r="F90" s="27"/>
      <c r="G90" s="27"/>
      <c r="H90" s="8"/>
      <c r="I90" s="351"/>
      <c r="J90" s="351"/>
      <c r="K90" s="351"/>
      <c r="L90" s="351"/>
    </row>
    <row r="91" spans="1:12" s="6" customFormat="1" ht="15" customHeight="1">
      <c r="A91" s="102"/>
      <c r="C91" s="8"/>
      <c r="D91" s="351"/>
      <c r="E91" s="351"/>
      <c r="F91" s="27"/>
      <c r="G91" s="27"/>
      <c r="H91" s="8"/>
      <c r="I91" s="351"/>
      <c r="J91" s="351"/>
      <c r="K91" s="351"/>
      <c r="L91" s="351"/>
    </row>
    <row r="92" spans="1:12" s="6" customFormat="1" ht="15" customHeight="1">
      <c r="A92" s="102"/>
      <c r="C92" s="8"/>
      <c r="D92" s="351"/>
      <c r="E92" s="351"/>
      <c r="F92" s="27"/>
      <c r="G92" s="27"/>
      <c r="H92" s="8"/>
      <c r="I92" s="351"/>
      <c r="J92" s="351"/>
      <c r="K92" s="351"/>
      <c r="L92" s="351"/>
    </row>
    <row r="93" spans="1:12" s="6" customFormat="1" ht="15" customHeight="1">
      <c r="A93" s="102"/>
      <c r="C93" s="8"/>
      <c r="D93" s="351"/>
      <c r="E93" s="351"/>
      <c r="F93" s="27"/>
      <c r="G93" s="27"/>
      <c r="H93" s="8"/>
      <c r="I93" s="351"/>
      <c r="J93" s="351"/>
      <c r="K93" s="351"/>
      <c r="L93" s="351"/>
    </row>
    <row r="94" spans="1:12" s="6" customFormat="1" ht="15" customHeight="1">
      <c r="A94" s="102"/>
      <c r="C94" s="8"/>
      <c r="D94" s="351"/>
      <c r="E94" s="351"/>
      <c r="F94" s="27"/>
      <c r="G94" s="27"/>
      <c r="H94" s="8"/>
      <c r="I94" s="351"/>
      <c r="J94" s="351"/>
      <c r="K94" s="351"/>
      <c r="L94" s="351"/>
    </row>
    <row r="95" spans="1:12" s="6" customFormat="1" ht="15" customHeight="1">
      <c r="A95" s="102"/>
      <c r="C95" s="8"/>
      <c r="D95" s="351"/>
      <c r="E95" s="351"/>
      <c r="F95" s="27"/>
      <c r="G95" s="27"/>
      <c r="H95" s="8"/>
      <c r="I95" s="351"/>
      <c r="J95" s="351"/>
      <c r="K95" s="351"/>
      <c r="L95" s="351"/>
    </row>
    <row r="96" spans="1:12" s="6" customFormat="1" ht="15" customHeight="1">
      <c r="A96" s="102"/>
      <c r="C96" s="8"/>
      <c r="D96" s="351"/>
      <c r="E96" s="351"/>
      <c r="F96" s="27"/>
      <c r="G96" s="27"/>
      <c r="H96" s="8"/>
      <c r="I96" s="351"/>
      <c r="J96" s="351"/>
      <c r="K96" s="351"/>
      <c r="L96" s="351"/>
    </row>
    <row r="97" spans="1:12" s="6" customFormat="1" ht="15" customHeight="1">
      <c r="A97" s="102"/>
      <c r="C97" s="8"/>
      <c r="D97" s="351"/>
      <c r="E97" s="351"/>
      <c r="F97" s="27"/>
      <c r="G97" s="27"/>
      <c r="H97" s="8"/>
      <c r="I97" s="351"/>
      <c r="J97" s="351"/>
      <c r="K97" s="351"/>
      <c r="L97" s="351"/>
    </row>
    <row r="98" spans="1:12" s="6" customFormat="1" ht="15" customHeight="1">
      <c r="A98" s="102"/>
      <c r="C98" s="8"/>
      <c r="D98" s="351"/>
      <c r="E98" s="351"/>
      <c r="F98" s="27"/>
      <c r="G98" s="27"/>
      <c r="H98" s="8"/>
      <c r="I98" s="351"/>
      <c r="J98" s="351"/>
      <c r="K98" s="351"/>
      <c r="L98" s="351"/>
    </row>
    <row r="99" spans="1:12" s="6" customFormat="1" ht="15" customHeight="1">
      <c r="A99" s="102"/>
      <c r="C99" s="8"/>
      <c r="D99" s="351"/>
      <c r="E99" s="351"/>
      <c r="F99" s="27"/>
      <c r="G99" s="27"/>
      <c r="H99" s="8"/>
      <c r="I99" s="351"/>
      <c r="J99" s="351"/>
      <c r="K99" s="351"/>
      <c r="L99" s="351"/>
    </row>
    <row r="100" spans="1:12" s="6" customFormat="1" ht="15" customHeight="1">
      <c r="A100" s="102"/>
      <c r="C100" s="8"/>
      <c r="D100" s="351"/>
      <c r="E100" s="351"/>
      <c r="F100" s="27"/>
      <c r="G100" s="27"/>
      <c r="H100" s="8"/>
      <c r="I100" s="351"/>
      <c r="J100" s="351"/>
      <c r="K100" s="351"/>
      <c r="L100" s="351"/>
    </row>
    <row r="101" spans="1:12" s="6" customFormat="1" ht="15" customHeight="1">
      <c r="A101" s="102"/>
      <c r="C101" s="8"/>
      <c r="D101" s="351"/>
      <c r="E101" s="351"/>
      <c r="F101" s="27"/>
      <c r="G101" s="27"/>
      <c r="H101" s="8"/>
      <c r="I101" s="351"/>
      <c r="J101" s="351"/>
      <c r="K101" s="351"/>
      <c r="L101" s="351"/>
    </row>
    <row r="102" spans="1:12" s="6" customFormat="1" ht="15" customHeight="1">
      <c r="A102" s="102"/>
      <c r="C102" s="8"/>
      <c r="D102" s="351"/>
      <c r="E102" s="351"/>
      <c r="F102" s="27"/>
      <c r="G102" s="27"/>
      <c r="H102" s="8"/>
      <c r="I102" s="351"/>
      <c r="J102" s="351"/>
      <c r="K102" s="351"/>
      <c r="L102" s="351"/>
    </row>
    <row r="103" spans="1:12" s="6" customFormat="1" ht="15" customHeight="1">
      <c r="A103" s="102"/>
      <c r="C103" s="8"/>
      <c r="D103" s="351"/>
      <c r="E103" s="351"/>
      <c r="F103" s="27"/>
      <c r="G103" s="27"/>
      <c r="H103" s="8"/>
      <c r="I103" s="351"/>
      <c r="J103" s="351"/>
      <c r="K103" s="351"/>
      <c r="L103" s="351"/>
    </row>
    <row r="104" spans="1:12" s="6" customFormat="1" ht="15" customHeight="1">
      <c r="A104" s="102"/>
      <c r="C104" s="8"/>
      <c r="D104" s="351"/>
      <c r="E104" s="351"/>
      <c r="F104" s="27"/>
      <c r="G104" s="27"/>
      <c r="H104" s="8"/>
      <c r="I104" s="351"/>
      <c r="J104" s="351"/>
      <c r="K104" s="351"/>
      <c r="L104" s="351"/>
    </row>
    <row r="105" spans="1:12" s="6" customFormat="1" ht="15" customHeight="1">
      <c r="A105" s="102"/>
      <c r="C105" s="8"/>
      <c r="D105" s="351"/>
      <c r="E105" s="351"/>
      <c r="F105" s="27"/>
      <c r="G105" s="27"/>
      <c r="H105" s="8"/>
      <c r="I105" s="351"/>
      <c r="J105" s="351"/>
      <c r="K105" s="351"/>
      <c r="L105" s="351"/>
    </row>
    <row r="106" spans="1:12" s="6" customFormat="1" ht="15" customHeight="1">
      <c r="A106" s="102"/>
      <c r="C106" s="8"/>
      <c r="D106" s="351"/>
      <c r="E106" s="351"/>
      <c r="F106" s="27"/>
      <c r="G106" s="27"/>
      <c r="H106" s="8"/>
      <c r="I106" s="351"/>
      <c r="J106" s="351"/>
      <c r="K106" s="351"/>
      <c r="L106" s="351"/>
    </row>
    <row r="107" spans="1:12" s="6" customFormat="1" ht="15" customHeight="1">
      <c r="A107" s="102"/>
      <c r="C107" s="8"/>
      <c r="D107" s="351"/>
      <c r="E107" s="351"/>
      <c r="F107" s="27"/>
      <c r="G107" s="27"/>
      <c r="H107" s="8"/>
      <c r="I107" s="351"/>
      <c r="J107" s="351"/>
      <c r="K107" s="351"/>
      <c r="L107" s="351"/>
    </row>
    <row r="108" spans="1:12" s="6" customFormat="1" ht="15" customHeight="1">
      <c r="A108" s="102"/>
      <c r="C108" s="8"/>
      <c r="D108" s="351"/>
      <c r="E108" s="351"/>
      <c r="F108" s="27"/>
      <c r="G108" s="27"/>
      <c r="H108" s="8"/>
      <c r="I108" s="351"/>
      <c r="J108" s="351"/>
      <c r="K108" s="351"/>
      <c r="L108" s="351"/>
    </row>
    <row r="109" spans="1:12" s="6" customFormat="1" ht="15" customHeight="1">
      <c r="A109" s="102"/>
      <c r="C109" s="8"/>
      <c r="D109" s="351"/>
      <c r="E109" s="351"/>
      <c r="F109" s="27"/>
      <c r="G109" s="27"/>
      <c r="H109" s="8"/>
      <c r="I109" s="351"/>
      <c r="J109" s="351"/>
      <c r="K109" s="351"/>
      <c r="L109" s="351"/>
    </row>
    <row r="110" spans="1:12" s="6" customFormat="1" ht="15" customHeight="1">
      <c r="A110" s="102"/>
      <c r="C110" s="8"/>
      <c r="D110" s="351"/>
      <c r="E110" s="351"/>
      <c r="F110" s="27"/>
      <c r="G110" s="27"/>
      <c r="H110" s="8"/>
      <c r="I110" s="351"/>
      <c r="J110" s="351"/>
      <c r="K110" s="351"/>
      <c r="L110" s="351"/>
    </row>
    <row r="111" spans="1:12" s="6" customFormat="1" ht="15" customHeight="1">
      <c r="A111" s="102"/>
      <c r="C111" s="8"/>
      <c r="D111" s="351"/>
      <c r="E111" s="351"/>
      <c r="F111" s="27"/>
      <c r="G111" s="27"/>
      <c r="H111" s="8"/>
      <c r="I111" s="351"/>
      <c r="J111" s="351"/>
      <c r="K111" s="351"/>
      <c r="L111" s="351"/>
    </row>
    <row r="112" spans="1:12" s="6" customFormat="1" ht="15" customHeight="1">
      <c r="A112" s="102"/>
      <c r="C112" s="8"/>
      <c r="D112" s="351"/>
      <c r="E112" s="351"/>
      <c r="F112" s="27"/>
      <c r="G112" s="27"/>
      <c r="H112" s="8"/>
      <c r="I112" s="351"/>
      <c r="J112" s="351"/>
      <c r="K112" s="351"/>
      <c r="L112" s="351"/>
    </row>
    <row r="113" spans="1:12" ht="15" customHeight="1">
      <c r="A113" s="3"/>
      <c r="B113" s="3"/>
      <c r="C113" s="3"/>
      <c r="D113" s="190"/>
      <c r="E113" s="190"/>
      <c r="F113" s="3"/>
      <c r="G113" s="3"/>
      <c r="H113" s="3"/>
      <c r="I113" s="190"/>
      <c r="J113" s="190"/>
      <c r="K113" s="190"/>
      <c r="L113" s="190"/>
    </row>
    <row r="114" spans="1:12" ht="15" customHeight="1">
      <c r="A114" s="3"/>
      <c r="B114" s="3"/>
      <c r="C114" s="3"/>
      <c r="D114" s="190"/>
      <c r="E114" s="190"/>
      <c r="F114" s="3"/>
      <c r="G114" s="3"/>
      <c r="H114" s="3"/>
      <c r="I114" s="190"/>
      <c r="J114" s="190"/>
      <c r="K114" s="190"/>
      <c r="L114" s="190"/>
    </row>
    <row r="115" spans="1:12" ht="15" customHeight="1">
      <c r="A115" s="3"/>
      <c r="B115" s="3"/>
      <c r="C115" s="3"/>
      <c r="D115" s="190"/>
      <c r="E115" s="190"/>
      <c r="F115" s="3"/>
      <c r="G115" s="3"/>
      <c r="H115" s="3"/>
      <c r="I115" s="190"/>
      <c r="J115" s="190"/>
      <c r="K115" s="190"/>
      <c r="L115" s="190"/>
    </row>
    <row r="116" spans="1:12" ht="15" customHeight="1">
      <c r="A116" s="3"/>
      <c r="B116" s="3"/>
      <c r="C116" s="3"/>
      <c r="D116" s="190"/>
      <c r="E116" s="190"/>
      <c r="F116" s="3"/>
      <c r="G116" s="3"/>
      <c r="H116" s="3"/>
      <c r="I116" s="190"/>
      <c r="J116" s="190"/>
      <c r="K116" s="190"/>
      <c r="L116" s="190"/>
    </row>
    <row r="117" spans="1:12" ht="15" customHeight="1">
      <c r="A117" s="3"/>
      <c r="B117" s="3"/>
      <c r="C117" s="3"/>
      <c r="D117" s="190"/>
      <c r="E117" s="190"/>
      <c r="F117" s="3"/>
      <c r="G117" s="3"/>
      <c r="H117" s="3"/>
      <c r="I117" s="190"/>
      <c r="J117" s="190"/>
      <c r="K117" s="190"/>
      <c r="L117" s="190"/>
    </row>
    <row r="118" spans="1:12" ht="15" customHeight="1">
      <c r="A118" s="3"/>
      <c r="B118" s="3"/>
      <c r="C118" s="3"/>
      <c r="D118" s="190"/>
      <c r="E118" s="190"/>
      <c r="F118" s="3"/>
      <c r="G118" s="3"/>
      <c r="H118" s="3"/>
      <c r="I118" s="190"/>
      <c r="J118" s="190"/>
      <c r="K118" s="190"/>
      <c r="L118" s="190"/>
    </row>
    <row r="119" spans="1:12" ht="15" customHeight="1">
      <c r="A119" s="3"/>
      <c r="B119" s="3"/>
      <c r="C119" s="3"/>
      <c r="D119" s="190"/>
      <c r="E119" s="190"/>
      <c r="F119" s="3"/>
      <c r="G119" s="3"/>
      <c r="H119" s="3"/>
      <c r="I119" s="190"/>
      <c r="J119" s="190"/>
      <c r="K119" s="190"/>
      <c r="L119" s="190"/>
    </row>
    <row r="120" spans="1:12" ht="15" customHeight="1">
      <c r="A120" s="3"/>
      <c r="B120" s="3"/>
      <c r="C120" s="3"/>
      <c r="D120" s="190"/>
      <c r="E120" s="190"/>
      <c r="F120" s="3"/>
      <c r="G120" s="3"/>
      <c r="H120" s="3"/>
      <c r="I120" s="190"/>
      <c r="J120" s="190"/>
      <c r="K120" s="190"/>
      <c r="L120" s="190"/>
    </row>
    <row r="121" spans="1:12" ht="15" customHeight="1">
      <c r="A121" s="3"/>
      <c r="B121" s="3"/>
      <c r="C121" s="3"/>
      <c r="D121" s="190"/>
      <c r="E121" s="190"/>
      <c r="F121" s="3"/>
      <c r="G121" s="3"/>
      <c r="H121" s="3"/>
      <c r="I121" s="190"/>
      <c r="J121" s="190"/>
      <c r="K121" s="190"/>
      <c r="L121" s="190"/>
    </row>
    <row r="122" spans="1:12" ht="15" customHeight="1">
      <c r="A122" s="3"/>
      <c r="B122" s="3"/>
      <c r="C122" s="3"/>
      <c r="D122" s="190"/>
      <c r="E122" s="190"/>
      <c r="F122" s="3"/>
      <c r="G122" s="3"/>
      <c r="H122" s="3"/>
      <c r="I122" s="190"/>
      <c r="J122" s="190"/>
      <c r="K122" s="190"/>
      <c r="L122" s="190"/>
    </row>
    <row r="123" spans="1:12" ht="15" customHeight="1">
      <c r="A123" s="3"/>
      <c r="B123" s="3"/>
      <c r="C123" s="3"/>
      <c r="D123" s="190"/>
      <c r="E123" s="190"/>
      <c r="F123" s="3"/>
      <c r="G123" s="3"/>
      <c r="H123" s="3"/>
      <c r="I123" s="190"/>
      <c r="J123" s="190"/>
      <c r="K123" s="190"/>
      <c r="L123" s="190"/>
    </row>
    <row r="124" spans="1:12" ht="15" customHeight="1">
      <c r="A124" s="3"/>
      <c r="B124" s="3"/>
      <c r="C124" s="3"/>
      <c r="D124" s="190"/>
      <c r="E124" s="190"/>
      <c r="F124" s="3"/>
      <c r="G124" s="3"/>
      <c r="H124" s="3"/>
      <c r="I124" s="190"/>
      <c r="J124" s="190"/>
      <c r="K124" s="190"/>
      <c r="L124" s="190"/>
    </row>
    <row r="125" spans="1:12" ht="15" customHeight="1">
      <c r="A125" s="3"/>
      <c r="B125" s="3"/>
      <c r="C125" s="3"/>
      <c r="D125" s="190"/>
      <c r="E125" s="190"/>
      <c r="F125" s="3"/>
      <c r="G125" s="3"/>
      <c r="H125" s="3"/>
      <c r="I125" s="190"/>
      <c r="J125" s="190"/>
      <c r="K125" s="190"/>
      <c r="L125" s="190"/>
    </row>
    <row r="126" spans="1:12" ht="15" customHeight="1">
      <c r="A126" s="3"/>
      <c r="B126" s="3"/>
      <c r="C126" s="3"/>
      <c r="D126" s="190"/>
      <c r="E126" s="190"/>
      <c r="F126" s="3"/>
      <c r="G126" s="3"/>
      <c r="H126" s="3"/>
      <c r="I126" s="190"/>
      <c r="J126" s="190"/>
      <c r="K126" s="190"/>
      <c r="L126" s="190"/>
    </row>
    <row r="127" spans="1:12" ht="15" customHeight="1">
      <c r="A127" s="3"/>
      <c r="B127" s="3"/>
      <c r="C127" s="3"/>
      <c r="D127" s="190"/>
      <c r="E127" s="190"/>
      <c r="F127" s="3"/>
      <c r="G127" s="3"/>
      <c r="H127" s="3"/>
      <c r="I127" s="190"/>
      <c r="J127" s="190"/>
      <c r="K127" s="190"/>
      <c r="L127" s="190"/>
    </row>
    <row r="128" spans="1:12" ht="15" customHeight="1">
      <c r="A128" s="3"/>
      <c r="B128" s="3"/>
      <c r="C128" s="3"/>
      <c r="D128" s="190"/>
      <c r="E128" s="190"/>
      <c r="F128" s="3"/>
      <c r="G128" s="3"/>
      <c r="H128" s="3"/>
      <c r="I128" s="190"/>
      <c r="J128" s="190"/>
      <c r="K128" s="190"/>
      <c r="L128" s="190"/>
    </row>
    <row r="129" spans="1:12" ht="15" customHeight="1">
      <c r="A129" s="3"/>
      <c r="B129" s="3"/>
      <c r="C129" s="3"/>
      <c r="D129" s="190"/>
      <c r="E129" s="190"/>
      <c r="F129" s="3"/>
      <c r="G129" s="3"/>
      <c r="H129" s="3"/>
      <c r="I129" s="190"/>
      <c r="J129" s="190"/>
      <c r="K129" s="190"/>
      <c r="L129" s="190"/>
    </row>
    <row r="130" spans="1:12" ht="15" customHeight="1">
      <c r="A130" s="3"/>
      <c r="B130" s="3"/>
      <c r="C130" s="3"/>
      <c r="D130" s="190"/>
      <c r="E130" s="190"/>
      <c r="F130" s="3"/>
      <c r="G130" s="3"/>
      <c r="H130" s="3"/>
      <c r="I130" s="190"/>
      <c r="J130" s="190"/>
      <c r="K130" s="190"/>
      <c r="L130" s="190"/>
    </row>
    <row r="131" spans="1:12" ht="15" customHeight="1">
      <c r="A131" s="3"/>
      <c r="B131" s="3"/>
      <c r="C131" s="3"/>
      <c r="D131" s="190"/>
      <c r="E131" s="190"/>
      <c r="F131" s="3"/>
      <c r="G131" s="3"/>
      <c r="H131" s="3"/>
      <c r="I131" s="190"/>
      <c r="J131" s="190"/>
      <c r="K131" s="190"/>
      <c r="L131" s="190"/>
    </row>
    <row r="132" spans="1:12" ht="15" customHeight="1">
      <c r="A132" s="3"/>
      <c r="B132" s="3"/>
      <c r="C132" s="3"/>
      <c r="D132" s="190"/>
      <c r="E132" s="190"/>
      <c r="F132" s="3"/>
      <c r="G132" s="3"/>
      <c r="H132" s="3"/>
      <c r="I132" s="190"/>
      <c r="J132" s="190"/>
      <c r="K132" s="190"/>
      <c r="L132" s="190"/>
    </row>
    <row r="133" spans="1:12" ht="15" customHeight="1">
      <c r="A133" s="3"/>
      <c r="B133" s="3"/>
      <c r="C133" s="3"/>
      <c r="D133" s="190"/>
      <c r="E133" s="190"/>
      <c r="F133" s="3"/>
      <c r="G133" s="3"/>
      <c r="H133" s="3"/>
      <c r="I133" s="190"/>
      <c r="J133" s="190"/>
      <c r="K133" s="190"/>
      <c r="L133" s="190"/>
    </row>
    <row r="134" spans="1:12" ht="15" customHeight="1">
      <c r="A134" s="3"/>
      <c r="B134" s="3"/>
      <c r="C134" s="3"/>
      <c r="D134" s="190"/>
      <c r="E134" s="190"/>
      <c r="F134" s="3"/>
      <c r="G134" s="3"/>
      <c r="H134" s="3"/>
      <c r="I134" s="190"/>
      <c r="J134" s="190"/>
      <c r="K134" s="190"/>
      <c r="L134" s="190"/>
    </row>
    <row r="135" spans="1:12" ht="15" customHeight="1">
      <c r="A135" s="3"/>
      <c r="B135" s="3"/>
      <c r="C135" s="3"/>
      <c r="D135" s="190"/>
      <c r="E135" s="190"/>
      <c r="F135" s="3"/>
      <c r="G135" s="3"/>
      <c r="H135" s="3"/>
      <c r="I135" s="190"/>
      <c r="J135" s="190"/>
      <c r="K135" s="190"/>
      <c r="L135" s="190"/>
    </row>
    <row r="136" spans="1:12" ht="15" customHeight="1">
      <c r="A136" s="3"/>
      <c r="B136" s="3"/>
      <c r="C136" s="3"/>
      <c r="D136" s="190"/>
      <c r="E136" s="190"/>
      <c r="F136" s="3"/>
      <c r="G136" s="3"/>
      <c r="H136" s="3"/>
      <c r="I136" s="190"/>
      <c r="J136" s="190"/>
      <c r="K136" s="190"/>
      <c r="L136" s="190"/>
    </row>
    <row r="137" spans="1:12" ht="15" customHeight="1">
      <c r="A137" s="3"/>
      <c r="B137" s="3"/>
      <c r="C137" s="3"/>
      <c r="D137" s="190"/>
      <c r="E137" s="190"/>
      <c r="F137" s="3"/>
      <c r="G137" s="3"/>
      <c r="H137" s="3"/>
      <c r="I137" s="190"/>
      <c r="J137" s="190"/>
      <c r="K137" s="190"/>
      <c r="L137" s="190"/>
    </row>
    <row r="138" spans="1:12" ht="15" customHeight="1">
      <c r="A138" s="3"/>
      <c r="B138" s="3"/>
      <c r="C138" s="3"/>
      <c r="D138" s="190"/>
      <c r="E138" s="190"/>
      <c r="F138" s="3"/>
      <c r="G138" s="3"/>
      <c r="H138" s="3"/>
      <c r="I138" s="190"/>
      <c r="J138" s="190"/>
      <c r="K138" s="190"/>
      <c r="L138" s="190"/>
    </row>
    <row r="139" spans="1:12" ht="15" customHeight="1">
      <c r="A139" s="3"/>
      <c r="B139" s="3"/>
      <c r="C139" s="3"/>
      <c r="D139" s="190"/>
      <c r="E139" s="190"/>
      <c r="F139" s="3"/>
      <c r="G139" s="3"/>
      <c r="H139" s="3"/>
      <c r="I139" s="190"/>
      <c r="J139" s="190"/>
      <c r="K139" s="190"/>
      <c r="L139" s="190"/>
    </row>
    <row r="140" spans="1:12" ht="15" customHeight="1">
      <c r="A140" s="3"/>
      <c r="B140" s="3"/>
      <c r="C140" s="3"/>
      <c r="D140" s="190"/>
      <c r="E140" s="190"/>
      <c r="F140" s="3"/>
      <c r="G140" s="3"/>
      <c r="H140" s="3"/>
      <c r="I140" s="190"/>
      <c r="J140" s="190"/>
      <c r="K140" s="190"/>
      <c r="L140" s="190"/>
    </row>
    <row r="141" spans="1:12" ht="15" customHeight="1">
      <c r="A141" s="3"/>
      <c r="B141" s="3"/>
      <c r="C141" s="3"/>
      <c r="D141" s="190"/>
      <c r="E141" s="190"/>
      <c r="F141" s="3"/>
      <c r="G141" s="3"/>
      <c r="H141" s="3"/>
      <c r="I141" s="190"/>
      <c r="J141" s="190"/>
      <c r="K141" s="190"/>
      <c r="L141" s="190"/>
    </row>
    <row r="142" spans="1:12" ht="15" customHeight="1">
      <c r="A142" s="3"/>
      <c r="B142" s="3"/>
      <c r="C142" s="3"/>
      <c r="D142" s="190"/>
      <c r="E142" s="190"/>
      <c r="F142" s="3"/>
      <c r="G142" s="3"/>
      <c r="H142" s="3"/>
      <c r="I142" s="190"/>
      <c r="J142" s="190"/>
      <c r="K142" s="190"/>
      <c r="L142" s="190"/>
    </row>
    <row r="143" spans="1:12" ht="15" customHeight="1">
      <c r="A143" s="3"/>
      <c r="B143" s="3"/>
      <c r="C143" s="3"/>
      <c r="D143" s="190"/>
      <c r="E143" s="190"/>
      <c r="F143" s="3"/>
      <c r="G143" s="3"/>
      <c r="H143" s="3"/>
      <c r="I143" s="190"/>
      <c r="J143" s="190"/>
      <c r="K143" s="190"/>
      <c r="L143" s="190"/>
    </row>
    <row r="144" spans="1:12" ht="15" customHeight="1">
      <c r="A144" s="3"/>
      <c r="B144" s="3"/>
      <c r="C144" s="3"/>
      <c r="D144" s="190"/>
      <c r="E144" s="190"/>
      <c r="F144" s="3"/>
      <c r="G144" s="3"/>
      <c r="H144" s="3"/>
      <c r="I144" s="190"/>
      <c r="J144" s="190"/>
      <c r="K144" s="190"/>
      <c r="L144" s="190"/>
    </row>
    <row r="145" spans="1:12" ht="15" customHeight="1">
      <c r="A145" s="3"/>
      <c r="B145" s="3"/>
      <c r="C145" s="3"/>
      <c r="D145" s="190"/>
      <c r="E145" s="190"/>
      <c r="F145" s="3"/>
      <c r="G145" s="3"/>
      <c r="H145" s="3"/>
      <c r="I145" s="190"/>
      <c r="J145" s="190"/>
      <c r="K145" s="190"/>
      <c r="L145" s="190"/>
    </row>
    <row r="146" spans="1:12" ht="15" customHeight="1">
      <c r="A146" s="3"/>
      <c r="B146" s="3"/>
      <c r="C146" s="3"/>
      <c r="D146" s="190"/>
      <c r="E146" s="190"/>
      <c r="F146" s="3"/>
      <c r="G146" s="3"/>
      <c r="H146" s="3"/>
      <c r="I146" s="190"/>
      <c r="J146" s="190"/>
      <c r="K146" s="190"/>
      <c r="L146" s="190"/>
    </row>
    <row r="147" spans="1:12" ht="15" customHeight="1">
      <c r="A147" s="3"/>
      <c r="B147" s="3"/>
      <c r="C147" s="3"/>
      <c r="D147" s="190"/>
      <c r="E147" s="190"/>
      <c r="F147" s="3"/>
      <c r="G147" s="3"/>
      <c r="H147" s="3"/>
      <c r="I147" s="190"/>
      <c r="J147" s="190"/>
      <c r="K147" s="190"/>
      <c r="L147" s="190"/>
    </row>
    <row r="148" spans="1:12" ht="15" customHeight="1">
      <c r="A148" s="3"/>
      <c r="B148" s="3"/>
      <c r="C148" s="3"/>
      <c r="D148" s="190"/>
      <c r="E148" s="190"/>
      <c r="F148" s="3"/>
      <c r="G148" s="3"/>
      <c r="H148" s="3"/>
      <c r="I148" s="190"/>
      <c r="J148" s="190"/>
      <c r="K148" s="190"/>
      <c r="L148" s="190"/>
    </row>
    <row r="149" spans="1:12" ht="15" customHeight="1">
      <c r="A149" s="3"/>
      <c r="B149" s="3"/>
      <c r="C149" s="3"/>
      <c r="D149" s="190"/>
      <c r="E149" s="190"/>
      <c r="F149" s="3"/>
      <c r="G149" s="3"/>
      <c r="H149" s="3"/>
      <c r="I149" s="190"/>
      <c r="J149" s="190"/>
      <c r="K149" s="190"/>
      <c r="L149" s="190"/>
    </row>
    <row r="150" spans="1:12" ht="15" customHeight="1">
      <c r="A150" s="3"/>
      <c r="B150" s="3"/>
      <c r="C150" s="3"/>
      <c r="D150" s="190"/>
      <c r="E150" s="190"/>
      <c r="F150" s="3"/>
      <c r="G150" s="3"/>
      <c r="H150" s="3"/>
      <c r="I150" s="190"/>
      <c r="J150" s="190"/>
      <c r="K150" s="190"/>
      <c r="L150" s="190"/>
    </row>
    <row r="151" spans="1:12" ht="15" customHeight="1">
      <c r="A151" s="3"/>
      <c r="B151" s="3"/>
      <c r="C151" s="3"/>
      <c r="D151" s="190"/>
      <c r="E151" s="190"/>
      <c r="F151" s="3"/>
      <c r="G151" s="3"/>
      <c r="H151" s="3"/>
      <c r="I151" s="190"/>
      <c r="J151" s="190"/>
      <c r="K151" s="190"/>
      <c r="L151" s="190"/>
    </row>
    <row r="152" spans="1:12" ht="15" customHeight="1">
      <c r="A152" s="3"/>
      <c r="B152" s="3"/>
      <c r="C152" s="3"/>
      <c r="D152" s="190"/>
      <c r="E152" s="190"/>
      <c r="F152" s="3"/>
      <c r="G152" s="3"/>
      <c r="H152" s="3"/>
      <c r="I152" s="190"/>
      <c r="J152" s="190"/>
      <c r="K152" s="190"/>
      <c r="L152" s="190"/>
    </row>
    <row r="153" spans="1:12" ht="15" customHeight="1">
      <c r="A153" s="3"/>
      <c r="B153" s="3"/>
      <c r="C153" s="3"/>
      <c r="D153" s="190"/>
      <c r="E153" s="190"/>
      <c r="F153" s="3"/>
      <c r="G153" s="3"/>
      <c r="H153" s="3"/>
      <c r="I153" s="190"/>
      <c r="J153" s="190"/>
      <c r="K153" s="190"/>
      <c r="L153" s="190"/>
    </row>
    <row r="154" spans="1:12" ht="15" customHeight="1">
      <c r="A154" s="3"/>
      <c r="B154" s="3"/>
      <c r="C154" s="3"/>
      <c r="D154" s="190"/>
      <c r="E154" s="190"/>
      <c r="F154" s="3"/>
      <c r="G154" s="3"/>
      <c r="H154" s="3"/>
      <c r="I154" s="190"/>
      <c r="J154" s="190"/>
      <c r="K154" s="190"/>
      <c r="L154" s="190"/>
    </row>
    <row r="155" spans="1:12" ht="15" customHeight="1">
      <c r="A155" s="3"/>
      <c r="B155" s="3"/>
      <c r="C155" s="3"/>
      <c r="D155" s="190"/>
      <c r="E155" s="190"/>
      <c r="F155" s="3"/>
      <c r="G155" s="3"/>
      <c r="H155" s="3"/>
      <c r="I155" s="190"/>
      <c r="J155" s="190"/>
      <c r="K155" s="190"/>
      <c r="L155" s="190"/>
    </row>
    <row r="156" spans="1:12" ht="15" customHeight="1">
      <c r="A156" s="3"/>
      <c r="B156" s="3"/>
      <c r="C156" s="3"/>
      <c r="D156" s="190"/>
      <c r="E156" s="190"/>
      <c r="F156" s="3"/>
      <c r="G156" s="3"/>
      <c r="H156" s="3"/>
      <c r="I156" s="190"/>
      <c r="J156" s="190"/>
      <c r="K156" s="190"/>
      <c r="L156" s="190"/>
    </row>
    <row r="157" spans="1:12" ht="15" customHeight="1">
      <c r="A157" s="3"/>
      <c r="B157" s="3"/>
      <c r="C157" s="3"/>
      <c r="D157" s="190"/>
      <c r="E157" s="190"/>
      <c r="F157" s="3"/>
      <c r="G157" s="3"/>
      <c r="H157" s="3"/>
      <c r="I157" s="190"/>
      <c r="J157" s="190"/>
      <c r="K157" s="190"/>
      <c r="L157" s="190"/>
    </row>
    <row r="158" spans="1:12" ht="15" customHeight="1">
      <c r="A158" s="3"/>
      <c r="B158" s="3"/>
      <c r="C158" s="3"/>
      <c r="D158" s="190"/>
      <c r="E158" s="190"/>
      <c r="F158" s="3"/>
      <c r="G158" s="3"/>
      <c r="H158" s="3"/>
      <c r="I158" s="190"/>
      <c r="J158" s="190"/>
      <c r="K158" s="190"/>
      <c r="L158" s="190"/>
    </row>
    <row r="159" spans="1:12" ht="15" customHeight="1">
      <c r="A159" s="3"/>
      <c r="B159" s="3"/>
      <c r="C159" s="3"/>
      <c r="D159" s="190"/>
      <c r="E159" s="190"/>
      <c r="F159" s="3"/>
      <c r="G159" s="3"/>
      <c r="H159" s="3"/>
      <c r="I159" s="190"/>
      <c r="J159" s="190"/>
      <c r="K159" s="190"/>
      <c r="L159" s="190"/>
    </row>
    <row r="160" spans="1:12" ht="15" customHeight="1">
      <c r="A160" s="3"/>
      <c r="B160" s="3"/>
      <c r="C160" s="3"/>
      <c r="D160" s="190"/>
      <c r="E160" s="190"/>
      <c r="F160" s="3"/>
      <c r="G160" s="3"/>
      <c r="H160" s="3"/>
      <c r="I160" s="190"/>
      <c r="J160" s="190"/>
      <c r="K160" s="190"/>
      <c r="L160" s="190"/>
    </row>
    <row r="161" spans="1:12" ht="15" customHeight="1">
      <c r="A161" s="3"/>
      <c r="B161" s="3"/>
      <c r="C161" s="3"/>
      <c r="D161" s="190"/>
      <c r="E161" s="190"/>
      <c r="F161" s="3"/>
      <c r="G161" s="3"/>
      <c r="H161" s="3"/>
      <c r="I161" s="190"/>
      <c r="J161" s="190"/>
      <c r="K161" s="190"/>
      <c r="L161" s="190"/>
    </row>
    <row r="162" spans="1:12" ht="15" customHeight="1">
      <c r="A162" s="3"/>
      <c r="B162" s="3"/>
      <c r="C162" s="3"/>
      <c r="D162" s="190"/>
      <c r="E162" s="190"/>
      <c r="F162" s="3"/>
      <c r="G162" s="3"/>
      <c r="H162" s="3"/>
      <c r="I162" s="190"/>
      <c r="J162" s="190"/>
      <c r="K162" s="190"/>
      <c r="L162" s="190"/>
    </row>
    <row r="163" spans="1:12" ht="15" customHeight="1">
      <c r="A163" s="3"/>
      <c r="B163" s="3"/>
      <c r="C163" s="3"/>
      <c r="D163" s="190"/>
      <c r="E163" s="190"/>
      <c r="F163" s="3"/>
      <c r="G163" s="3"/>
      <c r="H163" s="3"/>
      <c r="I163" s="190"/>
      <c r="J163" s="190"/>
      <c r="K163" s="190"/>
      <c r="L163" s="190"/>
    </row>
    <row r="164" spans="1:12" ht="15" customHeight="1">
      <c r="A164" s="3"/>
      <c r="B164" s="3"/>
      <c r="C164" s="3"/>
      <c r="D164" s="190"/>
      <c r="E164" s="190"/>
      <c r="F164" s="3"/>
      <c r="G164" s="3"/>
      <c r="H164" s="3"/>
      <c r="I164" s="190"/>
      <c r="J164" s="190"/>
      <c r="K164" s="190"/>
      <c r="L164" s="190"/>
    </row>
    <row r="165" spans="1:12" ht="15" customHeight="1">
      <c r="A165" s="3"/>
      <c r="B165" s="3"/>
      <c r="C165" s="3"/>
      <c r="D165" s="190"/>
      <c r="E165" s="190"/>
      <c r="F165" s="3"/>
      <c r="G165" s="3"/>
      <c r="H165" s="3"/>
      <c r="I165" s="190"/>
      <c r="J165" s="190"/>
      <c r="K165" s="190"/>
      <c r="L165" s="190"/>
    </row>
    <row r="166" spans="1:12" ht="15" customHeight="1">
      <c r="A166" s="3"/>
      <c r="B166" s="3"/>
      <c r="C166" s="3"/>
      <c r="D166" s="190"/>
      <c r="E166" s="190"/>
      <c r="F166" s="3"/>
      <c r="G166" s="3"/>
      <c r="H166" s="3"/>
      <c r="I166" s="190"/>
      <c r="J166" s="190"/>
      <c r="K166" s="190"/>
      <c r="L166" s="190"/>
    </row>
    <row r="167" spans="1:12" ht="15" customHeight="1">
      <c r="A167" s="3"/>
      <c r="B167" s="3"/>
      <c r="C167" s="3"/>
      <c r="D167" s="190"/>
      <c r="E167" s="190"/>
      <c r="F167" s="3"/>
      <c r="G167" s="3"/>
      <c r="H167" s="3"/>
      <c r="I167" s="190"/>
      <c r="J167" s="190"/>
      <c r="K167" s="190"/>
      <c r="L167" s="190"/>
    </row>
    <row r="168" spans="1:12" ht="15" customHeight="1">
      <c r="A168" s="3"/>
      <c r="B168" s="3"/>
      <c r="C168" s="3"/>
      <c r="D168" s="190"/>
      <c r="E168" s="190"/>
      <c r="F168" s="3"/>
      <c r="G168" s="3"/>
      <c r="H168" s="3"/>
      <c r="I168" s="190"/>
      <c r="J168" s="190"/>
      <c r="K168" s="190"/>
      <c r="L168" s="190"/>
    </row>
    <row r="169" spans="1:12" ht="15" customHeight="1">
      <c r="A169" s="3"/>
      <c r="B169" s="3"/>
      <c r="C169" s="3"/>
      <c r="D169" s="190"/>
      <c r="E169" s="190"/>
      <c r="F169" s="3"/>
      <c r="G169" s="3"/>
      <c r="H169" s="3"/>
      <c r="I169" s="190"/>
      <c r="J169" s="190"/>
      <c r="K169" s="190"/>
      <c r="L169" s="190"/>
    </row>
    <row r="170" spans="1:12" ht="15" customHeight="1">
      <c r="A170" s="3"/>
      <c r="B170" s="3"/>
      <c r="C170" s="3"/>
      <c r="D170" s="190"/>
      <c r="E170" s="190"/>
      <c r="F170" s="3"/>
      <c r="G170" s="3"/>
      <c r="H170" s="3"/>
      <c r="I170" s="190"/>
      <c r="J170" s="190"/>
      <c r="K170" s="190"/>
      <c r="L170" s="190"/>
    </row>
    <row r="171" spans="1:12" ht="15" customHeight="1">
      <c r="A171" s="3"/>
      <c r="B171" s="3"/>
      <c r="C171" s="3"/>
      <c r="D171" s="190"/>
      <c r="E171" s="190"/>
      <c r="F171" s="3"/>
      <c r="G171" s="3"/>
      <c r="H171" s="3"/>
      <c r="I171" s="190"/>
      <c r="J171" s="190"/>
      <c r="K171" s="190"/>
      <c r="L171" s="190"/>
    </row>
    <row r="172" spans="1:12" ht="15" customHeight="1">
      <c r="A172" s="3"/>
      <c r="B172" s="3"/>
      <c r="C172" s="3"/>
      <c r="D172" s="190"/>
      <c r="E172" s="190"/>
      <c r="F172" s="3"/>
      <c r="G172" s="3"/>
      <c r="H172" s="3"/>
      <c r="I172" s="190"/>
      <c r="J172" s="190"/>
      <c r="K172" s="190"/>
      <c r="L172" s="190"/>
    </row>
    <row r="173" spans="1:12" ht="15" customHeight="1">
      <c r="A173" s="3"/>
      <c r="B173" s="3"/>
      <c r="C173" s="3"/>
      <c r="D173" s="190"/>
      <c r="E173" s="190"/>
      <c r="F173" s="3"/>
      <c r="G173" s="3"/>
      <c r="H173" s="3"/>
      <c r="I173" s="190"/>
      <c r="J173" s="190"/>
      <c r="K173" s="190"/>
      <c r="L173" s="190"/>
    </row>
    <row r="174" spans="1:12" ht="15" customHeight="1">
      <c r="A174" s="3"/>
      <c r="B174" s="3"/>
      <c r="C174" s="3"/>
      <c r="D174" s="190"/>
      <c r="E174" s="190"/>
      <c r="F174" s="3"/>
      <c r="G174" s="3"/>
      <c r="H174" s="3"/>
      <c r="I174" s="190"/>
      <c r="J174" s="190"/>
      <c r="K174" s="190"/>
      <c r="L174" s="190"/>
    </row>
    <row r="175" spans="1:12" ht="15" customHeight="1">
      <c r="A175" s="3"/>
      <c r="B175" s="3"/>
      <c r="C175" s="3"/>
      <c r="D175" s="190"/>
      <c r="E175" s="190"/>
      <c r="F175" s="3"/>
      <c r="G175" s="3"/>
      <c r="H175" s="3"/>
      <c r="I175" s="190"/>
      <c r="J175" s="190"/>
      <c r="K175" s="190"/>
      <c r="L175" s="190"/>
    </row>
    <row r="176" spans="1:12" ht="15" customHeight="1">
      <c r="A176" s="3"/>
      <c r="B176" s="3"/>
      <c r="C176" s="3"/>
      <c r="D176" s="190"/>
      <c r="E176" s="190"/>
      <c r="F176" s="3"/>
      <c r="G176" s="3"/>
      <c r="H176" s="3"/>
      <c r="I176" s="190"/>
      <c r="J176" s="190"/>
      <c r="K176" s="190"/>
      <c r="L176" s="190"/>
    </row>
    <row r="177" spans="1:12" ht="15" customHeight="1">
      <c r="A177" s="3"/>
      <c r="B177" s="3"/>
      <c r="C177" s="3"/>
      <c r="D177" s="190"/>
      <c r="E177" s="190"/>
      <c r="F177" s="3"/>
      <c r="G177" s="3"/>
      <c r="H177" s="3"/>
      <c r="I177" s="190"/>
      <c r="J177" s="190"/>
      <c r="K177" s="190"/>
      <c r="L177" s="190"/>
    </row>
    <row r="178" spans="1:12" ht="15" customHeight="1">
      <c r="A178" s="3"/>
      <c r="B178" s="3"/>
      <c r="C178" s="3"/>
      <c r="D178" s="190"/>
      <c r="E178" s="190"/>
      <c r="F178" s="3"/>
      <c r="G178" s="3"/>
      <c r="H178" s="3"/>
      <c r="I178" s="190"/>
      <c r="J178" s="190"/>
      <c r="K178" s="190"/>
      <c r="L178" s="190"/>
    </row>
    <row r="179" spans="1:12" ht="15" customHeight="1">
      <c r="A179" s="3"/>
      <c r="B179" s="3"/>
      <c r="C179" s="3"/>
      <c r="D179" s="190"/>
      <c r="E179" s="190"/>
      <c r="F179" s="3"/>
      <c r="G179" s="3"/>
      <c r="H179" s="3"/>
      <c r="I179" s="190"/>
      <c r="J179" s="190"/>
      <c r="K179" s="190"/>
      <c r="L179" s="190"/>
    </row>
    <row r="180" spans="1:12" ht="15" customHeight="1">
      <c r="A180" s="3"/>
      <c r="B180" s="3"/>
      <c r="C180" s="3"/>
      <c r="D180" s="190"/>
      <c r="E180" s="190"/>
      <c r="F180" s="3"/>
      <c r="G180" s="3"/>
      <c r="H180" s="3"/>
      <c r="I180" s="190"/>
      <c r="J180" s="190"/>
      <c r="K180" s="190"/>
      <c r="L180" s="190"/>
    </row>
    <row r="181" spans="1:12" ht="15" customHeight="1">
      <c r="A181" s="3"/>
      <c r="B181" s="3"/>
      <c r="C181" s="3"/>
      <c r="D181" s="190"/>
      <c r="E181" s="190"/>
      <c r="F181" s="3"/>
      <c r="G181" s="3"/>
      <c r="H181" s="3"/>
      <c r="I181" s="190"/>
      <c r="J181" s="190"/>
      <c r="K181" s="190"/>
      <c r="L181" s="190"/>
    </row>
    <row r="182" spans="1:12" ht="15" customHeight="1">
      <c r="A182" s="3"/>
      <c r="B182" s="3"/>
      <c r="C182" s="3"/>
      <c r="D182" s="190"/>
      <c r="E182" s="190"/>
      <c r="F182" s="3"/>
      <c r="G182" s="3"/>
      <c r="H182" s="3"/>
      <c r="I182" s="190"/>
      <c r="J182" s="190"/>
      <c r="K182" s="190"/>
      <c r="L182" s="190"/>
    </row>
    <row r="183" spans="1:12" ht="15" customHeight="1">
      <c r="A183" s="3"/>
      <c r="B183" s="3"/>
      <c r="C183" s="3"/>
      <c r="D183" s="190"/>
      <c r="E183" s="190"/>
      <c r="F183" s="3"/>
      <c r="G183" s="3"/>
      <c r="H183" s="3"/>
      <c r="I183" s="190"/>
      <c r="J183" s="190"/>
      <c r="K183" s="190"/>
      <c r="L183" s="190"/>
    </row>
    <row r="184" spans="1:12" ht="15" customHeight="1">
      <c r="A184" s="3"/>
      <c r="B184" s="3"/>
      <c r="C184" s="3"/>
      <c r="D184" s="190"/>
      <c r="E184" s="190"/>
      <c r="F184" s="3"/>
      <c r="G184" s="3"/>
      <c r="H184" s="3"/>
      <c r="I184" s="190"/>
      <c r="J184" s="190"/>
      <c r="K184" s="190"/>
      <c r="L184" s="190"/>
    </row>
    <row r="185" spans="1:12" ht="15" customHeight="1">
      <c r="A185" s="3"/>
      <c r="B185" s="3"/>
      <c r="C185" s="3"/>
      <c r="D185" s="190"/>
      <c r="E185" s="190"/>
      <c r="F185" s="3"/>
      <c r="G185" s="3"/>
      <c r="H185" s="3"/>
      <c r="I185" s="190"/>
      <c r="J185" s="190"/>
      <c r="K185" s="190"/>
      <c r="L185" s="190"/>
    </row>
    <row r="186" spans="1:12" ht="15" customHeight="1">
      <c r="A186" s="3"/>
      <c r="B186" s="3"/>
      <c r="C186" s="3"/>
      <c r="D186" s="190"/>
      <c r="E186" s="190"/>
      <c r="F186" s="3"/>
      <c r="G186" s="3"/>
      <c r="H186" s="3"/>
      <c r="I186" s="190"/>
      <c r="J186" s="190"/>
      <c r="K186" s="190"/>
      <c r="L186" s="190"/>
    </row>
    <row r="187" spans="1:12" ht="15" customHeight="1">
      <c r="A187" s="3"/>
      <c r="B187" s="3"/>
      <c r="C187" s="3"/>
      <c r="D187" s="190"/>
      <c r="E187" s="190"/>
      <c r="F187" s="3"/>
      <c r="G187" s="3"/>
      <c r="H187" s="3"/>
      <c r="I187" s="190"/>
      <c r="J187" s="190"/>
      <c r="K187" s="190"/>
      <c r="L187" s="190"/>
    </row>
    <row r="188" spans="1:12" ht="15" customHeight="1">
      <c r="A188" s="3"/>
      <c r="B188" s="3"/>
      <c r="C188" s="3"/>
      <c r="D188" s="190"/>
      <c r="E188" s="190"/>
      <c r="F188" s="3"/>
      <c r="G188" s="3"/>
      <c r="H188" s="3"/>
      <c r="I188" s="190"/>
      <c r="J188" s="190"/>
      <c r="K188" s="190"/>
      <c r="L188" s="190"/>
    </row>
    <row r="189" spans="1:12" ht="15" customHeight="1">
      <c r="A189" s="3"/>
      <c r="B189" s="3"/>
      <c r="C189" s="3"/>
      <c r="D189" s="190"/>
      <c r="E189" s="190"/>
      <c r="F189" s="3"/>
      <c r="G189" s="3"/>
      <c r="H189" s="3"/>
      <c r="I189" s="190"/>
      <c r="J189" s="190"/>
      <c r="K189" s="190"/>
      <c r="L189" s="190"/>
    </row>
    <row r="190" spans="1:12" ht="15" customHeight="1">
      <c r="A190" s="3"/>
      <c r="B190" s="3"/>
      <c r="C190" s="3"/>
      <c r="D190" s="190"/>
      <c r="E190" s="190"/>
      <c r="F190" s="3"/>
      <c r="G190" s="3"/>
      <c r="H190" s="3"/>
      <c r="I190" s="190"/>
      <c r="J190" s="190"/>
      <c r="K190" s="190"/>
      <c r="L190" s="190"/>
    </row>
    <row r="191" spans="1:12" ht="15" customHeight="1">
      <c r="A191" s="3"/>
      <c r="B191" s="3"/>
      <c r="C191" s="3"/>
      <c r="D191" s="190"/>
      <c r="E191" s="190"/>
      <c r="F191" s="3"/>
      <c r="G191" s="3"/>
      <c r="H191" s="3"/>
      <c r="I191" s="190"/>
      <c r="J191" s="190"/>
      <c r="K191" s="190"/>
      <c r="L191" s="190"/>
    </row>
    <row r="192" spans="1:12" ht="15" customHeight="1">
      <c r="A192" s="3"/>
      <c r="B192" s="3"/>
      <c r="C192" s="3"/>
      <c r="D192" s="190"/>
      <c r="E192" s="190"/>
      <c r="F192" s="3"/>
      <c r="G192" s="3"/>
      <c r="H192" s="3"/>
      <c r="I192" s="190"/>
      <c r="J192" s="190"/>
      <c r="K192" s="190"/>
      <c r="L192" s="190"/>
    </row>
    <row r="193" spans="1:12" ht="15" customHeight="1">
      <c r="A193" s="3"/>
      <c r="B193" s="3"/>
      <c r="C193" s="3"/>
      <c r="D193" s="190"/>
      <c r="E193" s="190"/>
      <c r="F193" s="3"/>
      <c r="G193" s="3"/>
      <c r="H193" s="3"/>
      <c r="I193" s="190"/>
      <c r="J193" s="190"/>
      <c r="K193" s="190"/>
      <c r="L193" s="190"/>
    </row>
    <row r="194" spans="1:12" ht="15" customHeight="1">
      <c r="A194" s="3"/>
      <c r="B194" s="3"/>
      <c r="C194" s="3"/>
      <c r="D194" s="190"/>
      <c r="E194" s="190"/>
      <c r="F194" s="3"/>
      <c r="G194" s="3"/>
      <c r="H194" s="3"/>
      <c r="I194" s="190"/>
      <c r="J194" s="190"/>
      <c r="K194" s="190"/>
      <c r="L194" s="190"/>
    </row>
    <row r="195" spans="1:12" ht="15" customHeight="1">
      <c r="A195" s="3"/>
      <c r="B195" s="3"/>
      <c r="C195" s="3"/>
      <c r="D195" s="190"/>
      <c r="E195" s="190"/>
      <c r="F195" s="3"/>
      <c r="G195" s="3"/>
      <c r="H195" s="3"/>
      <c r="I195" s="190"/>
      <c r="J195" s="190"/>
      <c r="K195" s="190"/>
      <c r="L195" s="190"/>
    </row>
    <row r="196" spans="1:12" ht="15" customHeight="1">
      <c r="A196" s="3"/>
      <c r="B196" s="3"/>
      <c r="C196" s="3"/>
      <c r="D196" s="190"/>
      <c r="E196" s="190"/>
      <c r="F196" s="3"/>
      <c r="G196" s="3"/>
      <c r="H196" s="3"/>
      <c r="I196" s="190"/>
      <c r="J196" s="190"/>
      <c r="K196" s="190"/>
      <c r="L196" s="190"/>
    </row>
  </sheetData>
  <mergeCells count="7">
    <mergeCell ref="J5:L5"/>
    <mergeCell ref="A1:K1"/>
    <mergeCell ref="A3:K3"/>
    <mergeCell ref="A5:B7"/>
    <mergeCell ref="C5:H5"/>
    <mergeCell ref="A2:L2"/>
    <mergeCell ref="A4:L4"/>
  </mergeCells>
  <pageMargins left="0.23622047244094491" right="0.23622047244094491" top="0.74803149606299213" bottom="0.74803149606299213" header="0.31496062992125984" footer="0.31496062992125984"/>
  <pageSetup paperSize="9" scale="52" fitToHeight="0" orientation="portrait" r:id="rId1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69"/>
  <sheetViews>
    <sheetView topLeftCell="A61" zoomScale="80" zoomScaleNormal="80" zoomScaleSheetLayoutView="90" workbookViewId="0">
      <selection activeCell="J14" sqref="J14"/>
    </sheetView>
  </sheetViews>
  <sheetFormatPr defaultColWidth="9.140625" defaultRowHeight="15"/>
  <cols>
    <col min="1" max="1" width="33.28515625" style="102" customWidth="1"/>
    <col min="2" max="2" width="39" style="6" customWidth="1"/>
    <col min="3" max="3" width="18.140625" style="8" customWidth="1"/>
    <col min="4" max="5" width="18.140625" style="351" customWidth="1"/>
    <col min="6" max="6" width="17" style="27" hidden="1" customWidth="1"/>
    <col min="7" max="7" width="17.140625" style="27" hidden="1" customWidth="1"/>
    <col min="8" max="8" width="18.140625" style="27" hidden="1" customWidth="1"/>
    <col min="9" max="9" width="18.140625" style="27" customWidth="1"/>
    <col min="10" max="10" width="23" style="27" customWidth="1"/>
    <col min="11" max="12" width="18.140625" style="27" customWidth="1"/>
    <col min="13" max="16384" width="9.140625" style="6"/>
  </cols>
  <sheetData>
    <row r="1" spans="1:12" s="175" customFormat="1" ht="22.5">
      <c r="A1" s="1097" t="s">
        <v>38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</row>
    <row r="2" spans="1:12" s="175" customFormat="1" ht="22.5" customHeight="1">
      <c r="A2" s="1096" t="s">
        <v>500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83"/>
    </row>
    <row r="3" spans="1:12" s="175" customFormat="1" ht="22.5">
      <c r="A3" s="1096" t="s">
        <v>538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6"/>
    </row>
    <row r="4" spans="1:12" s="177" customFormat="1" ht="22.5">
      <c r="A4" s="1110" t="s">
        <v>63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</row>
    <row r="5" spans="1:12" s="5" customFormat="1" ht="18.75" thickBot="1">
      <c r="A5" s="230"/>
      <c r="B5" s="173"/>
      <c r="C5" s="22"/>
      <c r="D5" s="22"/>
      <c r="E5" s="22"/>
      <c r="F5" s="168">
        <v>5.3999999999999999E-2</v>
      </c>
      <c r="G5" s="168"/>
      <c r="H5" s="234">
        <v>8</v>
      </c>
      <c r="I5" s="234"/>
      <c r="J5" s="171">
        <v>4.4999999999999998E-2</v>
      </c>
      <c r="K5" s="171">
        <v>4.5999999999999999E-2</v>
      </c>
      <c r="L5" s="171">
        <v>4.5999999999999999E-2</v>
      </c>
    </row>
    <row r="6" spans="1:12" s="7" customFormat="1" ht="40.5" customHeight="1" thickBot="1">
      <c r="A6" s="1098" t="s">
        <v>37</v>
      </c>
      <c r="B6" s="1107"/>
      <c r="C6" s="1104" t="s">
        <v>191</v>
      </c>
      <c r="D6" s="1105"/>
      <c r="E6" s="1105"/>
      <c r="F6" s="1105"/>
      <c r="G6" s="1105"/>
      <c r="H6" s="1105"/>
      <c r="I6" s="645"/>
      <c r="J6" s="1077" t="s">
        <v>428</v>
      </c>
      <c r="K6" s="1078"/>
      <c r="L6" s="1079"/>
    </row>
    <row r="7" spans="1:12" s="7" customFormat="1" ht="15.75" thickBot="1">
      <c r="A7" s="1100"/>
      <c r="B7" s="1108"/>
      <c r="C7" s="357" t="s">
        <v>405</v>
      </c>
      <c r="D7" s="357" t="s">
        <v>405</v>
      </c>
      <c r="E7" s="357" t="s">
        <v>405</v>
      </c>
      <c r="F7" s="357" t="s">
        <v>405</v>
      </c>
      <c r="G7" s="357" t="s">
        <v>405</v>
      </c>
      <c r="H7" s="357" t="s">
        <v>405</v>
      </c>
      <c r="I7" s="663" t="s">
        <v>405</v>
      </c>
      <c r="J7" s="667" t="s">
        <v>429</v>
      </c>
      <c r="K7" s="668" t="s">
        <v>430</v>
      </c>
      <c r="L7" s="669" t="s">
        <v>446</v>
      </c>
    </row>
    <row r="8" spans="1:12" s="7" customFormat="1" ht="45.75" thickBot="1">
      <c r="A8" s="1102"/>
      <c r="B8" s="1109"/>
      <c r="C8" s="273" t="s">
        <v>57</v>
      </c>
      <c r="D8" s="273" t="s">
        <v>406</v>
      </c>
      <c r="E8" s="356" t="s">
        <v>512</v>
      </c>
      <c r="F8" s="274" t="s">
        <v>91</v>
      </c>
      <c r="G8" s="273" t="s">
        <v>110</v>
      </c>
      <c r="H8" s="274" t="s">
        <v>76</v>
      </c>
      <c r="I8" s="480" t="s">
        <v>511</v>
      </c>
      <c r="J8" s="664" t="s">
        <v>431</v>
      </c>
      <c r="K8" s="665" t="s">
        <v>432</v>
      </c>
      <c r="L8" s="666" t="s">
        <v>433</v>
      </c>
    </row>
    <row r="9" spans="1:12" s="7" customFormat="1">
      <c r="A9" s="118"/>
      <c r="B9" s="302" t="s">
        <v>43</v>
      </c>
      <c r="C9" s="306"/>
      <c r="D9" s="185"/>
      <c r="E9" s="185"/>
      <c r="F9" s="28"/>
      <c r="G9" s="28"/>
      <c r="H9" s="647"/>
      <c r="I9" s="647"/>
      <c r="J9" s="567"/>
      <c r="K9" s="567"/>
      <c r="L9" s="92"/>
    </row>
    <row r="10" spans="1:12">
      <c r="A10" s="95"/>
      <c r="B10" s="75"/>
      <c r="C10" s="307"/>
      <c r="D10" s="342"/>
      <c r="E10" s="342"/>
      <c r="F10" s="352"/>
      <c r="G10" s="352"/>
      <c r="H10" s="194"/>
      <c r="I10" s="194"/>
      <c r="J10" s="568"/>
      <c r="K10" s="568"/>
      <c r="L10" s="345"/>
    </row>
    <row r="11" spans="1:12">
      <c r="A11" s="95"/>
      <c r="B11" s="75" t="s">
        <v>43</v>
      </c>
      <c r="C11" s="307"/>
      <c r="D11" s="342"/>
      <c r="E11" s="342"/>
      <c r="F11" s="352"/>
      <c r="G11" s="352"/>
      <c r="H11" s="194"/>
      <c r="I11" s="194"/>
      <c r="J11" s="568"/>
      <c r="K11" s="568"/>
      <c r="L11" s="345"/>
    </row>
    <row r="12" spans="1:12">
      <c r="A12" s="95"/>
      <c r="B12" s="75"/>
      <c r="C12" s="307"/>
      <c r="D12" s="342"/>
      <c r="E12" s="342"/>
      <c r="F12" s="352"/>
      <c r="G12" s="352"/>
      <c r="H12" s="194"/>
      <c r="I12" s="194"/>
      <c r="J12" s="568"/>
      <c r="K12" s="568"/>
      <c r="L12" s="345"/>
    </row>
    <row r="13" spans="1:12">
      <c r="A13" s="385"/>
      <c r="B13" s="75" t="s">
        <v>44</v>
      </c>
      <c r="C13" s="307"/>
      <c r="D13" s="342"/>
      <c r="E13" s="342"/>
      <c r="F13" s="352"/>
      <c r="G13" s="352"/>
      <c r="H13" s="194"/>
      <c r="I13" s="194"/>
      <c r="J13" s="568"/>
      <c r="K13" s="568"/>
      <c r="L13" s="345"/>
    </row>
    <row r="14" spans="1:12">
      <c r="A14" s="96" t="s">
        <v>238</v>
      </c>
      <c r="B14" s="69" t="s">
        <v>117</v>
      </c>
      <c r="C14" s="307">
        <v>14570419.87570456</v>
      </c>
      <c r="D14" s="342">
        <v>14570419.87570456</v>
      </c>
      <c r="E14" s="342">
        <v>14570419.87570456</v>
      </c>
      <c r="F14" s="352">
        <v>6071030.8877444603</v>
      </c>
      <c r="G14" s="344">
        <v>8499388.9879601002</v>
      </c>
      <c r="H14" s="194">
        <v>9106546.3316166904</v>
      </c>
      <c r="I14" s="194">
        <v>14570419.87570456</v>
      </c>
      <c r="J14" s="568">
        <v>15319814.781354392</v>
      </c>
      <c r="K14" s="568">
        <v>16178178.560096694</v>
      </c>
      <c r="L14" s="345">
        <v>17039853.488361143</v>
      </c>
    </row>
    <row r="15" spans="1:12" s="191" customFormat="1">
      <c r="A15" s="96"/>
      <c r="B15" s="69" t="s">
        <v>233</v>
      </c>
      <c r="C15" s="307"/>
      <c r="D15" s="342"/>
      <c r="E15" s="342"/>
      <c r="F15" s="352">
        <v>0</v>
      </c>
      <c r="G15" s="344"/>
      <c r="H15" s="194"/>
      <c r="I15" s="194"/>
      <c r="J15" s="568"/>
      <c r="K15" s="568"/>
      <c r="L15" s="345"/>
    </row>
    <row r="16" spans="1:12" s="7" customFormat="1" ht="15.75" thickBot="1">
      <c r="A16" s="97"/>
      <c r="B16" s="85"/>
      <c r="C16" s="20">
        <f>SUM(C14)</f>
        <v>14570419.87570456</v>
      </c>
      <c r="D16" s="20">
        <f>SUM(D14)</f>
        <v>14570419.87570456</v>
      </c>
      <c r="E16" s="20">
        <f t="shared" ref="E16:I16" si="0">SUM(E14)</f>
        <v>14570419.87570456</v>
      </c>
      <c r="F16" s="20">
        <f t="shared" si="0"/>
        <v>6071030.8877444603</v>
      </c>
      <c r="G16" s="20">
        <f t="shared" si="0"/>
        <v>8499388.9879601002</v>
      </c>
      <c r="H16" s="20">
        <f t="shared" si="0"/>
        <v>9106546.3316166904</v>
      </c>
      <c r="I16" s="20">
        <f t="shared" si="0"/>
        <v>14570419.87570456</v>
      </c>
      <c r="J16" s="570">
        <f t="shared" ref="J16:K16" si="1">SUM(J14:J15)</f>
        <v>15319814.781354392</v>
      </c>
      <c r="K16" s="570">
        <f t="shared" si="1"/>
        <v>16178178.560096694</v>
      </c>
      <c r="L16" s="202">
        <f t="shared" ref="L16" si="2">SUM(L14:L15)</f>
        <v>17039853.488361143</v>
      </c>
    </row>
    <row r="17" spans="1:12" ht="15.75" thickTop="1">
      <c r="A17" s="96"/>
      <c r="B17" s="69"/>
      <c r="C17" s="308"/>
      <c r="D17" s="342"/>
      <c r="E17" s="342"/>
      <c r="F17" s="352"/>
      <c r="G17" s="352"/>
      <c r="H17" s="194"/>
      <c r="I17" s="194"/>
      <c r="J17" s="568"/>
      <c r="K17" s="568"/>
      <c r="L17" s="345"/>
    </row>
    <row r="18" spans="1:12">
      <c r="A18" s="96"/>
      <c r="B18" s="69"/>
      <c r="C18" s="307">
        <v>0</v>
      </c>
      <c r="D18" s="342"/>
      <c r="E18" s="342"/>
      <c r="F18" s="352"/>
      <c r="G18" s="352"/>
      <c r="H18" s="194">
        <v>0</v>
      </c>
      <c r="I18" s="194"/>
      <c r="J18" s="568">
        <v>0</v>
      </c>
      <c r="K18" s="568">
        <v>0</v>
      </c>
      <c r="L18" s="345">
        <v>0</v>
      </c>
    </row>
    <row r="19" spans="1:12" s="7" customFormat="1" ht="15.75" thickBot="1">
      <c r="A19" s="97"/>
      <c r="B19" s="85" t="s">
        <v>45</v>
      </c>
      <c r="C19" s="20">
        <f>C16</f>
        <v>14570419.87570456</v>
      </c>
      <c r="D19" s="20">
        <f>D16</f>
        <v>14570419.87570456</v>
      </c>
      <c r="E19" s="20">
        <f t="shared" ref="E19:I19" si="3">E16</f>
        <v>14570419.87570456</v>
      </c>
      <c r="F19" s="20">
        <f t="shared" si="3"/>
        <v>6071030.8877444603</v>
      </c>
      <c r="G19" s="20">
        <f t="shared" si="3"/>
        <v>8499388.9879601002</v>
      </c>
      <c r="H19" s="20">
        <f t="shared" si="3"/>
        <v>9106546.3316166904</v>
      </c>
      <c r="I19" s="20">
        <f t="shared" si="3"/>
        <v>14570419.87570456</v>
      </c>
      <c r="J19" s="572">
        <f t="shared" ref="J19:K19" si="4">J16</f>
        <v>15319814.781354392</v>
      </c>
      <c r="K19" s="572">
        <f t="shared" si="4"/>
        <v>16178178.560096694</v>
      </c>
      <c r="L19" s="83">
        <f t="shared" ref="L19" si="5">L16</f>
        <v>17039853.488361143</v>
      </c>
    </row>
    <row r="20" spans="1:12" ht="15.75" thickTop="1">
      <c r="A20" s="96"/>
      <c r="B20" s="69"/>
      <c r="C20" s="307"/>
      <c r="D20" s="342"/>
      <c r="E20" s="342"/>
      <c r="F20" s="352"/>
      <c r="G20" s="352"/>
      <c r="H20" s="194"/>
      <c r="I20" s="194"/>
      <c r="J20" s="568"/>
      <c r="K20" s="568"/>
      <c r="L20" s="345"/>
    </row>
    <row r="21" spans="1:12">
      <c r="A21" s="96"/>
      <c r="B21" s="69"/>
      <c r="C21" s="307"/>
      <c r="D21" s="342"/>
      <c r="E21" s="342"/>
      <c r="F21" s="352"/>
      <c r="G21" s="352"/>
      <c r="H21" s="194"/>
      <c r="I21" s="194"/>
      <c r="J21" s="568"/>
      <c r="K21" s="568"/>
      <c r="L21" s="345"/>
    </row>
    <row r="22" spans="1:12">
      <c r="A22" s="99"/>
      <c r="B22" s="75" t="s">
        <v>42</v>
      </c>
      <c r="C22" s="307"/>
      <c r="D22" s="342"/>
      <c r="E22" s="342"/>
      <c r="F22" s="352"/>
      <c r="G22" s="352"/>
      <c r="H22" s="194"/>
      <c r="I22" s="194"/>
      <c r="J22" s="568"/>
      <c r="K22" s="568"/>
      <c r="L22" s="345"/>
    </row>
    <row r="23" spans="1:12">
      <c r="A23" s="99"/>
      <c r="B23" s="75"/>
      <c r="C23" s="307"/>
      <c r="D23" s="342"/>
      <c r="E23" s="342"/>
      <c r="F23" s="352"/>
      <c r="G23" s="352"/>
      <c r="H23" s="194"/>
      <c r="I23" s="194"/>
      <c r="J23" s="568"/>
      <c r="K23" s="568"/>
      <c r="L23" s="345"/>
    </row>
    <row r="24" spans="1:12">
      <c r="A24" s="99"/>
      <c r="B24" s="86" t="s">
        <v>58</v>
      </c>
      <c r="C24" s="307"/>
      <c r="D24" s="342"/>
      <c r="E24" s="342"/>
      <c r="F24" s="352"/>
      <c r="G24" s="352"/>
      <c r="H24" s="194"/>
      <c r="I24" s="194"/>
      <c r="J24" s="568"/>
      <c r="K24" s="568"/>
      <c r="L24" s="345"/>
    </row>
    <row r="25" spans="1:12">
      <c r="A25" s="96" t="s">
        <v>239</v>
      </c>
      <c r="B25" s="69" t="s">
        <v>124</v>
      </c>
      <c r="C25" s="309">
        <v>9781384.0500455257</v>
      </c>
      <c r="D25" s="309">
        <v>9781384.0500455257</v>
      </c>
      <c r="E25" s="352">
        <v>9781384.0500455257</v>
      </c>
      <c r="F25" s="352">
        <v>4749127.83</v>
      </c>
      <c r="G25" s="344">
        <f>C25-F25</f>
        <v>5032256.2200455256</v>
      </c>
      <c r="H25" s="194">
        <f>F25/$H$5*12</f>
        <v>7123691.7450000001</v>
      </c>
      <c r="I25" s="194">
        <v>9781384.0500455257</v>
      </c>
      <c r="J25" s="568">
        <v>10445072.107312115</v>
      </c>
      <c r="K25" s="568">
        <f>J25*$K$5+J25</f>
        <v>10925545.424248472</v>
      </c>
      <c r="L25" s="345">
        <f>K25*$L$5+K25</f>
        <v>11428120.513763901</v>
      </c>
    </row>
    <row r="26" spans="1:12">
      <c r="A26" s="96" t="s">
        <v>239</v>
      </c>
      <c r="B26" s="69" t="s">
        <v>125</v>
      </c>
      <c r="C26" s="309">
        <v>251150.40000000002</v>
      </c>
      <c r="D26" s="309">
        <v>251150.40000000002</v>
      </c>
      <c r="E26" s="352">
        <v>251150.40000000002</v>
      </c>
      <c r="F26" s="352">
        <v>107433.00000000001</v>
      </c>
      <c r="G26" s="344">
        <f>C26-F26</f>
        <v>143717.40000000002</v>
      </c>
      <c r="H26" s="194">
        <f>F26/$H$5*12</f>
        <v>161149.50000000003</v>
      </c>
      <c r="I26" s="194">
        <v>251150.40000000002</v>
      </c>
      <c r="J26" s="568">
        <v>259183.2</v>
      </c>
      <c r="K26" s="568">
        <f>H26/$H$5*12</f>
        <v>241724.25000000006</v>
      </c>
      <c r="L26" s="345">
        <f t="shared" ref="L26" si="6">J26/$H$5*12</f>
        <v>388774.80000000005</v>
      </c>
    </row>
    <row r="27" spans="1:12" s="7" customFormat="1" ht="15.75" thickBot="1">
      <c r="A27" s="97"/>
      <c r="B27" s="75" t="s">
        <v>0</v>
      </c>
      <c r="C27" s="20">
        <f t="shared" ref="C27:I27" si="7">SUM(C25:C26)</f>
        <v>10032534.450045526</v>
      </c>
      <c r="D27" s="20">
        <f t="shared" si="7"/>
        <v>10032534.450045526</v>
      </c>
      <c r="E27" s="20">
        <f t="shared" si="7"/>
        <v>10032534.450045526</v>
      </c>
      <c r="F27" s="20">
        <f t="shared" si="7"/>
        <v>4856560.83</v>
      </c>
      <c r="G27" s="20">
        <f t="shared" si="7"/>
        <v>5175973.620045526</v>
      </c>
      <c r="H27" s="20">
        <f t="shared" si="7"/>
        <v>7284841.2450000001</v>
      </c>
      <c r="I27" s="20">
        <f t="shared" si="7"/>
        <v>10032534.450045526</v>
      </c>
      <c r="J27" s="570">
        <f t="shared" ref="J27:K27" si="8">SUM(J25:J26)</f>
        <v>10704255.307312114</v>
      </c>
      <c r="K27" s="570">
        <f t="shared" si="8"/>
        <v>11167269.674248472</v>
      </c>
      <c r="L27" s="202">
        <f t="shared" ref="L27" si="9">SUM(L25:L26)</f>
        <v>11816895.313763902</v>
      </c>
    </row>
    <row r="28" spans="1:12" ht="15.75" thickTop="1">
      <c r="A28" s="96"/>
      <c r="B28" s="69"/>
      <c r="C28" s="309"/>
      <c r="D28" s="352"/>
      <c r="E28" s="352"/>
      <c r="F28" s="352"/>
      <c r="G28" s="352"/>
      <c r="H28" s="194"/>
      <c r="I28" s="194"/>
      <c r="J28" s="568"/>
      <c r="K28" s="568"/>
      <c r="L28" s="345"/>
    </row>
    <row r="29" spans="1:12">
      <c r="A29" s="96"/>
      <c r="B29" s="69"/>
      <c r="C29" s="309"/>
      <c r="D29" s="352"/>
      <c r="E29" s="352"/>
      <c r="F29" s="352"/>
      <c r="G29" s="352"/>
      <c r="H29" s="194"/>
      <c r="I29" s="194"/>
      <c r="J29" s="568"/>
      <c r="K29" s="568"/>
      <c r="L29" s="345"/>
    </row>
    <row r="30" spans="1:12">
      <c r="A30" s="98"/>
      <c r="B30" s="75" t="s">
        <v>60</v>
      </c>
      <c r="C30" s="309"/>
      <c r="D30" s="352"/>
      <c r="E30" s="352"/>
      <c r="F30" s="352"/>
      <c r="G30" s="352"/>
      <c r="H30" s="194"/>
      <c r="I30" s="194"/>
      <c r="J30" s="568"/>
      <c r="K30" s="568"/>
      <c r="L30" s="345"/>
    </row>
    <row r="31" spans="1:12">
      <c r="A31" s="96" t="s">
        <v>241</v>
      </c>
      <c r="B31" s="303" t="s">
        <v>11</v>
      </c>
      <c r="C31" s="309">
        <v>728737.10082379356</v>
      </c>
      <c r="D31" s="352">
        <v>728737.10082379356</v>
      </c>
      <c r="E31" s="352">
        <v>728737.10082379356</v>
      </c>
      <c r="F31" s="352">
        <v>243626.36000000002</v>
      </c>
      <c r="G31" s="344">
        <f t="shared" ref="G31:G40" si="10">C31-F31</f>
        <v>485110.74082379357</v>
      </c>
      <c r="H31" s="194">
        <f t="shared" ref="H31:H40" si="11">F31/$H$5*12</f>
        <v>365439.54000000004</v>
      </c>
      <c r="I31" s="194">
        <v>728737.10082379356</v>
      </c>
      <c r="J31" s="568">
        <v>781457.0922760095</v>
      </c>
      <c r="K31" s="568">
        <f t="shared" ref="K31:K40" si="12">J31*$K$5+J31</f>
        <v>817404.11852070596</v>
      </c>
      <c r="L31" s="345">
        <f t="shared" ref="L31:L40" si="13">K31*$L$5+K31</f>
        <v>855004.70797265845</v>
      </c>
    </row>
    <row r="32" spans="1:12" s="657" customFormat="1">
      <c r="A32" s="338" t="s">
        <v>239</v>
      </c>
      <c r="B32" s="609" t="s">
        <v>29</v>
      </c>
      <c r="C32" s="658">
        <v>1107237</v>
      </c>
      <c r="D32" s="623">
        <v>1107237</v>
      </c>
      <c r="E32" s="623">
        <v>1107237</v>
      </c>
      <c r="F32" s="623">
        <v>507024.71999999986</v>
      </c>
      <c r="G32" s="659">
        <f t="shared" si="10"/>
        <v>600212.28000000014</v>
      </c>
      <c r="H32" s="660">
        <f t="shared" si="11"/>
        <v>760537.07999999984</v>
      </c>
      <c r="I32" s="660">
        <v>1107237</v>
      </c>
      <c r="J32" s="661">
        <v>1244930.2799999998</v>
      </c>
      <c r="K32" s="661">
        <f t="shared" si="12"/>
        <v>1302197.0728799999</v>
      </c>
      <c r="L32" s="662">
        <f t="shared" si="13"/>
        <v>1362098.1382324798</v>
      </c>
    </row>
    <row r="33" spans="1:12" s="657" customFormat="1">
      <c r="A33" s="338" t="s">
        <v>239</v>
      </c>
      <c r="B33" s="609" t="s">
        <v>22</v>
      </c>
      <c r="C33" s="658">
        <v>76252.679999999993</v>
      </c>
      <c r="D33" s="623">
        <v>76252.679999999993</v>
      </c>
      <c r="E33" s="623">
        <v>76252.679999999993</v>
      </c>
      <c r="F33" s="623">
        <v>21786.48</v>
      </c>
      <c r="G33" s="659">
        <f t="shared" si="10"/>
        <v>54466.2</v>
      </c>
      <c r="H33" s="660">
        <f t="shared" si="11"/>
        <v>32679.72</v>
      </c>
      <c r="I33" s="660">
        <v>76252.679999999993</v>
      </c>
      <c r="J33" s="661">
        <v>57870.599999999991</v>
      </c>
      <c r="K33" s="661">
        <f t="shared" si="12"/>
        <v>60532.647599999989</v>
      </c>
      <c r="L33" s="662">
        <f t="shared" si="13"/>
        <v>63317.149389599988</v>
      </c>
    </row>
    <row r="34" spans="1:12" s="657" customFormat="1">
      <c r="A34" s="338" t="s">
        <v>239</v>
      </c>
      <c r="B34" s="609" t="s">
        <v>187</v>
      </c>
      <c r="C34" s="658">
        <v>149400</v>
      </c>
      <c r="D34" s="623">
        <v>149400</v>
      </c>
      <c r="E34" s="623">
        <v>149400</v>
      </c>
      <c r="F34" s="623">
        <v>0</v>
      </c>
      <c r="G34" s="659">
        <f t="shared" si="10"/>
        <v>149400</v>
      </c>
      <c r="H34" s="660">
        <f t="shared" si="11"/>
        <v>0</v>
      </c>
      <c r="I34" s="660">
        <v>149400</v>
      </c>
      <c r="J34" s="661">
        <v>148200</v>
      </c>
      <c r="K34" s="661">
        <f t="shared" si="12"/>
        <v>155017.20000000001</v>
      </c>
      <c r="L34" s="662">
        <f t="shared" si="13"/>
        <v>162147.99120000002</v>
      </c>
    </row>
    <row r="35" spans="1:12" s="657" customFormat="1">
      <c r="A35" s="338" t="s">
        <v>239</v>
      </c>
      <c r="B35" s="609" t="s">
        <v>21</v>
      </c>
      <c r="C35" s="658">
        <v>597428.39999999991</v>
      </c>
      <c r="D35" s="623">
        <v>597428.39999999991</v>
      </c>
      <c r="E35" s="623">
        <v>597428.39999999991</v>
      </c>
      <c r="F35" s="623">
        <v>271931.09999999998</v>
      </c>
      <c r="G35" s="659">
        <f t="shared" si="10"/>
        <v>325497.29999999993</v>
      </c>
      <c r="H35" s="660">
        <f t="shared" si="11"/>
        <v>407896.64999999997</v>
      </c>
      <c r="I35" s="660">
        <v>597428.39999999991</v>
      </c>
      <c r="J35" s="661">
        <v>626929.56000000006</v>
      </c>
      <c r="K35" s="661">
        <f t="shared" si="12"/>
        <v>655768.3197600001</v>
      </c>
      <c r="L35" s="662">
        <f t="shared" si="13"/>
        <v>685933.66246896016</v>
      </c>
    </row>
    <row r="36" spans="1:12" s="657" customFormat="1">
      <c r="A36" s="338" t="s">
        <v>239</v>
      </c>
      <c r="B36" s="609" t="s">
        <v>111</v>
      </c>
      <c r="C36" s="658">
        <v>861745.16305758944</v>
      </c>
      <c r="D36" s="623">
        <v>861745.16305758944</v>
      </c>
      <c r="E36" s="623">
        <v>861745.16305758944</v>
      </c>
      <c r="F36" s="623">
        <v>424551.16000000003</v>
      </c>
      <c r="G36" s="659">
        <f t="shared" si="10"/>
        <v>437194.00305758941</v>
      </c>
      <c r="H36" s="660">
        <f t="shared" si="11"/>
        <v>636826.74</v>
      </c>
      <c r="I36" s="660">
        <v>861745.16305758944</v>
      </c>
      <c r="J36" s="661">
        <v>922611.67777197692</v>
      </c>
      <c r="K36" s="661">
        <f t="shared" si="12"/>
        <v>965051.8149494878</v>
      </c>
      <c r="L36" s="662">
        <f t="shared" si="13"/>
        <v>1009444.1984371642</v>
      </c>
    </row>
    <row r="37" spans="1:12" s="657" customFormat="1">
      <c r="A37" s="338" t="s">
        <v>239</v>
      </c>
      <c r="B37" s="609" t="s">
        <v>12</v>
      </c>
      <c r="C37" s="658">
        <v>49182.441777651133</v>
      </c>
      <c r="D37" s="623">
        <v>49182.441777651133</v>
      </c>
      <c r="E37" s="623">
        <v>49182.441777651133</v>
      </c>
      <c r="F37" s="623">
        <v>20378.880000000005</v>
      </c>
      <c r="G37" s="659">
        <f t="shared" si="10"/>
        <v>28803.561777651128</v>
      </c>
      <c r="H37" s="660">
        <f t="shared" si="11"/>
        <v>30568.320000000007</v>
      </c>
      <c r="I37" s="660">
        <v>49182.441777651133</v>
      </c>
      <c r="J37" s="661">
        <v>47447.223994291358</v>
      </c>
      <c r="K37" s="661">
        <f t="shared" si="12"/>
        <v>49629.796298028763</v>
      </c>
      <c r="L37" s="662">
        <f t="shared" si="13"/>
        <v>51912.766927738085</v>
      </c>
    </row>
    <row r="38" spans="1:12" s="657" customFormat="1">
      <c r="A38" s="338" t="s">
        <v>239</v>
      </c>
      <c r="B38" s="609" t="s">
        <v>13</v>
      </c>
      <c r="C38" s="658">
        <v>41046.719999999994</v>
      </c>
      <c r="D38" s="623">
        <v>41046.719999999994</v>
      </c>
      <c r="E38" s="623">
        <v>41046.719999999994</v>
      </c>
      <c r="F38" s="623">
        <v>16507.920000000002</v>
      </c>
      <c r="G38" s="659">
        <f t="shared" si="10"/>
        <v>24538.799999999992</v>
      </c>
      <c r="H38" s="660">
        <f t="shared" si="11"/>
        <v>24761.880000000005</v>
      </c>
      <c r="I38" s="660">
        <v>41046.719999999994</v>
      </c>
      <c r="J38" s="661">
        <v>41046.719999999994</v>
      </c>
      <c r="K38" s="661">
        <f t="shared" si="12"/>
        <v>42934.869119999996</v>
      </c>
      <c r="L38" s="662">
        <f t="shared" si="13"/>
        <v>44909.873099519995</v>
      </c>
    </row>
    <row r="39" spans="1:12" s="657" customFormat="1">
      <c r="A39" s="338" t="s">
        <v>239</v>
      </c>
      <c r="B39" s="609" t="s">
        <v>112</v>
      </c>
      <c r="C39" s="658">
        <v>2572.3200000000002</v>
      </c>
      <c r="D39" s="623">
        <v>2572.3200000000002</v>
      </c>
      <c r="E39" s="623">
        <v>2572.3200000000002</v>
      </c>
      <c r="F39" s="623">
        <v>959.96</v>
      </c>
      <c r="G39" s="659">
        <f t="shared" si="10"/>
        <v>1612.3600000000001</v>
      </c>
      <c r="H39" s="660">
        <f t="shared" si="11"/>
        <v>1439.94</v>
      </c>
      <c r="I39" s="660">
        <v>2572.3200000000002</v>
      </c>
      <c r="J39" s="661">
        <v>2572.3200000000002</v>
      </c>
      <c r="K39" s="661">
        <f t="shared" si="12"/>
        <v>2690.6467200000002</v>
      </c>
      <c r="L39" s="662">
        <f t="shared" si="13"/>
        <v>2814.4164691200003</v>
      </c>
    </row>
    <row r="40" spans="1:12" s="657" customFormat="1">
      <c r="A40" s="338" t="s">
        <v>239</v>
      </c>
      <c r="B40" s="609" t="s">
        <v>204</v>
      </c>
      <c r="C40" s="658">
        <v>14400</v>
      </c>
      <c r="D40" s="623">
        <v>14400</v>
      </c>
      <c r="E40" s="623">
        <v>14400</v>
      </c>
      <c r="F40" s="623">
        <v>0</v>
      </c>
      <c r="G40" s="659">
        <f t="shared" si="10"/>
        <v>14400</v>
      </c>
      <c r="H40" s="660">
        <f t="shared" si="11"/>
        <v>0</v>
      </c>
      <c r="I40" s="660">
        <v>14400</v>
      </c>
      <c r="J40" s="661">
        <v>14400</v>
      </c>
      <c r="K40" s="661">
        <f t="shared" si="12"/>
        <v>15062.4</v>
      </c>
      <c r="L40" s="662">
        <f t="shared" si="13"/>
        <v>15755.270399999999</v>
      </c>
    </row>
    <row r="41" spans="1:12" s="7" customFormat="1" ht="15.75" thickBot="1">
      <c r="A41" s="97"/>
      <c r="B41" s="75" t="s">
        <v>0</v>
      </c>
      <c r="C41" s="310">
        <f>SUM(C31:C40)</f>
        <v>3628001.8256590343</v>
      </c>
      <c r="D41" s="310">
        <f>SUM(D31:D40)</f>
        <v>3628001.8256590343</v>
      </c>
      <c r="E41" s="310">
        <f t="shared" ref="E41:I41" si="14">SUM(E31:E40)</f>
        <v>3628001.8256590343</v>
      </c>
      <c r="F41" s="310">
        <f t="shared" si="14"/>
        <v>1506766.5799999996</v>
      </c>
      <c r="G41" s="310">
        <f t="shared" si="14"/>
        <v>2121235.2456590338</v>
      </c>
      <c r="H41" s="310">
        <f t="shared" si="14"/>
        <v>2260149.8699999992</v>
      </c>
      <c r="I41" s="310">
        <f t="shared" si="14"/>
        <v>3628001.8256590343</v>
      </c>
      <c r="J41" s="572">
        <f>SUM(J31:J40)</f>
        <v>3887465.4740422778</v>
      </c>
      <c r="K41" s="572">
        <f t="shared" ref="K41" si="15">SUM(K31:K40)</f>
        <v>4066288.8858482228</v>
      </c>
      <c r="L41" s="83">
        <f t="shared" ref="L41" si="16">SUM(L31:L40)</f>
        <v>4253338.174597241</v>
      </c>
    </row>
    <row r="42" spans="1:12" s="7" customFormat="1" ht="15.75" thickTop="1">
      <c r="A42" s="97"/>
      <c r="B42" s="75"/>
      <c r="C42" s="311">
        <v>0</v>
      </c>
      <c r="D42" s="206"/>
      <c r="E42" s="352"/>
      <c r="F42" s="352"/>
      <c r="G42" s="352"/>
      <c r="H42" s="194"/>
      <c r="I42" s="194"/>
      <c r="J42" s="568"/>
      <c r="K42" s="568"/>
      <c r="L42" s="345"/>
    </row>
    <row r="43" spans="1:12">
      <c r="A43" s="96" t="s">
        <v>242</v>
      </c>
      <c r="B43" s="69" t="s">
        <v>122</v>
      </c>
      <c r="C43" s="309">
        <v>190000</v>
      </c>
      <c r="D43" s="344">
        <v>190000</v>
      </c>
      <c r="E43" s="352">
        <v>190000</v>
      </c>
      <c r="F43" s="352">
        <f>D43/12*8</f>
        <v>126666.66666666667</v>
      </c>
      <c r="G43" s="344">
        <f>C43-F43</f>
        <v>63333.333333333328</v>
      </c>
      <c r="H43" s="194">
        <f>F43/$H$5*12</f>
        <v>190000</v>
      </c>
      <c r="I43" s="194">
        <v>190000</v>
      </c>
      <c r="J43" s="568">
        <f t="shared" ref="J43" si="17">G43/$H$5*12</f>
        <v>95000</v>
      </c>
      <c r="K43" s="568">
        <v>100000</v>
      </c>
      <c r="L43" s="345">
        <v>120000</v>
      </c>
    </row>
    <row r="44" spans="1:12">
      <c r="A44" s="96"/>
      <c r="B44" s="69"/>
      <c r="C44" s="309"/>
      <c r="D44" s="352"/>
      <c r="E44" s="352"/>
      <c r="F44" s="352"/>
      <c r="G44" s="352"/>
      <c r="H44" s="194">
        <f>F44/11*12</f>
        <v>0</v>
      </c>
      <c r="I44" s="194"/>
      <c r="J44" s="568">
        <f>G44/11*12</f>
        <v>0</v>
      </c>
      <c r="K44" s="568">
        <f>H44/11*12</f>
        <v>0</v>
      </c>
      <c r="L44" s="345">
        <f t="shared" ref="L44:L45" si="18">J44/11*12</f>
        <v>0</v>
      </c>
    </row>
    <row r="45" spans="1:12">
      <c r="A45" s="99"/>
      <c r="B45" s="75" t="s">
        <v>47</v>
      </c>
      <c r="C45" s="309"/>
      <c r="D45" s="352"/>
      <c r="E45" s="352"/>
      <c r="F45" s="352"/>
      <c r="G45" s="352"/>
      <c r="H45" s="194">
        <f>F45/11*12</f>
        <v>0</v>
      </c>
      <c r="I45" s="194"/>
      <c r="J45" s="568">
        <f>G45/11*12</f>
        <v>0</v>
      </c>
      <c r="K45" s="568">
        <f>H45/11*12</f>
        <v>0</v>
      </c>
      <c r="L45" s="345">
        <f t="shared" si="18"/>
        <v>0</v>
      </c>
    </row>
    <row r="46" spans="1:12">
      <c r="A46" s="96"/>
      <c r="B46" s="69" t="s">
        <v>39</v>
      </c>
      <c r="C46" s="309">
        <v>0</v>
      </c>
      <c r="D46" s="352"/>
      <c r="E46" s="352"/>
      <c r="F46" s="352"/>
      <c r="G46" s="352">
        <v>0</v>
      </c>
      <c r="H46" s="194">
        <f t="shared" ref="H46:H47" si="19">F46/$H$5*12</f>
        <v>0</v>
      </c>
      <c r="I46" s="194"/>
      <c r="J46" s="568">
        <f t="shared" ref="J46:J47" si="20">G46/$H$5*12</f>
        <v>0</v>
      </c>
      <c r="K46" s="568">
        <f>H46/$H$5*12</f>
        <v>0</v>
      </c>
      <c r="L46" s="345">
        <f t="shared" ref="L46:L47" si="21">J46/$H$5*12</f>
        <v>0</v>
      </c>
    </row>
    <row r="47" spans="1:12">
      <c r="A47" s="96"/>
      <c r="B47" s="69" t="s">
        <v>123</v>
      </c>
      <c r="C47" s="309">
        <v>0</v>
      </c>
      <c r="D47" s="352"/>
      <c r="E47" s="352"/>
      <c r="F47" s="352"/>
      <c r="G47" s="352"/>
      <c r="H47" s="194">
        <f t="shared" si="19"/>
        <v>0</v>
      </c>
      <c r="I47" s="194"/>
      <c r="J47" s="568">
        <f t="shared" si="20"/>
        <v>0</v>
      </c>
      <c r="K47" s="568">
        <f>H47/$H$5*12</f>
        <v>0</v>
      </c>
      <c r="L47" s="345">
        <f t="shared" si="21"/>
        <v>0</v>
      </c>
    </row>
    <row r="48" spans="1:12" s="7" customFormat="1" ht="15.75" thickBot="1">
      <c r="A48" s="97"/>
      <c r="B48" s="75" t="s">
        <v>0</v>
      </c>
      <c r="C48" s="20">
        <f t="shared" ref="C48:H48" si="22">SUM(C46:C47)</f>
        <v>0</v>
      </c>
      <c r="D48" s="346"/>
      <c r="E48" s="346"/>
      <c r="F48" s="204">
        <f t="shared" si="22"/>
        <v>0</v>
      </c>
      <c r="G48" s="204">
        <f t="shared" si="22"/>
        <v>0</v>
      </c>
      <c r="H48" s="592">
        <f t="shared" si="22"/>
        <v>0</v>
      </c>
      <c r="I48" s="592"/>
      <c r="J48" s="572">
        <f t="shared" ref="J48:K48" si="23">SUM(J46:J47)</f>
        <v>0</v>
      </c>
      <c r="K48" s="572">
        <f t="shared" si="23"/>
        <v>0</v>
      </c>
      <c r="L48" s="211">
        <f t="shared" ref="L48" si="24">SUM(L46:L47)</f>
        <v>0</v>
      </c>
    </row>
    <row r="49" spans="1:12" ht="15.75" thickTop="1">
      <c r="A49" s="96"/>
      <c r="B49" s="69"/>
      <c r="C49" s="309"/>
      <c r="D49" s="352"/>
      <c r="E49" s="352"/>
      <c r="F49" s="352"/>
      <c r="G49" s="352"/>
      <c r="H49" s="194"/>
      <c r="I49" s="194"/>
      <c r="J49" s="568"/>
      <c r="K49" s="568"/>
      <c r="L49" s="345"/>
    </row>
    <row r="50" spans="1:12">
      <c r="A50" s="99"/>
      <c r="B50" s="75" t="s">
        <v>49</v>
      </c>
      <c r="C50" s="309"/>
      <c r="D50" s="352"/>
      <c r="E50" s="352"/>
      <c r="F50" s="36"/>
      <c r="G50" s="352"/>
      <c r="H50" s="194"/>
      <c r="I50" s="194"/>
      <c r="J50" s="568"/>
      <c r="K50" s="568"/>
      <c r="L50" s="345"/>
    </row>
    <row r="51" spans="1:12">
      <c r="A51" s="99"/>
      <c r="B51" s="75"/>
      <c r="C51" s="309"/>
      <c r="D51" s="352"/>
      <c r="E51" s="194"/>
      <c r="F51" s="432"/>
      <c r="G51" s="344"/>
      <c r="H51" s="194"/>
      <c r="I51" s="210"/>
      <c r="J51" s="568"/>
      <c r="K51" s="568"/>
      <c r="L51" s="345"/>
    </row>
    <row r="52" spans="1:12">
      <c r="A52" s="96" t="s">
        <v>350</v>
      </c>
      <c r="B52" s="303" t="s">
        <v>193</v>
      </c>
      <c r="C52" s="309">
        <v>10520</v>
      </c>
      <c r="D52" s="352">
        <v>10520</v>
      </c>
      <c r="E52" s="352">
        <v>21040</v>
      </c>
      <c r="F52" s="352">
        <v>12488.09</v>
      </c>
      <c r="G52" s="344">
        <f>D52-F52</f>
        <v>-1968.0900000000001</v>
      </c>
      <c r="H52" s="194">
        <f t="shared" ref="H52:H57" si="25">F52/$H$5*12</f>
        <v>18732.135000000002</v>
      </c>
      <c r="I52" s="194">
        <v>21040</v>
      </c>
      <c r="J52" s="649">
        <v>21040</v>
      </c>
      <c r="K52" s="568">
        <v>45000</v>
      </c>
      <c r="L52" s="345">
        <v>50000</v>
      </c>
    </row>
    <row r="53" spans="1:12">
      <c r="A53" s="96" t="s">
        <v>271</v>
      </c>
      <c r="B53" s="69" t="s">
        <v>494</v>
      </c>
      <c r="C53" s="309">
        <v>194620</v>
      </c>
      <c r="D53" s="352">
        <v>194620</v>
      </c>
      <c r="E53" s="352">
        <v>194620</v>
      </c>
      <c r="F53" s="352">
        <v>155862.51999999999</v>
      </c>
      <c r="G53" s="344">
        <f>D53-F53</f>
        <v>38757.48000000001</v>
      </c>
      <c r="H53" s="194">
        <f t="shared" si="25"/>
        <v>233793.77999999997</v>
      </c>
      <c r="I53" s="194">
        <v>194620</v>
      </c>
      <c r="J53" s="649">
        <f>97310/2</f>
        <v>48655</v>
      </c>
      <c r="K53" s="568">
        <v>97310</v>
      </c>
      <c r="L53" s="345">
        <v>97310</v>
      </c>
    </row>
    <row r="54" spans="1:12" s="191" customFormat="1">
      <c r="A54" s="96"/>
      <c r="B54" s="69" t="s">
        <v>495</v>
      </c>
      <c r="C54" s="309"/>
      <c r="D54" s="352"/>
      <c r="E54" s="352"/>
      <c r="F54" s="352"/>
      <c r="G54" s="344"/>
      <c r="H54" s="194"/>
      <c r="I54" s="194"/>
      <c r="J54" s="649">
        <f>97310/2</f>
        <v>48655</v>
      </c>
      <c r="K54" s="568">
        <v>97310</v>
      </c>
      <c r="L54" s="345">
        <v>97310</v>
      </c>
    </row>
    <row r="55" spans="1:12">
      <c r="A55" s="96" t="s">
        <v>272</v>
      </c>
      <c r="B55" s="69" t="s">
        <v>19</v>
      </c>
      <c r="C55" s="309">
        <v>3156</v>
      </c>
      <c r="D55" s="352">
        <v>3156</v>
      </c>
      <c r="E55" s="352">
        <v>3156</v>
      </c>
      <c r="F55" s="352">
        <v>3156</v>
      </c>
      <c r="G55" s="344">
        <f>D55-F55</f>
        <v>0</v>
      </c>
      <c r="H55" s="194">
        <f t="shared" si="25"/>
        <v>4734</v>
      </c>
      <c r="I55" s="194">
        <v>3156</v>
      </c>
      <c r="J55" s="649">
        <v>3156</v>
      </c>
      <c r="K55" s="568">
        <v>5000</v>
      </c>
      <c r="L55" s="345">
        <v>5000</v>
      </c>
    </row>
    <row r="56" spans="1:12">
      <c r="A56" s="96" t="s">
        <v>273</v>
      </c>
      <c r="B56" s="69" t="s">
        <v>126</v>
      </c>
      <c r="C56" s="309">
        <v>35768</v>
      </c>
      <c r="D56" s="352">
        <v>35768</v>
      </c>
      <c r="E56" s="352">
        <v>35768</v>
      </c>
      <c r="F56" s="352">
        <v>21430</v>
      </c>
      <c r="G56" s="344">
        <f>D56-F56</f>
        <v>14338</v>
      </c>
      <c r="H56" s="194">
        <f t="shared" si="25"/>
        <v>32145</v>
      </c>
      <c r="I56" s="194">
        <v>35768</v>
      </c>
      <c r="J56" s="649">
        <v>35768</v>
      </c>
      <c r="K56" s="568">
        <v>100000</v>
      </c>
      <c r="L56" s="345">
        <v>100000</v>
      </c>
    </row>
    <row r="57" spans="1:12">
      <c r="A57" s="96" t="s">
        <v>274</v>
      </c>
      <c r="B57" s="69" t="s">
        <v>140</v>
      </c>
      <c r="C57" s="309">
        <v>475819.6</v>
      </c>
      <c r="D57" s="352">
        <v>475819.6</v>
      </c>
      <c r="E57" s="352">
        <v>475819.6</v>
      </c>
      <c r="F57" s="352">
        <v>264466.92</v>
      </c>
      <c r="G57" s="344">
        <f>D57-F57</f>
        <v>211352.68</v>
      </c>
      <c r="H57" s="194">
        <f t="shared" si="25"/>
        <v>396700.38</v>
      </c>
      <c r="I57" s="194">
        <v>475819.6</v>
      </c>
      <c r="J57" s="649">
        <v>475820</v>
      </c>
      <c r="K57" s="568">
        <v>500000</v>
      </c>
      <c r="L57" s="345">
        <v>500000</v>
      </c>
    </row>
    <row r="58" spans="1:12" s="191" customFormat="1">
      <c r="A58" s="96"/>
      <c r="B58" s="69"/>
      <c r="C58" s="309"/>
      <c r="D58" s="352"/>
      <c r="E58" s="352">
        <v>0</v>
      </c>
      <c r="F58" s="352"/>
      <c r="G58" s="344"/>
      <c r="H58" s="194"/>
      <c r="I58" s="194">
        <v>0</v>
      </c>
      <c r="J58" s="568"/>
      <c r="K58" s="568">
        <f t="shared" ref="K58" si="26">J58*$K$5+J58</f>
        <v>0</v>
      </c>
      <c r="L58" s="345">
        <f t="shared" ref="L58" si="27">K58*$L$5+K58</f>
        <v>0</v>
      </c>
    </row>
    <row r="59" spans="1:12" s="7" customFormat="1" ht="15.75" thickBot="1">
      <c r="A59" s="97"/>
      <c r="B59" s="75" t="s">
        <v>0</v>
      </c>
      <c r="C59" s="20">
        <f t="shared" ref="C59:I59" si="28">SUM(C52:C57)</f>
        <v>719883.6</v>
      </c>
      <c r="D59" s="20">
        <f t="shared" si="28"/>
        <v>719883.6</v>
      </c>
      <c r="E59" s="20">
        <f t="shared" si="28"/>
        <v>730403.6</v>
      </c>
      <c r="F59" s="20">
        <f t="shared" si="28"/>
        <v>457403.52999999997</v>
      </c>
      <c r="G59" s="20">
        <f t="shared" si="28"/>
        <v>262480.07</v>
      </c>
      <c r="H59" s="20">
        <f t="shared" si="28"/>
        <v>686105.29499999993</v>
      </c>
      <c r="I59" s="20">
        <f t="shared" si="28"/>
        <v>730403.6</v>
      </c>
      <c r="J59" s="572">
        <f>SUM(J52:J58)</f>
        <v>633094</v>
      </c>
      <c r="K59" s="572">
        <f t="shared" ref="K59:L59" si="29">SUM(K52:K58)</f>
        <v>844620</v>
      </c>
      <c r="L59" s="83">
        <f t="shared" si="29"/>
        <v>849620</v>
      </c>
    </row>
    <row r="60" spans="1:12" ht="15.75" thickTop="1">
      <c r="A60" s="96"/>
      <c r="B60" s="69"/>
      <c r="C60" s="309"/>
      <c r="D60" s="352"/>
      <c r="E60" s="352"/>
      <c r="F60" s="352"/>
      <c r="G60" s="352"/>
      <c r="H60" s="194"/>
      <c r="I60" s="194"/>
      <c r="J60" s="568"/>
      <c r="K60" s="568"/>
      <c r="L60" s="345"/>
    </row>
    <row r="61" spans="1:12" ht="30.75" thickBot="1">
      <c r="A61" s="96"/>
      <c r="B61" s="19" t="s">
        <v>51</v>
      </c>
      <c r="C61" s="310">
        <f t="shared" ref="C61:I61" si="30">C59+C48+C43+C41+C27</f>
        <v>14570419.87570456</v>
      </c>
      <c r="D61" s="310">
        <f t="shared" si="30"/>
        <v>14570419.87570456</v>
      </c>
      <c r="E61" s="310">
        <f t="shared" si="30"/>
        <v>14580939.87570456</v>
      </c>
      <c r="F61" s="310">
        <f t="shared" si="30"/>
        <v>6947397.6066666665</v>
      </c>
      <c r="G61" s="310">
        <f t="shared" si="30"/>
        <v>7623022.269037893</v>
      </c>
      <c r="H61" s="310">
        <f t="shared" si="30"/>
        <v>10421096.41</v>
      </c>
      <c r="I61" s="310">
        <f t="shared" si="30"/>
        <v>14580939.87570456</v>
      </c>
      <c r="J61" s="572">
        <f t="shared" ref="J61:K61" si="31">J59+J48+J43+J41+J27</f>
        <v>15319814.781354392</v>
      </c>
      <c r="K61" s="572">
        <f t="shared" si="31"/>
        <v>16178178.560096694</v>
      </c>
      <c r="L61" s="83">
        <f t="shared" ref="L61" si="32">L59+L48+L43+L41+L27</f>
        <v>17039853.488361143</v>
      </c>
    </row>
    <row r="62" spans="1:12" ht="15.75" thickTop="1">
      <c r="A62" s="96"/>
      <c r="B62" s="69"/>
      <c r="C62" s="309"/>
      <c r="D62" s="352"/>
      <c r="E62" s="352"/>
      <c r="F62" s="352"/>
      <c r="G62" s="352"/>
      <c r="H62" s="194"/>
      <c r="I62" s="194"/>
      <c r="J62" s="568"/>
      <c r="K62" s="568"/>
      <c r="L62" s="345"/>
    </row>
    <row r="63" spans="1:12">
      <c r="A63" s="96"/>
      <c r="B63" s="69"/>
      <c r="C63" s="309">
        <v>0</v>
      </c>
      <c r="D63" s="352"/>
      <c r="E63" s="352"/>
      <c r="F63" s="352"/>
      <c r="G63" s="352"/>
      <c r="H63" s="194"/>
      <c r="I63" s="194"/>
      <c r="J63" s="568"/>
      <c r="K63" s="568"/>
      <c r="L63" s="345"/>
    </row>
    <row r="64" spans="1:12" ht="15.75" thickBot="1">
      <c r="A64" s="97"/>
      <c r="B64" s="85" t="s">
        <v>52</v>
      </c>
      <c r="C64" s="312">
        <f t="shared" ref="C64:I64" si="33">C19-C61</f>
        <v>0</v>
      </c>
      <c r="D64" s="312">
        <f t="shared" si="33"/>
        <v>0</v>
      </c>
      <c r="E64" s="312">
        <f t="shared" si="33"/>
        <v>-10520</v>
      </c>
      <c r="F64" s="312">
        <f t="shared" si="33"/>
        <v>-876366.7189222062</v>
      </c>
      <c r="G64" s="312">
        <f t="shared" si="33"/>
        <v>876366.71892220713</v>
      </c>
      <c r="H64" s="312">
        <f t="shared" si="33"/>
        <v>-1314550.0783833098</v>
      </c>
      <c r="I64" s="312">
        <f t="shared" si="33"/>
        <v>-10520</v>
      </c>
      <c r="J64" s="648">
        <f t="shared" ref="J64:K64" si="34">J19-J61</f>
        <v>0</v>
      </c>
      <c r="K64" s="648">
        <f t="shared" si="34"/>
        <v>0</v>
      </c>
      <c r="L64" s="132">
        <f t="shared" ref="L64" si="35">L19-L61</f>
        <v>0</v>
      </c>
    </row>
    <row r="65" spans="1:12" ht="15.75" thickTop="1">
      <c r="A65" s="96"/>
      <c r="B65" s="69"/>
      <c r="C65" s="309"/>
      <c r="D65" s="352"/>
      <c r="E65" s="352"/>
      <c r="F65" s="352"/>
      <c r="G65" s="352"/>
      <c r="H65" s="194"/>
      <c r="I65" s="194"/>
      <c r="J65" s="568"/>
      <c r="K65" s="568"/>
      <c r="L65" s="345"/>
    </row>
    <row r="66" spans="1:12">
      <c r="A66" s="96"/>
      <c r="B66" s="85"/>
      <c r="C66" s="313"/>
      <c r="D66" s="113"/>
      <c r="E66" s="113"/>
      <c r="F66" s="352"/>
      <c r="G66" s="352"/>
      <c r="H66" s="194"/>
      <c r="I66" s="194"/>
      <c r="J66" s="568"/>
      <c r="K66" s="568"/>
      <c r="L66" s="345"/>
    </row>
    <row r="67" spans="1:12">
      <c r="A67" s="110"/>
      <c r="B67" s="304"/>
      <c r="C67" s="313"/>
      <c r="D67" s="113"/>
      <c r="E67" s="113"/>
      <c r="F67" s="352"/>
      <c r="G67" s="55"/>
      <c r="H67" s="194"/>
      <c r="I67" s="194"/>
      <c r="J67" s="568"/>
      <c r="K67" s="568"/>
      <c r="L67" s="345"/>
    </row>
    <row r="68" spans="1:12" s="7" customFormat="1" ht="60.75" thickBot="1">
      <c r="A68" s="97">
        <v>6700</v>
      </c>
      <c r="B68" s="19" t="s">
        <v>55</v>
      </c>
      <c r="C68" s="314">
        <f>C64</f>
        <v>0</v>
      </c>
      <c r="D68" s="314">
        <f>D64</f>
        <v>0</v>
      </c>
      <c r="E68" s="314">
        <f t="shared" ref="E68:I68" si="36">E64</f>
        <v>-10520</v>
      </c>
      <c r="F68" s="314">
        <f t="shared" si="36"/>
        <v>-876366.7189222062</v>
      </c>
      <c r="G68" s="314">
        <f t="shared" si="36"/>
        <v>876366.71892220713</v>
      </c>
      <c r="H68" s="314">
        <f t="shared" si="36"/>
        <v>-1314550.0783833098</v>
      </c>
      <c r="I68" s="314">
        <f t="shared" si="36"/>
        <v>-10520</v>
      </c>
      <c r="J68" s="411"/>
      <c r="K68" s="411">
        <f t="shared" ref="K68" si="37">K64</f>
        <v>0</v>
      </c>
      <c r="L68" s="411">
        <f t="shared" ref="L68" si="38">L64</f>
        <v>0</v>
      </c>
    </row>
    <row r="69" spans="1:12" ht="15.75" thickBot="1">
      <c r="A69" s="101"/>
      <c r="B69" s="65"/>
      <c r="C69" s="66"/>
      <c r="D69" s="66"/>
      <c r="E69" s="66"/>
      <c r="F69" s="43"/>
      <c r="G69" s="227"/>
      <c r="H69" s="227"/>
      <c r="I69" s="227"/>
      <c r="J69" s="573"/>
      <c r="K69" s="573"/>
      <c r="L69" s="305"/>
    </row>
  </sheetData>
  <customSheetViews>
    <customSheetView guid="{FDA731C6-6FB3-4A94-83F6-34E751A839F6}" scale="80" fitToPage="1" printArea="1" hiddenColumns="1">
      <pane ySplit="9" topLeftCell="A76" activePane="bottomLeft" state="frozen"/>
      <selection pane="bottomLeft" activeCell="K83" sqref="K83"/>
      <pageMargins left="0.25" right="0.25" top="0.75" bottom="0.75" header="0.3" footer="0.3"/>
      <pageSetup paperSize="9" scale="69" fitToHeight="0" orientation="portrait" r:id="rId1"/>
    </customSheetView>
  </customSheetViews>
  <mergeCells count="7">
    <mergeCell ref="J6:L6"/>
    <mergeCell ref="A1:K1"/>
    <mergeCell ref="A2:K2"/>
    <mergeCell ref="A3:K3"/>
    <mergeCell ref="A6:B8"/>
    <mergeCell ref="C6:H6"/>
    <mergeCell ref="A4:L4"/>
  </mergeCells>
  <phoneticPr fontId="18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A1:L132"/>
  <sheetViews>
    <sheetView topLeftCell="A85" zoomScale="75" zoomScaleNormal="75" zoomScaleSheetLayoutView="90" workbookViewId="0">
      <selection activeCell="J15" sqref="J15"/>
    </sheetView>
  </sheetViews>
  <sheetFormatPr defaultColWidth="9.140625" defaultRowHeight="12.75"/>
  <cols>
    <col min="1" max="1" width="25.7109375" style="161" customWidth="1"/>
    <col min="2" max="2" width="50.7109375" style="162" customWidth="1"/>
    <col min="3" max="3" width="17.85546875" style="163" bestFit="1" customWidth="1"/>
    <col min="4" max="5" width="17.85546875" style="163" customWidth="1"/>
    <col min="6" max="7" width="17.7109375" style="165" hidden="1" customWidth="1"/>
    <col min="8" max="8" width="17.7109375" style="163" hidden="1" customWidth="1"/>
    <col min="9" max="9" width="17.7109375" style="163" customWidth="1"/>
    <col min="10" max="10" width="23" style="163" customWidth="1"/>
    <col min="11" max="12" width="17.7109375" style="163" customWidth="1"/>
    <col min="13" max="16384" width="9.140625" style="162"/>
  </cols>
  <sheetData>
    <row r="1" spans="1:12" s="5" customFormat="1" ht="22.5">
      <c r="A1" s="1097" t="s">
        <v>38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477"/>
    </row>
    <row r="2" spans="1:12" s="5" customFormat="1" ht="22.5" customHeight="1">
      <c r="A2" s="1096" t="s">
        <v>501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235"/>
    </row>
    <row r="3" spans="1:12" s="5" customFormat="1" ht="22.5" customHeight="1">
      <c r="A3" s="1096" t="s">
        <v>447</v>
      </c>
      <c r="B3" s="1096"/>
      <c r="C3" s="1096"/>
      <c r="D3" s="1096"/>
      <c r="E3" s="1096"/>
      <c r="F3" s="1096"/>
      <c r="G3" s="1096"/>
      <c r="H3" s="1096"/>
      <c r="I3" s="1096"/>
      <c r="J3" s="1096"/>
      <c r="K3" s="1096"/>
      <c r="L3" s="478"/>
    </row>
    <row r="4" spans="1:12" s="5" customFormat="1" ht="18">
      <c r="A4" s="1111" t="s">
        <v>194</v>
      </c>
      <c r="B4" s="1111"/>
      <c r="C4" s="1111"/>
      <c r="D4" s="1111"/>
      <c r="E4" s="1111"/>
      <c r="F4" s="1111"/>
      <c r="G4" s="1111"/>
      <c r="H4" s="1111"/>
      <c r="I4" s="1111"/>
      <c r="J4" s="1111"/>
      <c r="K4" s="1111"/>
      <c r="L4" s="1111"/>
    </row>
    <row r="5" spans="1:12" s="5" customFormat="1" ht="18.75" thickBot="1">
      <c r="A5" s="230"/>
      <c r="B5" s="173"/>
      <c r="C5" s="22"/>
      <c r="D5" s="22"/>
      <c r="E5" s="22"/>
      <c r="F5" s="25"/>
      <c r="G5" s="25"/>
      <c r="H5" s="169">
        <v>8</v>
      </c>
      <c r="I5" s="169"/>
      <c r="J5" s="171">
        <v>4.4999999999999998E-2</v>
      </c>
      <c r="K5" s="171">
        <v>4.5999999999999999E-2</v>
      </c>
      <c r="L5" s="171">
        <v>4.5999999999999999E-2</v>
      </c>
    </row>
    <row r="6" spans="1:12" s="6" customFormat="1" ht="28.5" customHeight="1" thickBot="1">
      <c r="A6" s="1098" t="s">
        <v>37</v>
      </c>
      <c r="B6" s="1107"/>
      <c r="C6" s="1104" t="s">
        <v>191</v>
      </c>
      <c r="D6" s="1105"/>
      <c r="E6" s="1105"/>
      <c r="F6" s="1105"/>
      <c r="G6" s="1105"/>
      <c r="H6" s="1105"/>
      <c r="I6" s="645"/>
      <c r="J6" s="1077" t="s">
        <v>428</v>
      </c>
      <c r="K6" s="1078"/>
      <c r="L6" s="1079"/>
    </row>
    <row r="7" spans="1:12" s="6" customFormat="1" ht="15.75" thickBot="1">
      <c r="A7" s="1100"/>
      <c r="B7" s="1108"/>
      <c r="C7" s="418" t="s">
        <v>405</v>
      </c>
      <c r="D7" s="420" t="s">
        <v>405</v>
      </c>
      <c r="E7" s="357" t="s">
        <v>405</v>
      </c>
      <c r="F7" s="357" t="s">
        <v>405</v>
      </c>
      <c r="G7" s="357" t="s">
        <v>405</v>
      </c>
      <c r="H7" s="357" t="s">
        <v>405</v>
      </c>
      <c r="I7" s="663" t="s">
        <v>405</v>
      </c>
      <c r="J7" s="473" t="s">
        <v>429</v>
      </c>
      <c r="K7" s="474" t="s">
        <v>430</v>
      </c>
      <c r="L7" s="474" t="s">
        <v>446</v>
      </c>
    </row>
    <row r="8" spans="1:12" s="6" customFormat="1" ht="45.75" thickBot="1">
      <c r="A8" s="1102"/>
      <c r="B8" s="1109"/>
      <c r="C8" s="419" t="s">
        <v>57</v>
      </c>
      <c r="D8" s="423" t="s">
        <v>406</v>
      </c>
      <c r="E8" s="356" t="s">
        <v>512</v>
      </c>
      <c r="F8" s="380" t="s">
        <v>91</v>
      </c>
      <c r="G8" s="382" t="s">
        <v>110</v>
      </c>
      <c r="H8" s="380" t="s">
        <v>76</v>
      </c>
      <c r="I8" s="380" t="s">
        <v>511</v>
      </c>
      <c r="J8" s="624" t="s">
        <v>431</v>
      </c>
      <c r="K8" s="475" t="s">
        <v>432</v>
      </c>
      <c r="L8" s="476" t="s">
        <v>433</v>
      </c>
    </row>
    <row r="9" spans="1:12" s="6" customFormat="1" ht="15">
      <c r="A9" s="103"/>
      <c r="B9" s="302" t="s">
        <v>43</v>
      </c>
      <c r="C9" s="892"/>
      <c r="D9" s="328"/>
      <c r="E9" s="377"/>
      <c r="F9" s="428"/>
      <c r="G9" s="381"/>
      <c r="H9" s="383"/>
      <c r="I9" s="383"/>
      <c r="J9" s="377"/>
      <c r="K9" s="383"/>
      <c r="L9" s="627"/>
    </row>
    <row r="10" spans="1:12" s="6" customFormat="1" ht="15">
      <c r="A10" s="628" t="s">
        <v>276</v>
      </c>
      <c r="B10" s="69" t="s">
        <v>127</v>
      </c>
      <c r="C10" s="893">
        <v>4700000</v>
      </c>
      <c r="D10" s="316">
        <v>4700000</v>
      </c>
      <c r="E10" s="348">
        <v>4700000</v>
      </c>
      <c r="F10" s="195">
        <v>2928711.66</v>
      </c>
      <c r="G10" s="352">
        <v>1771288.3399999999</v>
      </c>
      <c r="H10" s="342">
        <f>F10/$H$5*12</f>
        <v>4393067.49</v>
      </c>
      <c r="I10" s="348">
        <v>4700000</v>
      </c>
      <c r="J10" s="341">
        <v>4700000</v>
      </c>
      <c r="K10" s="342">
        <f>J10*$K$5+J10</f>
        <v>4916200</v>
      </c>
      <c r="L10" s="350">
        <f>K10*$K$5+K10</f>
        <v>5142345.2</v>
      </c>
    </row>
    <row r="11" spans="1:12" s="62" customFormat="1" ht="15.75" thickBot="1">
      <c r="A11" s="97"/>
      <c r="B11" s="75" t="s">
        <v>0</v>
      </c>
      <c r="C11" s="582">
        <f t="shared" ref="C11:I11" si="0">C9+C10</f>
        <v>4700000</v>
      </c>
      <c r="D11" s="347">
        <f t="shared" si="0"/>
        <v>4700000</v>
      </c>
      <c r="E11" s="347">
        <f t="shared" si="0"/>
        <v>4700000</v>
      </c>
      <c r="F11" s="347">
        <f t="shared" si="0"/>
        <v>2928711.66</v>
      </c>
      <c r="G11" s="347">
        <f t="shared" si="0"/>
        <v>1771288.3399999999</v>
      </c>
      <c r="H11" s="347">
        <f t="shared" si="0"/>
        <v>4393067.49</v>
      </c>
      <c r="I11" s="347">
        <f t="shared" si="0"/>
        <v>4700000</v>
      </c>
      <c r="J11" s="343">
        <f t="shared" ref="J11:K11" si="1">J9+J10</f>
        <v>4700000</v>
      </c>
      <c r="K11" s="346">
        <f t="shared" si="1"/>
        <v>4916200</v>
      </c>
      <c r="L11" s="209">
        <f t="shared" ref="L11" si="2">L9+L10</f>
        <v>5142345.2</v>
      </c>
    </row>
    <row r="12" spans="1:12" s="6" customFormat="1" ht="15.75" thickTop="1">
      <c r="A12" s="166"/>
      <c r="B12" s="304"/>
      <c r="C12" s="894"/>
      <c r="D12" s="376"/>
      <c r="E12" s="195"/>
      <c r="F12" s="195"/>
      <c r="G12" s="349"/>
      <c r="H12" s="342"/>
      <c r="I12" s="342"/>
      <c r="J12" s="341"/>
      <c r="K12" s="342"/>
      <c r="L12" s="350"/>
    </row>
    <row r="13" spans="1:12" s="6" customFormat="1" ht="15">
      <c r="A13" s="95">
        <v>1600</v>
      </c>
      <c r="B13" s="75" t="s">
        <v>44</v>
      </c>
      <c r="C13" s="894"/>
      <c r="D13" s="376"/>
      <c r="E13" s="195"/>
      <c r="F13" s="195"/>
      <c r="G13" s="349"/>
      <c r="H13" s="342"/>
      <c r="I13" s="342"/>
      <c r="J13" s="341"/>
      <c r="K13" s="342"/>
      <c r="L13" s="350"/>
    </row>
    <row r="14" spans="1:12" s="6" customFormat="1" ht="15">
      <c r="A14" s="96" t="s">
        <v>238</v>
      </c>
      <c r="B14" s="69" t="s">
        <v>35</v>
      </c>
      <c r="C14" s="894">
        <v>21942594.422930099</v>
      </c>
      <c r="D14" s="376">
        <v>21942594.422930099</v>
      </c>
      <c r="E14" s="195">
        <v>21942594.422930099</v>
      </c>
      <c r="F14" s="195">
        <v>9142781.7204489708</v>
      </c>
      <c r="G14" s="352">
        <v>12799812.702481128</v>
      </c>
      <c r="H14" s="342">
        <v>13714172.580673456</v>
      </c>
      <c r="I14" s="195">
        <v>21942594.422930099</v>
      </c>
      <c r="J14" s="341">
        <v>22850420.298336599</v>
      </c>
      <c r="K14" s="342">
        <v>23976889.416060101</v>
      </c>
      <c r="L14" s="350">
        <v>25144167.747198801</v>
      </c>
    </row>
    <row r="15" spans="1:12" s="6" customFormat="1" ht="15">
      <c r="A15" s="96" t="s">
        <v>277</v>
      </c>
      <c r="B15" s="69" t="s">
        <v>36</v>
      </c>
      <c r="C15" s="894">
        <v>2035000</v>
      </c>
      <c r="D15" s="376">
        <v>2035000</v>
      </c>
      <c r="E15" s="195">
        <v>2035000</v>
      </c>
      <c r="F15" s="195">
        <v>2035000</v>
      </c>
      <c r="G15" s="352">
        <f>C15-F15</f>
        <v>0</v>
      </c>
      <c r="H15" s="342">
        <f>F15</f>
        <v>2035000</v>
      </c>
      <c r="I15" s="195">
        <v>2035000</v>
      </c>
      <c r="J15" s="341">
        <f>'Gazetted Grant Allocations'!E12</f>
        <v>2400000</v>
      </c>
      <c r="K15" s="342">
        <f>'Gazetted Grant Allocations'!F12</f>
        <v>2700000</v>
      </c>
      <c r="L15" s="350">
        <f>'Gazetted Grant Allocations'!G12</f>
        <v>2900000</v>
      </c>
    </row>
    <row r="16" spans="1:12" s="191" customFormat="1" ht="15">
      <c r="A16" s="96"/>
      <c r="B16" s="69" t="s">
        <v>418</v>
      </c>
      <c r="C16" s="894"/>
      <c r="D16" s="376"/>
      <c r="E16" s="195"/>
      <c r="F16" s="195"/>
      <c r="G16" s="352"/>
      <c r="H16" s="342"/>
      <c r="I16" s="342"/>
      <c r="J16" s="341"/>
      <c r="K16" s="342"/>
      <c r="L16" s="350"/>
    </row>
    <row r="17" spans="1:12" s="6" customFormat="1" ht="15">
      <c r="A17" s="96"/>
      <c r="B17" s="69"/>
      <c r="C17" s="894"/>
      <c r="D17" s="376"/>
      <c r="E17" s="195"/>
      <c r="F17" s="195">
        <v>0</v>
      </c>
      <c r="G17" s="352">
        <f>C17-F17</f>
        <v>0</v>
      </c>
      <c r="H17" s="342">
        <f>F17</f>
        <v>0</v>
      </c>
      <c r="I17" s="342"/>
      <c r="J17" s="341">
        <f>G17</f>
        <v>0</v>
      </c>
      <c r="K17" s="342">
        <f>H17</f>
        <v>0</v>
      </c>
      <c r="L17" s="350">
        <f t="shared" ref="L17" si="3">J17</f>
        <v>0</v>
      </c>
    </row>
    <row r="18" spans="1:12" s="62" customFormat="1" ht="15.75" thickBot="1">
      <c r="A18" s="97"/>
      <c r="B18" s="75" t="s">
        <v>0</v>
      </c>
      <c r="C18" s="582">
        <f t="shared" ref="C18:I18" si="4">SUM(C14:C17)</f>
        <v>23977594.422930099</v>
      </c>
      <c r="D18" s="347">
        <f t="shared" si="4"/>
        <v>23977594.422930099</v>
      </c>
      <c r="E18" s="347">
        <f t="shared" si="4"/>
        <v>23977594.422930099</v>
      </c>
      <c r="F18" s="347">
        <f t="shared" si="4"/>
        <v>11177781.720448971</v>
      </c>
      <c r="G18" s="347">
        <f t="shared" si="4"/>
        <v>12799812.702481128</v>
      </c>
      <c r="H18" s="347">
        <f t="shared" si="4"/>
        <v>15749172.580673456</v>
      </c>
      <c r="I18" s="347">
        <f t="shared" si="4"/>
        <v>23977594.422930099</v>
      </c>
      <c r="J18" s="343">
        <f>SUM(J14:J17)</f>
        <v>25250420.298336599</v>
      </c>
      <c r="K18" s="346">
        <f t="shared" ref="K18" si="5">SUM(K14:K17)</f>
        <v>26676889.416060101</v>
      </c>
      <c r="L18" s="209">
        <f t="shared" ref="L18" si="6">SUM(L14:L17)</f>
        <v>28044167.747198801</v>
      </c>
    </row>
    <row r="19" spans="1:12" s="6" customFormat="1" ht="15.75" thickTop="1">
      <c r="A19" s="96"/>
      <c r="B19" s="304"/>
      <c r="C19" s="894"/>
      <c r="D19" s="376"/>
      <c r="E19" s="195"/>
      <c r="F19" s="195"/>
      <c r="G19" s="349"/>
      <c r="H19" s="342"/>
      <c r="I19" s="342"/>
      <c r="J19" s="341"/>
      <c r="K19" s="342"/>
      <c r="L19" s="350"/>
    </row>
    <row r="20" spans="1:12" s="62" customFormat="1" ht="15">
      <c r="A20" s="98" t="s">
        <v>61</v>
      </c>
      <c r="B20" s="75" t="s">
        <v>62</v>
      </c>
      <c r="C20" s="895"/>
      <c r="D20" s="421"/>
      <c r="E20" s="378"/>
      <c r="F20" s="378"/>
      <c r="G20" s="174"/>
      <c r="H20" s="11"/>
      <c r="I20" s="11"/>
      <c r="J20" s="68"/>
      <c r="K20" s="11"/>
      <c r="L20" s="336"/>
    </row>
    <row r="21" spans="1:12" s="6" customFormat="1" ht="15">
      <c r="A21" s="96" t="s">
        <v>278</v>
      </c>
      <c r="B21" s="69" t="s">
        <v>128</v>
      </c>
      <c r="C21" s="894">
        <v>50000</v>
      </c>
      <c r="D21" s="376">
        <v>50000</v>
      </c>
      <c r="E21" s="195">
        <v>50000</v>
      </c>
      <c r="F21" s="195">
        <v>127281.64</v>
      </c>
      <c r="G21" s="352">
        <f>C21-F21</f>
        <v>-77281.64</v>
      </c>
      <c r="H21" s="342">
        <f>F21/$H$5*12</f>
        <v>190922.46</v>
      </c>
      <c r="I21" s="342">
        <v>50000</v>
      </c>
      <c r="J21" s="341">
        <v>100000</v>
      </c>
      <c r="K21" s="342">
        <f t="shared" ref="K21:L21" si="7">J21*$K$5+J21</f>
        <v>104600</v>
      </c>
      <c r="L21" s="350">
        <f t="shared" si="7"/>
        <v>109411.6</v>
      </c>
    </row>
    <row r="22" spans="1:12" s="6" customFormat="1" ht="15">
      <c r="A22" s="96" t="s">
        <v>279</v>
      </c>
      <c r="B22" s="69" t="s">
        <v>73</v>
      </c>
      <c r="C22" s="894">
        <v>10000</v>
      </c>
      <c r="D22" s="376">
        <v>10000</v>
      </c>
      <c r="E22" s="195">
        <v>10000</v>
      </c>
      <c r="F22" s="195">
        <v>6000</v>
      </c>
      <c r="G22" s="352">
        <f>C22-F22</f>
        <v>4000</v>
      </c>
      <c r="H22" s="342">
        <f t="shared" ref="H22" si="8">F22/$H$5*12</f>
        <v>9000</v>
      </c>
      <c r="I22" s="342">
        <v>10000</v>
      </c>
      <c r="J22" s="341">
        <f t="shared" ref="J22" si="9">G22/$H$5*12</f>
        <v>6000</v>
      </c>
      <c r="K22" s="342">
        <f t="shared" ref="K22:L22" si="10">J22*$K$5+J22</f>
        <v>6276</v>
      </c>
      <c r="L22" s="350">
        <f t="shared" si="10"/>
        <v>6564.6959999999999</v>
      </c>
    </row>
    <row r="23" spans="1:12" s="62" customFormat="1" ht="15.75" thickBot="1">
      <c r="A23" s="97"/>
      <c r="B23" s="75" t="s">
        <v>0</v>
      </c>
      <c r="C23" s="582">
        <f t="shared" ref="C23:I23" si="11">SUM(C21:C22)</f>
        <v>60000</v>
      </c>
      <c r="D23" s="347">
        <f t="shared" si="11"/>
        <v>60000</v>
      </c>
      <c r="E23" s="347">
        <f t="shared" si="11"/>
        <v>60000</v>
      </c>
      <c r="F23" s="347">
        <f t="shared" si="11"/>
        <v>133281.64000000001</v>
      </c>
      <c r="G23" s="347">
        <f t="shared" si="11"/>
        <v>-73281.64</v>
      </c>
      <c r="H23" s="347">
        <f t="shared" si="11"/>
        <v>199922.46</v>
      </c>
      <c r="I23" s="347">
        <f t="shared" si="11"/>
        <v>60000</v>
      </c>
      <c r="J23" s="343">
        <f t="shared" ref="J23:K23" si="12">SUM(J21:J22)</f>
        <v>106000</v>
      </c>
      <c r="K23" s="346">
        <f t="shared" si="12"/>
        <v>110876</v>
      </c>
      <c r="L23" s="209">
        <f t="shared" ref="L23" si="13">SUM(L21:L22)</f>
        <v>115976.296</v>
      </c>
    </row>
    <row r="24" spans="1:12" s="6" customFormat="1" ht="15.75" thickTop="1">
      <c r="A24" s="110"/>
      <c r="B24" s="304"/>
      <c r="C24" s="894"/>
      <c r="D24" s="376"/>
      <c r="E24" s="195"/>
      <c r="F24" s="195"/>
      <c r="G24" s="349"/>
      <c r="H24" s="342"/>
      <c r="I24" s="342"/>
      <c r="J24" s="341"/>
      <c r="K24" s="342"/>
      <c r="L24" s="350"/>
    </row>
    <row r="25" spans="1:12" s="62" customFormat="1" ht="15.75" thickBot="1">
      <c r="A25" s="97">
        <v>2800</v>
      </c>
      <c r="B25" s="85" t="s">
        <v>45</v>
      </c>
      <c r="C25" s="582">
        <f t="shared" ref="C25" si="14">C23+C18+C11</f>
        <v>28737594.422930099</v>
      </c>
      <c r="D25" s="347">
        <f>D23+D18+D11</f>
        <v>28737594.422930099</v>
      </c>
      <c r="E25" s="347">
        <f t="shared" ref="E25:I25" si="15">E23+E18+E11</f>
        <v>28737594.422930099</v>
      </c>
      <c r="F25" s="347">
        <f t="shared" si="15"/>
        <v>14239775.020448972</v>
      </c>
      <c r="G25" s="347">
        <f t="shared" si="15"/>
        <v>14497819.402481128</v>
      </c>
      <c r="H25" s="347">
        <f t="shared" si="15"/>
        <v>20342162.530673459</v>
      </c>
      <c r="I25" s="347">
        <f t="shared" si="15"/>
        <v>28737594.422930099</v>
      </c>
      <c r="J25" s="343">
        <f>J23+J18+J11</f>
        <v>30056420.298336599</v>
      </c>
      <c r="K25" s="346">
        <f t="shared" ref="K25" si="16">K23+K18+K11</f>
        <v>31703965.416060101</v>
      </c>
      <c r="L25" s="209">
        <f t="shared" ref="L25" si="17">L23+L18+L11</f>
        <v>33302489.243198801</v>
      </c>
    </row>
    <row r="26" spans="1:12" s="6" customFormat="1" ht="15.75" thickTop="1">
      <c r="A26" s="110"/>
      <c r="B26" s="304"/>
      <c r="C26" s="894"/>
      <c r="D26" s="376"/>
      <c r="E26" s="195"/>
      <c r="F26" s="195"/>
      <c r="G26" s="349"/>
      <c r="H26" s="342"/>
      <c r="I26" s="342"/>
      <c r="J26" s="341"/>
      <c r="K26" s="342"/>
      <c r="L26" s="350"/>
    </row>
    <row r="27" spans="1:12" s="62" customFormat="1" ht="15">
      <c r="A27" s="99">
        <v>2900</v>
      </c>
      <c r="B27" s="75" t="s">
        <v>42</v>
      </c>
      <c r="C27" s="895"/>
      <c r="D27" s="421"/>
      <c r="E27" s="378"/>
      <c r="F27" s="378"/>
      <c r="G27" s="174"/>
      <c r="H27" s="11"/>
      <c r="I27" s="11"/>
      <c r="J27" s="68"/>
      <c r="K27" s="11"/>
      <c r="L27" s="336"/>
    </row>
    <row r="28" spans="1:12" s="6" customFormat="1" ht="15">
      <c r="A28" s="110"/>
      <c r="B28" s="304"/>
      <c r="C28" s="894"/>
      <c r="D28" s="376"/>
      <c r="E28" s="195"/>
      <c r="F28" s="195"/>
      <c r="G28" s="349"/>
      <c r="H28" s="342"/>
      <c r="I28" s="342"/>
      <c r="J28" s="341"/>
      <c r="K28" s="342"/>
      <c r="L28" s="350"/>
    </row>
    <row r="29" spans="1:12" s="62" customFormat="1" ht="15">
      <c r="A29" s="99">
        <v>3000</v>
      </c>
      <c r="B29" s="888" t="s">
        <v>58</v>
      </c>
      <c r="C29" s="895"/>
      <c r="D29" s="421"/>
      <c r="E29" s="378"/>
      <c r="F29" s="378"/>
      <c r="G29" s="174"/>
      <c r="H29" s="11"/>
      <c r="I29" s="11"/>
      <c r="J29" s="68"/>
      <c r="K29" s="11"/>
      <c r="L29" s="336"/>
    </row>
    <row r="30" spans="1:12" s="657" customFormat="1" ht="15">
      <c r="A30" s="338" t="s">
        <v>275</v>
      </c>
      <c r="B30" s="609" t="s">
        <v>9</v>
      </c>
      <c r="C30" s="896">
        <v>8798171.5446000006</v>
      </c>
      <c r="D30" s="683">
        <v>8798171.5446000006</v>
      </c>
      <c r="E30" s="683">
        <v>8798171.5446000006</v>
      </c>
      <c r="F30" s="614">
        <v>4598774.66</v>
      </c>
      <c r="G30" s="623">
        <f>C30-F30</f>
        <v>4199396.8846000005</v>
      </c>
      <c r="H30" s="676">
        <f>F30/$H$5*12</f>
        <v>6898161.9900000002</v>
      </c>
      <c r="I30" s="683">
        <v>8798171.5446000006</v>
      </c>
      <c r="J30" s="675">
        <v>9303931.6201781258</v>
      </c>
      <c r="K30" s="676">
        <f>J30*$K$5+J30</f>
        <v>9731912.4747063201</v>
      </c>
      <c r="L30" s="677">
        <f>K30*$K$5+K30</f>
        <v>10179580.448542811</v>
      </c>
    </row>
    <row r="31" spans="1:12" s="657" customFormat="1" ht="15">
      <c r="A31" s="338"/>
      <c r="B31" s="609" t="s">
        <v>158</v>
      </c>
      <c r="C31" s="897"/>
      <c r="D31" s="674"/>
      <c r="E31" s="675"/>
      <c r="F31" s="614">
        <v>0</v>
      </c>
      <c r="G31" s="623">
        <f>C31-F31</f>
        <v>0</v>
      </c>
      <c r="H31" s="676">
        <f>F31/$H$5*12</f>
        <v>0</v>
      </c>
      <c r="I31" s="676">
        <v>0</v>
      </c>
      <c r="J31" s="675">
        <f>G31/$H$5*12</f>
        <v>0</v>
      </c>
      <c r="K31" s="676">
        <f>H31/$H$5*12</f>
        <v>0</v>
      </c>
      <c r="L31" s="677">
        <f t="shared" ref="L31" si="18">J31/$H$5*12</f>
        <v>0</v>
      </c>
    </row>
    <row r="32" spans="1:12" s="682" customFormat="1" ht="15.75" thickBot="1">
      <c r="A32" s="678"/>
      <c r="B32" s="689" t="s">
        <v>0</v>
      </c>
      <c r="C32" s="898">
        <f t="shared" ref="C32:I32" si="19">C30+C31</f>
        <v>8798171.5446000006</v>
      </c>
      <c r="D32" s="680">
        <f t="shared" si="19"/>
        <v>8798171.5446000006</v>
      </c>
      <c r="E32" s="680">
        <f t="shared" si="19"/>
        <v>8798171.5446000006</v>
      </c>
      <c r="F32" s="680">
        <f t="shared" si="19"/>
        <v>4598774.66</v>
      </c>
      <c r="G32" s="680">
        <f t="shared" si="19"/>
        <v>4199396.8846000005</v>
      </c>
      <c r="H32" s="680">
        <f t="shared" si="19"/>
        <v>6898161.9900000002</v>
      </c>
      <c r="I32" s="680">
        <f t="shared" si="19"/>
        <v>8798171.5446000006</v>
      </c>
      <c r="J32" s="651">
        <f t="shared" ref="J32:K32" si="20">J30+J31</f>
        <v>9303931.6201781258</v>
      </c>
      <c r="K32" s="681">
        <f t="shared" si="20"/>
        <v>9731912.4747063201</v>
      </c>
      <c r="L32" s="653">
        <f t="shared" ref="L32" si="21">L30+L31</f>
        <v>10179580.448542811</v>
      </c>
    </row>
    <row r="33" spans="1:12" s="657" customFormat="1" ht="15.75" thickTop="1">
      <c r="A33" s="338"/>
      <c r="B33" s="609"/>
      <c r="C33" s="896"/>
      <c r="D33" s="683"/>
      <c r="E33" s="614"/>
      <c r="F33" s="614"/>
      <c r="G33" s="339"/>
      <c r="H33" s="676"/>
      <c r="I33" s="676"/>
      <c r="J33" s="675"/>
      <c r="K33" s="676"/>
      <c r="L33" s="677"/>
    </row>
    <row r="34" spans="1:12" s="657" customFormat="1" ht="15">
      <c r="A34" s="687" t="s">
        <v>59</v>
      </c>
      <c r="B34" s="696" t="s">
        <v>60</v>
      </c>
      <c r="C34" s="896"/>
      <c r="D34" s="683"/>
      <c r="E34" s="614"/>
      <c r="F34" s="614"/>
      <c r="G34" s="339"/>
      <c r="H34" s="676"/>
      <c r="I34" s="676"/>
      <c r="J34" s="675"/>
      <c r="K34" s="676"/>
      <c r="L34" s="677"/>
    </row>
    <row r="35" spans="1:12" s="657" customFormat="1" ht="15">
      <c r="A35" s="684" t="s">
        <v>275</v>
      </c>
      <c r="B35" s="889" t="s">
        <v>11</v>
      </c>
      <c r="C35" s="896">
        <v>653697.89104999998</v>
      </c>
      <c r="D35" s="683">
        <v>653697.89104999998</v>
      </c>
      <c r="E35" s="683">
        <v>653697.89104999998</v>
      </c>
      <c r="F35" s="614">
        <v>214306.31000000003</v>
      </c>
      <c r="G35" s="623">
        <f t="shared" ref="G35:G43" si="22">C35-F35</f>
        <v>439391.58104999992</v>
      </c>
      <c r="H35" s="676">
        <f t="shared" ref="H35:H43" si="23">F35/$H$5*12</f>
        <v>321459.46500000003</v>
      </c>
      <c r="I35" s="683">
        <v>653697.89104999998</v>
      </c>
      <c r="J35" s="675">
        <v>690142.13501484378</v>
      </c>
      <c r="K35" s="676">
        <f t="shared" ref="K35:L35" si="24">J35*$K$5+J35</f>
        <v>721888.67322552658</v>
      </c>
      <c r="L35" s="677">
        <f t="shared" si="24"/>
        <v>755095.5521939008</v>
      </c>
    </row>
    <row r="36" spans="1:12" s="657" customFormat="1" ht="15">
      <c r="A36" s="338" t="s">
        <v>275</v>
      </c>
      <c r="B36" s="609" t="s">
        <v>29</v>
      </c>
      <c r="C36" s="896">
        <v>363334.32</v>
      </c>
      <c r="D36" s="683">
        <v>363334.32</v>
      </c>
      <c r="E36" s="683">
        <v>363334.32</v>
      </c>
      <c r="F36" s="614">
        <v>182679.19999999998</v>
      </c>
      <c r="G36" s="623">
        <f t="shared" si="22"/>
        <v>180655.12000000002</v>
      </c>
      <c r="H36" s="676">
        <f t="shared" si="23"/>
        <v>274018.8</v>
      </c>
      <c r="I36" s="683">
        <v>363334.32</v>
      </c>
      <c r="J36" s="675">
        <v>363334.32</v>
      </c>
      <c r="K36" s="676">
        <f t="shared" ref="K36:L36" si="25">J36*$K$5+J36</f>
        <v>380047.69871999999</v>
      </c>
      <c r="L36" s="677">
        <f t="shared" si="25"/>
        <v>397529.89286112</v>
      </c>
    </row>
    <row r="37" spans="1:12" s="657" customFormat="1" ht="15">
      <c r="A37" s="338" t="s">
        <v>275</v>
      </c>
      <c r="B37" s="609" t="s">
        <v>22</v>
      </c>
      <c r="C37" s="896">
        <v>98039.16</v>
      </c>
      <c r="D37" s="683">
        <v>98039.16</v>
      </c>
      <c r="E37" s="683">
        <v>98039.16</v>
      </c>
      <c r="F37" s="614">
        <v>36310.799999999996</v>
      </c>
      <c r="G37" s="623">
        <f t="shared" si="22"/>
        <v>61728.360000000008</v>
      </c>
      <c r="H37" s="676">
        <f t="shared" si="23"/>
        <v>54466.2</v>
      </c>
      <c r="I37" s="683">
        <v>98039.16</v>
      </c>
      <c r="J37" s="675">
        <v>81018.839999999982</v>
      </c>
      <c r="K37" s="676">
        <f t="shared" ref="K37:L37" si="26">J37*$K$5+J37</f>
        <v>84745.706639999975</v>
      </c>
      <c r="L37" s="677">
        <f t="shared" si="26"/>
        <v>88644.009145439981</v>
      </c>
    </row>
    <row r="38" spans="1:12" s="657" customFormat="1" ht="15">
      <c r="A38" s="338" t="s">
        <v>275</v>
      </c>
      <c r="B38" s="609" t="s">
        <v>188</v>
      </c>
      <c r="C38" s="896">
        <v>37200</v>
      </c>
      <c r="D38" s="683">
        <v>37200</v>
      </c>
      <c r="E38" s="683">
        <v>37200</v>
      </c>
      <c r="F38" s="614">
        <v>0</v>
      </c>
      <c r="G38" s="623">
        <f t="shared" si="22"/>
        <v>37200</v>
      </c>
      <c r="H38" s="676">
        <f t="shared" si="23"/>
        <v>0</v>
      </c>
      <c r="I38" s="683">
        <v>37200</v>
      </c>
      <c r="J38" s="675">
        <v>37200</v>
      </c>
      <c r="K38" s="676">
        <f t="shared" ref="K38:L38" si="27">J38*$K$5+J38</f>
        <v>38911.199999999997</v>
      </c>
      <c r="L38" s="677">
        <f t="shared" si="27"/>
        <v>40701.1152</v>
      </c>
    </row>
    <row r="39" spans="1:12" s="657" customFormat="1" ht="15">
      <c r="A39" s="338" t="s">
        <v>275</v>
      </c>
      <c r="B39" s="609" t="s">
        <v>21</v>
      </c>
      <c r="C39" s="896">
        <v>536435.28</v>
      </c>
      <c r="D39" s="683">
        <v>536435.28</v>
      </c>
      <c r="E39" s="683">
        <v>536435.28</v>
      </c>
      <c r="F39" s="614">
        <v>276362.55</v>
      </c>
      <c r="G39" s="623">
        <f t="shared" si="22"/>
        <v>260072.73000000004</v>
      </c>
      <c r="H39" s="676">
        <f t="shared" si="23"/>
        <v>414543.82499999995</v>
      </c>
      <c r="I39" s="683">
        <v>536435.28</v>
      </c>
      <c r="J39" s="675">
        <v>507421.56000000006</v>
      </c>
      <c r="K39" s="676">
        <f t="shared" ref="K39:L39" si="28">J39*$K$5+J39</f>
        <v>530762.95176000008</v>
      </c>
      <c r="L39" s="677">
        <f t="shared" si="28"/>
        <v>555178.04754096013</v>
      </c>
    </row>
    <row r="40" spans="1:12" s="657" customFormat="1" ht="15">
      <c r="A40" s="338" t="s">
        <v>275</v>
      </c>
      <c r="B40" s="609" t="s">
        <v>111</v>
      </c>
      <c r="C40" s="896">
        <v>1049375.6119397515</v>
      </c>
      <c r="D40" s="683">
        <v>1049375.6119397515</v>
      </c>
      <c r="E40" s="683">
        <v>1049375.6119397515</v>
      </c>
      <c r="F40" s="614">
        <v>523321.47000000003</v>
      </c>
      <c r="G40" s="623">
        <f t="shared" si="22"/>
        <v>526054.14193975157</v>
      </c>
      <c r="H40" s="676">
        <f t="shared" si="23"/>
        <v>784982.20500000007</v>
      </c>
      <c r="I40" s="683">
        <v>1049375.6119397515</v>
      </c>
      <c r="J40" s="675">
        <v>1110724.221735605</v>
      </c>
      <c r="K40" s="676">
        <f t="shared" ref="K40:L40" si="29">J40*$K$5+J40</f>
        <v>1161817.5359354429</v>
      </c>
      <c r="L40" s="677">
        <f t="shared" si="29"/>
        <v>1215261.1425884732</v>
      </c>
    </row>
    <row r="41" spans="1:12" s="657" customFormat="1" ht="15">
      <c r="A41" s="338" t="s">
        <v>275</v>
      </c>
      <c r="B41" s="609" t="s">
        <v>12</v>
      </c>
      <c r="C41" s="896">
        <v>80757.837460316994</v>
      </c>
      <c r="D41" s="683">
        <v>80757.837460316994</v>
      </c>
      <c r="E41" s="683">
        <v>80757.837460316994</v>
      </c>
      <c r="F41" s="614">
        <v>22512.28</v>
      </c>
      <c r="G41" s="623">
        <f t="shared" si="22"/>
        <v>58245.557460316995</v>
      </c>
      <c r="H41" s="676">
        <f t="shared" si="23"/>
        <v>33768.42</v>
      </c>
      <c r="I41" s="683">
        <v>80757.837460316994</v>
      </c>
      <c r="J41" s="675">
        <v>68822.001408026306</v>
      </c>
      <c r="K41" s="676">
        <f t="shared" ref="K41:L41" si="30">J41*$K$5+J41</f>
        <v>71987.813472795518</v>
      </c>
      <c r="L41" s="677">
        <f t="shared" si="30"/>
        <v>75299.252892544115</v>
      </c>
    </row>
    <row r="42" spans="1:12" s="657" customFormat="1" ht="15">
      <c r="A42" s="338" t="s">
        <v>275</v>
      </c>
      <c r="B42" s="609" t="s">
        <v>13</v>
      </c>
      <c r="C42" s="896">
        <v>35692.799999999996</v>
      </c>
      <c r="D42" s="683">
        <v>35692.799999999996</v>
      </c>
      <c r="E42" s="683">
        <v>35692.799999999996</v>
      </c>
      <c r="F42" s="614">
        <v>19646.469999999998</v>
      </c>
      <c r="G42" s="623">
        <f t="shared" si="22"/>
        <v>16046.329999999998</v>
      </c>
      <c r="H42" s="676">
        <f t="shared" si="23"/>
        <v>29469.704999999994</v>
      </c>
      <c r="I42" s="683">
        <v>35692.799999999996</v>
      </c>
      <c r="J42" s="675">
        <v>35692.799999999996</v>
      </c>
      <c r="K42" s="676">
        <f t="shared" ref="K42:L42" si="31">J42*$K$5+J42</f>
        <v>37334.668799999992</v>
      </c>
      <c r="L42" s="677">
        <f t="shared" si="31"/>
        <v>39052.063564799995</v>
      </c>
    </row>
    <row r="43" spans="1:12" s="657" customFormat="1" ht="15">
      <c r="A43" s="338" t="s">
        <v>275</v>
      </c>
      <c r="B43" s="609" t="s">
        <v>112</v>
      </c>
      <c r="C43" s="896">
        <v>2236.7999999999997</v>
      </c>
      <c r="D43" s="683">
        <v>2236.7999999999997</v>
      </c>
      <c r="E43" s="683">
        <v>2236.7999999999997</v>
      </c>
      <c r="F43" s="614">
        <v>1137.04</v>
      </c>
      <c r="G43" s="623">
        <f t="shared" si="22"/>
        <v>1099.7599999999998</v>
      </c>
      <c r="H43" s="676">
        <f t="shared" si="23"/>
        <v>1705.56</v>
      </c>
      <c r="I43" s="683">
        <v>2236.7999999999997</v>
      </c>
      <c r="J43" s="675">
        <v>2236.7999999999997</v>
      </c>
      <c r="K43" s="676">
        <f t="shared" ref="K43:L43" si="32">J43*$K$5+J43</f>
        <v>2339.6927999999998</v>
      </c>
      <c r="L43" s="677">
        <f t="shared" si="32"/>
        <v>2447.3186687999996</v>
      </c>
    </row>
    <row r="44" spans="1:12" s="682" customFormat="1" ht="15.75" thickBot="1">
      <c r="A44" s="678"/>
      <c r="B44" s="654" t="s">
        <v>0</v>
      </c>
      <c r="C44" s="898">
        <f>SUM(C35:C43)</f>
        <v>2856769.7004500683</v>
      </c>
      <c r="D44" s="680">
        <f>SUM(D35:D43)</f>
        <v>2856769.7004500683</v>
      </c>
      <c r="E44" s="680">
        <f t="shared" ref="E44:I44" si="33">SUM(E35:E43)</f>
        <v>2856769.7004500683</v>
      </c>
      <c r="F44" s="680">
        <f t="shared" si="33"/>
        <v>1276276.1200000001</v>
      </c>
      <c r="G44" s="680">
        <f t="shared" si="33"/>
        <v>1580493.5804500685</v>
      </c>
      <c r="H44" s="680">
        <f t="shared" si="33"/>
        <v>1914414.1800000002</v>
      </c>
      <c r="I44" s="680">
        <f t="shared" si="33"/>
        <v>2856769.7004500683</v>
      </c>
      <c r="J44" s="651">
        <f>SUM(J35:J43)</f>
        <v>2896592.6781584746</v>
      </c>
      <c r="K44" s="651">
        <f t="shared" ref="K44:L44" si="34">SUM(K35:K43)</f>
        <v>3029835.9413537649</v>
      </c>
      <c r="L44" s="651">
        <f t="shared" si="34"/>
        <v>3169208.3946560384</v>
      </c>
    </row>
    <row r="45" spans="1:12" s="6" customFormat="1" ht="15.75" thickTop="1">
      <c r="A45" s="96"/>
      <c r="B45" s="69"/>
      <c r="C45" s="894"/>
      <c r="D45" s="376"/>
      <c r="E45" s="349"/>
      <c r="F45" s="195"/>
      <c r="G45" s="349"/>
      <c r="H45" s="342"/>
      <c r="I45" s="342"/>
      <c r="J45" s="349"/>
      <c r="K45" s="342"/>
      <c r="L45" s="350"/>
    </row>
    <row r="46" spans="1:12" s="6" customFormat="1" ht="15">
      <c r="A46" s="96"/>
      <c r="B46" s="69"/>
      <c r="C46" s="894"/>
      <c r="D46" s="376"/>
      <c r="E46" s="195"/>
      <c r="F46" s="195"/>
      <c r="G46" s="349"/>
      <c r="H46" s="342"/>
      <c r="I46" s="342"/>
      <c r="J46" s="341"/>
      <c r="K46" s="342"/>
      <c r="L46" s="350"/>
    </row>
    <row r="47" spans="1:12" s="6" customFormat="1" ht="15">
      <c r="A47" s="96" t="s">
        <v>351</v>
      </c>
      <c r="B47" s="69" t="s">
        <v>122</v>
      </c>
      <c r="C47" s="894">
        <v>300000</v>
      </c>
      <c r="D47" s="376">
        <v>300000</v>
      </c>
      <c r="E47" s="195">
        <f>D47</f>
        <v>300000</v>
      </c>
      <c r="F47" s="195">
        <f>D47/12*8</f>
        <v>200000</v>
      </c>
      <c r="G47" s="352">
        <f>C47-F47</f>
        <v>100000</v>
      </c>
      <c r="H47" s="342">
        <f t="shared" ref="H47" si="35">F47/$H$5*12</f>
        <v>300000</v>
      </c>
      <c r="I47" s="195">
        <f>H47</f>
        <v>300000</v>
      </c>
      <c r="J47" s="341">
        <f t="shared" ref="J47" si="36">G47/$H$5*12</f>
        <v>150000</v>
      </c>
      <c r="K47" s="342">
        <f>J47*$K$5+J47</f>
        <v>156900</v>
      </c>
      <c r="L47" s="350">
        <f>K47*$K$5+K47</f>
        <v>164117.4</v>
      </c>
    </row>
    <row r="48" spans="1:12" s="6" customFormat="1" ht="15">
      <c r="A48" s="96"/>
      <c r="B48" s="69"/>
      <c r="C48" s="894"/>
      <c r="D48" s="376"/>
      <c r="E48" s="195"/>
      <c r="F48" s="195"/>
      <c r="G48" s="349"/>
      <c r="H48" s="342"/>
      <c r="I48" s="342"/>
      <c r="J48" s="341"/>
      <c r="K48" s="342"/>
      <c r="L48" s="350"/>
    </row>
    <row r="49" spans="1:12" s="6" customFormat="1" ht="15">
      <c r="A49" s="96"/>
      <c r="B49" s="69"/>
      <c r="C49" s="894"/>
      <c r="D49" s="376"/>
      <c r="E49" s="195"/>
      <c r="F49" s="195"/>
      <c r="G49" s="349"/>
      <c r="H49" s="342"/>
      <c r="I49" s="342"/>
      <c r="J49" s="341"/>
      <c r="K49" s="342"/>
      <c r="L49" s="350"/>
    </row>
    <row r="50" spans="1:12" s="6" customFormat="1" ht="15">
      <c r="A50" s="96"/>
      <c r="B50" s="69"/>
      <c r="C50" s="894"/>
      <c r="D50" s="376"/>
      <c r="E50" s="195"/>
      <c r="F50" s="195"/>
      <c r="G50" s="349"/>
      <c r="H50" s="342"/>
      <c r="I50" s="342"/>
      <c r="J50" s="341"/>
      <c r="K50" s="342"/>
      <c r="L50" s="350"/>
    </row>
    <row r="51" spans="1:12" s="62" customFormat="1" ht="15">
      <c r="A51" s="99">
        <v>3800</v>
      </c>
      <c r="B51" s="75" t="s">
        <v>47</v>
      </c>
      <c r="C51" s="895"/>
      <c r="D51" s="421"/>
      <c r="E51" s="378"/>
      <c r="F51" s="378"/>
      <c r="G51" s="174"/>
      <c r="H51" s="11"/>
      <c r="I51" s="11"/>
      <c r="J51" s="68"/>
      <c r="K51" s="11"/>
      <c r="L51" s="336"/>
    </row>
    <row r="52" spans="1:12" s="6" customFormat="1" ht="15">
      <c r="A52" s="96"/>
      <c r="B52" s="69" t="s">
        <v>39</v>
      </c>
      <c r="C52" s="894">
        <v>0</v>
      </c>
      <c r="D52" s="376"/>
      <c r="E52" s="195"/>
      <c r="F52" s="195"/>
      <c r="G52" s="349"/>
      <c r="H52" s="342">
        <f t="shared" ref="H52" si="37">F52/$H$5*12</f>
        <v>0</v>
      </c>
      <c r="I52" s="342"/>
      <c r="J52" s="341">
        <f t="shared" ref="J52" si="38">G52/$H$5*12</f>
        <v>0</v>
      </c>
      <c r="K52" s="342">
        <f>H52/$H$5*12</f>
        <v>0</v>
      </c>
      <c r="L52" s="350">
        <f t="shared" ref="L52" si="39">J52/$H$5*12</f>
        <v>0</v>
      </c>
    </row>
    <row r="53" spans="1:12" s="62" customFormat="1" ht="15.75" thickBot="1">
      <c r="A53" s="97"/>
      <c r="B53" s="75" t="s">
        <v>0</v>
      </c>
      <c r="C53" s="582">
        <f t="shared" ref="C53:H53" si="40">SUM(C52:C52)</f>
        <v>0</v>
      </c>
      <c r="D53" s="347"/>
      <c r="E53" s="343"/>
      <c r="F53" s="343">
        <f t="shared" si="40"/>
        <v>0</v>
      </c>
      <c r="G53" s="346">
        <f t="shared" si="40"/>
        <v>0</v>
      </c>
      <c r="H53" s="346">
        <f t="shared" si="40"/>
        <v>0</v>
      </c>
      <c r="I53" s="346"/>
      <c r="J53" s="343">
        <f t="shared" ref="J53:K53" si="41">SUM(J52:J52)</f>
        <v>0</v>
      </c>
      <c r="K53" s="346">
        <f t="shared" si="41"/>
        <v>0</v>
      </c>
      <c r="L53" s="209">
        <f t="shared" ref="L53" si="42">SUM(L52:L52)</f>
        <v>0</v>
      </c>
    </row>
    <row r="54" spans="1:12" s="6" customFormat="1" ht="15.75" thickTop="1">
      <c r="A54" s="110"/>
      <c r="B54" s="304"/>
      <c r="C54" s="894"/>
      <c r="D54" s="376"/>
      <c r="E54" s="195"/>
      <c r="F54" s="195"/>
      <c r="G54" s="349"/>
      <c r="H54" s="342"/>
      <c r="I54" s="342"/>
      <c r="J54" s="341"/>
      <c r="K54" s="342"/>
      <c r="L54" s="350"/>
    </row>
    <row r="55" spans="1:12" s="6" customFormat="1" ht="15">
      <c r="A55" s="96"/>
      <c r="B55" s="69"/>
      <c r="C55" s="894"/>
      <c r="D55" s="376"/>
      <c r="E55" s="195"/>
      <c r="F55" s="195"/>
      <c r="G55" s="349"/>
      <c r="H55" s="342"/>
      <c r="I55" s="342"/>
      <c r="J55" s="341"/>
      <c r="K55" s="342"/>
      <c r="L55" s="350"/>
    </row>
    <row r="56" spans="1:12" s="62" customFormat="1" ht="15">
      <c r="A56" s="99">
        <v>4400</v>
      </c>
      <c r="B56" s="75" t="s">
        <v>49</v>
      </c>
      <c r="C56" s="895"/>
      <c r="D56" s="421"/>
      <c r="E56" s="378"/>
      <c r="F56" s="195"/>
      <c r="G56" s="349"/>
      <c r="H56" s="11"/>
      <c r="I56" s="11"/>
      <c r="J56" s="68"/>
      <c r="K56" s="11"/>
      <c r="L56" s="336"/>
    </row>
    <row r="57" spans="1:12" s="62" customFormat="1" ht="15">
      <c r="A57" s="96" t="s">
        <v>280</v>
      </c>
      <c r="B57" s="69" t="s">
        <v>352</v>
      </c>
      <c r="C57" s="894">
        <v>7215934.71184</v>
      </c>
      <c r="D57" s="376">
        <v>7215934.71184</v>
      </c>
      <c r="E57" s="195">
        <v>7519134.71184</v>
      </c>
      <c r="F57" s="195">
        <v>4987541.92</v>
      </c>
      <c r="G57" s="352">
        <f t="shared" ref="G57:G71" si="43">C57-F57</f>
        <v>2228392.7918400001</v>
      </c>
      <c r="H57" s="342">
        <f t="shared" ref="H57:H71" si="44">F57/$H$5*12</f>
        <v>7481312.8799999999</v>
      </c>
      <c r="I57" s="195">
        <v>7519134.71184</v>
      </c>
      <c r="J57" s="341">
        <v>7576732</v>
      </c>
      <c r="K57" s="342">
        <v>7955569</v>
      </c>
      <c r="L57" s="350">
        <v>8353347</v>
      </c>
    </row>
    <row r="58" spans="1:12" s="6" customFormat="1" ht="15">
      <c r="A58" s="96" t="s">
        <v>283</v>
      </c>
      <c r="B58" s="69" t="s">
        <v>16</v>
      </c>
      <c r="C58" s="894">
        <v>12500</v>
      </c>
      <c r="D58" s="376">
        <v>12500</v>
      </c>
      <c r="E58" s="195">
        <v>12500</v>
      </c>
      <c r="F58" s="195">
        <v>3755.1</v>
      </c>
      <c r="G58" s="352">
        <f t="shared" si="43"/>
        <v>8744.9</v>
      </c>
      <c r="H58" s="342">
        <f t="shared" si="44"/>
        <v>5632.65</v>
      </c>
      <c r="I58" s="195">
        <v>12500</v>
      </c>
      <c r="J58" s="341">
        <v>13125</v>
      </c>
      <c r="K58" s="342">
        <v>13781</v>
      </c>
      <c r="L58" s="350">
        <v>14470</v>
      </c>
    </row>
    <row r="59" spans="1:12" s="6" customFormat="1" ht="15">
      <c r="A59" s="96" t="s">
        <v>284</v>
      </c>
      <c r="B59" s="69" t="s">
        <v>24</v>
      </c>
      <c r="C59" s="894">
        <v>779332.12</v>
      </c>
      <c r="D59" s="376">
        <v>779332.12</v>
      </c>
      <c r="E59" s="195">
        <v>529332.12</v>
      </c>
      <c r="F59" s="195">
        <v>245284.02</v>
      </c>
      <c r="G59" s="352">
        <f t="shared" si="43"/>
        <v>534048.1</v>
      </c>
      <c r="H59" s="342">
        <f t="shared" si="44"/>
        <v>367926.02999999997</v>
      </c>
      <c r="I59" s="195">
        <v>529332.12</v>
      </c>
      <c r="J59" s="341">
        <v>818299</v>
      </c>
      <c r="K59" s="342">
        <v>859214</v>
      </c>
      <c r="L59" s="350">
        <v>902175</v>
      </c>
    </row>
    <row r="60" spans="1:12" s="6" customFormat="1" ht="15">
      <c r="A60" s="96" t="s">
        <v>285</v>
      </c>
      <c r="B60" s="69" t="s">
        <v>508</v>
      </c>
      <c r="C60" s="894">
        <v>38440.080000000002</v>
      </c>
      <c r="D60" s="376">
        <v>38440.080000000002</v>
      </c>
      <c r="E60" s="349">
        <v>38440.080000000002</v>
      </c>
      <c r="F60" s="195">
        <v>53494.89</v>
      </c>
      <c r="G60" s="352">
        <f t="shared" si="43"/>
        <v>-15054.809999999998</v>
      </c>
      <c r="H60" s="342">
        <f t="shared" si="44"/>
        <v>80242.334999999992</v>
      </c>
      <c r="I60" s="349">
        <v>38440.080000000002</v>
      </c>
      <c r="J60" s="341">
        <v>13454</v>
      </c>
      <c r="K60" s="342">
        <v>14127</v>
      </c>
      <c r="L60" s="350">
        <v>14833</v>
      </c>
    </row>
    <row r="61" spans="1:12" s="191" customFormat="1" ht="15">
      <c r="A61" s="96" t="s">
        <v>285</v>
      </c>
      <c r="B61" s="69" t="s">
        <v>494</v>
      </c>
      <c r="C61" s="894"/>
      <c r="D61" s="376"/>
      <c r="E61" s="349"/>
      <c r="F61" s="195"/>
      <c r="G61" s="352"/>
      <c r="H61" s="342"/>
      <c r="I61" s="349"/>
      <c r="J61" s="341">
        <f>26908/2</f>
        <v>13454</v>
      </c>
      <c r="K61" s="342">
        <v>28253</v>
      </c>
      <c r="L61" s="350">
        <v>29666</v>
      </c>
    </row>
    <row r="62" spans="1:12" s="6" customFormat="1" ht="15">
      <c r="A62" s="96" t="s">
        <v>286</v>
      </c>
      <c r="B62" s="69" t="s">
        <v>30</v>
      </c>
      <c r="C62" s="894">
        <v>4552856.9300399991</v>
      </c>
      <c r="D62" s="376">
        <v>4552856.9300399991</v>
      </c>
      <c r="E62" s="195">
        <v>4249656.93004</v>
      </c>
      <c r="F62" s="195">
        <v>3772486.83</v>
      </c>
      <c r="G62" s="352">
        <f t="shared" si="43"/>
        <v>780370.100039999</v>
      </c>
      <c r="H62" s="342">
        <f t="shared" si="44"/>
        <v>5658730.2450000001</v>
      </c>
      <c r="I62" s="195">
        <v>4249656.93004</v>
      </c>
      <c r="J62" s="341">
        <v>4462143</v>
      </c>
      <c r="K62" s="342">
        <v>4685250</v>
      </c>
      <c r="L62" s="350">
        <v>4919513</v>
      </c>
    </row>
    <row r="63" spans="1:12" s="6" customFormat="1" ht="15">
      <c r="A63" s="96" t="s">
        <v>287</v>
      </c>
      <c r="B63" s="69" t="s">
        <v>31</v>
      </c>
      <c r="C63" s="894">
        <v>748293.17599999998</v>
      </c>
      <c r="D63" s="376">
        <v>748293.17599999998</v>
      </c>
      <c r="E63" s="195">
        <v>748293.17599999998</v>
      </c>
      <c r="F63" s="195">
        <v>117245.66</v>
      </c>
      <c r="G63" s="352">
        <f t="shared" si="43"/>
        <v>631047.51599999995</v>
      </c>
      <c r="H63" s="342">
        <f t="shared" si="44"/>
        <v>175868.49</v>
      </c>
      <c r="I63" s="195">
        <v>748293.17599999998</v>
      </c>
      <c r="J63" s="341">
        <v>785708</v>
      </c>
      <c r="K63" s="342">
        <v>824993</v>
      </c>
      <c r="L63" s="350">
        <v>866243</v>
      </c>
    </row>
    <row r="64" spans="1:12" s="6" customFormat="1" ht="15">
      <c r="A64" s="96" t="s">
        <v>288</v>
      </c>
      <c r="B64" s="69" t="s">
        <v>32</v>
      </c>
      <c r="C64" s="894">
        <v>190496.16</v>
      </c>
      <c r="D64" s="376">
        <v>190496.16</v>
      </c>
      <c r="E64" s="195">
        <v>440496.16000000003</v>
      </c>
      <c r="F64" s="195">
        <v>415515.25</v>
      </c>
      <c r="G64" s="352">
        <f t="shared" si="43"/>
        <v>-225019.09</v>
      </c>
      <c r="H64" s="342">
        <f t="shared" si="44"/>
        <v>623272.875</v>
      </c>
      <c r="I64" s="195">
        <v>440496.16000000003</v>
      </c>
      <c r="J64" s="341">
        <v>200021</v>
      </c>
      <c r="K64" s="342">
        <v>210022</v>
      </c>
      <c r="L64" s="350">
        <v>220523</v>
      </c>
    </row>
    <row r="65" spans="1:12" s="6" customFormat="1" ht="15">
      <c r="A65" s="96" t="s">
        <v>289</v>
      </c>
      <c r="B65" s="69" t="s">
        <v>33</v>
      </c>
      <c r="C65" s="894">
        <v>946800</v>
      </c>
      <c r="D65" s="376">
        <v>946800</v>
      </c>
      <c r="E65" s="195">
        <v>1250000</v>
      </c>
      <c r="F65" s="195">
        <v>1077440.9099999999</v>
      </c>
      <c r="G65" s="352">
        <f t="shared" si="43"/>
        <v>-130640.90999999992</v>
      </c>
      <c r="H65" s="342">
        <f t="shared" si="44"/>
        <v>1616161.3649999998</v>
      </c>
      <c r="I65" s="195">
        <v>1250000</v>
      </c>
      <c r="J65" s="341">
        <v>1250000</v>
      </c>
      <c r="K65" s="342">
        <v>1312500</v>
      </c>
      <c r="L65" s="350">
        <v>1378125</v>
      </c>
    </row>
    <row r="66" spans="1:12" s="191" customFormat="1" ht="15">
      <c r="A66" s="96" t="s">
        <v>289</v>
      </c>
      <c r="B66" s="69" t="s">
        <v>503</v>
      </c>
      <c r="C66" s="894"/>
      <c r="D66" s="376"/>
      <c r="E66" s="195"/>
      <c r="F66" s="195"/>
      <c r="G66" s="352"/>
      <c r="H66" s="342"/>
      <c r="I66" s="195"/>
      <c r="J66" s="341">
        <v>62500</v>
      </c>
      <c r="K66" s="342">
        <v>65625</v>
      </c>
      <c r="L66" s="350">
        <v>68906</v>
      </c>
    </row>
    <row r="67" spans="1:12" s="6" customFormat="1" ht="15">
      <c r="A67" s="96" t="s">
        <v>282</v>
      </c>
      <c r="B67" s="76" t="s">
        <v>504</v>
      </c>
      <c r="C67" s="894">
        <v>2035000</v>
      </c>
      <c r="D67" s="376">
        <v>2035000</v>
      </c>
      <c r="E67" s="195">
        <v>2035000</v>
      </c>
      <c r="F67" s="195">
        <v>690678.30999999982</v>
      </c>
      <c r="G67" s="352">
        <f t="shared" si="43"/>
        <v>1344321.6900000002</v>
      </c>
      <c r="H67" s="342">
        <f t="shared" si="44"/>
        <v>1036017.4649999997</v>
      </c>
      <c r="I67" s="195">
        <v>2035000</v>
      </c>
      <c r="J67" s="341">
        <v>500000</v>
      </c>
      <c r="K67" s="342">
        <v>500000</v>
      </c>
      <c r="L67" s="350">
        <v>500000</v>
      </c>
    </row>
    <row r="68" spans="1:12" s="191" customFormat="1" ht="15">
      <c r="A68" s="96" t="s">
        <v>282</v>
      </c>
      <c r="B68" s="69" t="s">
        <v>505</v>
      </c>
      <c r="C68" s="894"/>
      <c r="D68" s="376"/>
      <c r="E68" s="195"/>
      <c r="F68" s="195"/>
      <c r="G68" s="352"/>
      <c r="H68" s="342"/>
      <c r="I68" s="195"/>
      <c r="J68" s="341">
        <v>217500</v>
      </c>
      <c r="K68" s="342">
        <v>330875</v>
      </c>
      <c r="L68" s="350">
        <v>347419</v>
      </c>
    </row>
    <row r="69" spans="1:12" s="191" customFormat="1" ht="15">
      <c r="A69" s="96" t="s">
        <v>282</v>
      </c>
      <c r="B69" s="69" t="s">
        <v>506</v>
      </c>
      <c r="C69" s="894"/>
      <c r="D69" s="376"/>
      <c r="E69" s="195"/>
      <c r="F69" s="195"/>
      <c r="G69" s="352"/>
      <c r="H69" s="342"/>
      <c r="I69" s="195"/>
      <c r="J69" s="341">
        <v>1465000</v>
      </c>
      <c r="K69" s="342">
        <v>1538250</v>
      </c>
      <c r="L69" s="350">
        <v>1705162</v>
      </c>
    </row>
    <row r="70" spans="1:12" s="191" customFormat="1" ht="15">
      <c r="A70" s="96" t="s">
        <v>282</v>
      </c>
      <c r="B70" s="69" t="s">
        <v>507</v>
      </c>
      <c r="C70" s="894"/>
      <c r="D70" s="376"/>
      <c r="E70" s="195"/>
      <c r="F70" s="195"/>
      <c r="G70" s="352"/>
      <c r="H70" s="342"/>
      <c r="I70" s="195"/>
      <c r="J70" s="341">
        <v>217500</v>
      </c>
      <c r="K70" s="342">
        <v>330875</v>
      </c>
      <c r="L70" s="350">
        <v>347419</v>
      </c>
    </row>
    <row r="71" spans="1:12" s="6" customFormat="1" ht="15">
      <c r="A71" s="96" t="s">
        <v>290</v>
      </c>
      <c r="B71" s="69" t="s">
        <v>232</v>
      </c>
      <c r="C71" s="894">
        <v>105200</v>
      </c>
      <c r="D71" s="376">
        <v>105200</v>
      </c>
      <c r="E71" s="195">
        <v>105200</v>
      </c>
      <c r="F71" s="195"/>
      <c r="G71" s="352">
        <f t="shared" si="43"/>
        <v>105200</v>
      </c>
      <c r="H71" s="342">
        <f t="shared" si="44"/>
        <v>0</v>
      </c>
      <c r="I71" s="195">
        <v>105200</v>
      </c>
      <c r="J71" s="341">
        <v>110460</v>
      </c>
      <c r="K71" s="342">
        <v>115983</v>
      </c>
      <c r="L71" s="350">
        <v>121782</v>
      </c>
    </row>
    <row r="72" spans="1:12" s="62" customFormat="1" ht="15.75" thickBot="1">
      <c r="A72" s="97"/>
      <c r="B72" s="75" t="s">
        <v>0</v>
      </c>
      <c r="C72" s="582">
        <f t="shared" ref="C72:L72" si="45">SUM(C57:C71)</f>
        <v>16624853.17788</v>
      </c>
      <c r="D72" s="347">
        <f t="shared" si="45"/>
        <v>16624853.17788</v>
      </c>
      <c r="E72" s="347">
        <f t="shared" si="45"/>
        <v>16928053.17788</v>
      </c>
      <c r="F72" s="347">
        <f t="shared" si="45"/>
        <v>11363442.889999999</v>
      </c>
      <c r="G72" s="347">
        <f t="shared" si="45"/>
        <v>5261410.2878799997</v>
      </c>
      <c r="H72" s="347">
        <f t="shared" si="45"/>
        <v>17045164.335000001</v>
      </c>
      <c r="I72" s="347">
        <f t="shared" si="45"/>
        <v>16928053.17788</v>
      </c>
      <c r="J72" s="343">
        <f t="shared" si="45"/>
        <v>17705896</v>
      </c>
      <c r="K72" s="346">
        <f t="shared" si="45"/>
        <v>18785317</v>
      </c>
      <c r="L72" s="209">
        <f t="shared" si="45"/>
        <v>19789583</v>
      </c>
    </row>
    <row r="73" spans="1:12" s="6" customFormat="1" ht="15.75" thickTop="1">
      <c r="A73" s="96"/>
      <c r="B73" s="304"/>
      <c r="C73" s="899"/>
      <c r="D73" s="328"/>
      <c r="E73" s="341"/>
      <c r="F73" s="341"/>
      <c r="G73" s="342"/>
      <c r="H73" s="342"/>
      <c r="I73" s="342"/>
      <c r="J73" s="341"/>
      <c r="K73" s="342"/>
      <c r="L73" s="350"/>
    </row>
    <row r="74" spans="1:12" s="6" customFormat="1" ht="15">
      <c r="A74" s="96"/>
      <c r="B74" s="304"/>
      <c r="C74" s="894"/>
      <c r="D74" s="376"/>
      <c r="E74" s="195"/>
      <c r="F74" s="195"/>
      <c r="G74" s="349"/>
      <c r="H74" s="342"/>
      <c r="I74" s="342"/>
      <c r="J74" s="341"/>
      <c r="K74" s="342"/>
      <c r="L74" s="350"/>
    </row>
    <row r="75" spans="1:12" s="6" customFormat="1" ht="15">
      <c r="A75" s="96"/>
      <c r="B75" s="69"/>
      <c r="C75" s="894"/>
      <c r="D75" s="376"/>
      <c r="E75" s="195"/>
      <c r="F75" s="195"/>
      <c r="G75" s="349"/>
      <c r="H75" s="342"/>
      <c r="I75" s="342"/>
      <c r="J75" s="341"/>
      <c r="K75" s="342"/>
      <c r="L75" s="350"/>
    </row>
    <row r="76" spans="1:12" s="62" customFormat="1" ht="30.75" thickBot="1">
      <c r="A76" s="97">
        <v>4600</v>
      </c>
      <c r="B76" s="19" t="s">
        <v>51</v>
      </c>
      <c r="C76" s="582">
        <f t="shared" ref="C76:L76" si="46">C72+C53+C47+C44+C32</f>
        <v>28579794.422930069</v>
      </c>
      <c r="D76" s="347">
        <f t="shared" si="46"/>
        <v>28579794.422930069</v>
      </c>
      <c r="E76" s="347">
        <f t="shared" si="46"/>
        <v>28882994.422930069</v>
      </c>
      <c r="F76" s="347">
        <f t="shared" si="46"/>
        <v>17438493.669999998</v>
      </c>
      <c r="G76" s="347">
        <f t="shared" si="46"/>
        <v>11141300.752930067</v>
      </c>
      <c r="H76" s="347">
        <f t="shared" si="46"/>
        <v>26157740.505000003</v>
      </c>
      <c r="I76" s="347">
        <f t="shared" si="46"/>
        <v>28882994.422930069</v>
      </c>
      <c r="J76" s="343">
        <f t="shared" si="46"/>
        <v>30056420.298336599</v>
      </c>
      <c r="K76" s="346">
        <f t="shared" si="46"/>
        <v>31703965.416060083</v>
      </c>
      <c r="L76" s="209">
        <f t="shared" si="46"/>
        <v>33302489.243198849</v>
      </c>
    </row>
    <row r="77" spans="1:12" s="6" customFormat="1" ht="15.75" thickTop="1">
      <c r="A77" s="96"/>
      <c r="B77" s="69"/>
      <c r="C77" s="894"/>
      <c r="D77" s="376"/>
      <c r="E77" s="195"/>
      <c r="F77" s="195"/>
      <c r="G77" s="349"/>
      <c r="H77" s="342"/>
      <c r="I77" s="342"/>
      <c r="J77" s="341"/>
      <c r="K77" s="342"/>
      <c r="L77" s="350"/>
    </row>
    <row r="78" spans="1:12" s="6" customFormat="1" ht="15.75" thickBot="1">
      <c r="A78" s="101"/>
      <c r="B78" s="890"/>
      <c r="C78" s="900"/>
      <c r="D78" s="422"/>
      <c r="E78" s="379"/>
      <c r="F78" s="379"/>
      <c r="G78" s="34"/>
      <c r="H78" s="158"/>
      <c r="I78" s="158"/>
      <c r="J78" s="66"/>
      <c r="K78" s="158"/>
      <c r="L78" s="200"/>
    </row>
    <row r="79" spans="1:12" s="62" customFormat="1" ht="15.75" thickBot="1">
      <c r="A79" s="97">
        <v>5400</v>
      </c>
      <c r="B79" s="85" t="s">
        <v>52</v>
      </c>
      <c r="C79" s="582">
        <f t="shared" ref="C79:L79" si="47">C25-C76</f>
        <v>157800.0000000298</v>
      </c>
      <c r="D79" s="347">
        <f t="shared" si="47"/>
        <v>157800.0000000298</v>
      </c>
      <c r="E79" s="347">
        <f t="shared" si="47"/>
        <v>-145399.9999999702</v>
      </c>
      <c r="F79" s="347">
        <f t="shared" si="47"/>
        <v>-3198718.6495510265</v>
      </c>
      <c r="G79" s="347">
        <f t="shared" si="47"/>
        <v>3356518.6495510601</v>
      </c>
      <c r="H79" s="347">
        <f t="shared" si="47"/>
        <v>-5815577.9743265435</v>
      </c>
      <c r="I79" s="347">
        <f t="shared" si="47"/>
        <v>-145399.9999999702</v>
      </c>
      <c r="J79" s="347">
        <f t="shared" si="47"/>
        <v>0</v>
      </c>
      <c r="K79" s="347">
        <f t="shared" si="47"/>
        <v>0</v>
      </c>
      <c r="L79" s="347">
        <f t="shared" si="47"/>
        <v>-4.8428773880004883E-8</v>
      </c>
    </row>
    <row r="80" spans="1:12" s="6" customFormat="1" ht="15.75" thickTop="1">
      <c r="A80" s="96"/>
      <c r="B80" s="69"/>
      <c r="C80" s="894"/>
      <c r="D80" s="376"/>
      <c r="E80" s="195"/>
      <c r="F80" s="195"/>
      <c r="G80" s="349"/>
      <c r="H80" s="342"/>
      <c r="I80" s="342"/>
      <c r="J80" s="341"/>
      <c r="K80" s="342"/>
      <c r="L80" s="350"/>
    </row>
    <row r="81" spans="1:12" s="6" customFormat="1" ht="15">
      <c r="A81" s="96"/>
      <c r="B81" s="69"/>
      <c r="C81" s="894"/>
      <c r="D81" s="376"/>
      <c r="E81" s="195"/>
      <c r="F81" s="195"/>
      <c r="G81" s="349"/>
      <c r="H81" s="342"/>
      <c r="I81" s="342"/>
      <c r="J81" s="341"/>
      <c r="K81" s="342"/>
      <c r="L81" s="350"/>
    </row>
    <row r="82" spans="1:12" s="62" customFormat="1" ht="30">
      <c r="A82" s="97">
        <v>6300</v>
      </c>
      <c r="B82" s="19" t="s">
        <v>77</v>
      </c>
      <c r="C82" s="895"/>
      <c r="D82" s="421"/>
      <c r="E82" s="378"/>
      <c r="F82" s="378"/>
      <c r="G82" s="174"/>
      <c r="H82" s="11"/>
      <c r="I82" s="11"/>
      <c r="J82" s="68"/>
      <c r="K82" s="11"/>
      <c r="L82" s="336"/>
    </row>
    <row r="83" spans="1:12" s="6" customFormat="1" ht="15">
      <c r="A83" s="96" t="s">
        <v>353</v>
      </c>
      <c r="B83" s="891" t="s">
        <v>39</v>
      </c>
      <c r="C83" s="894">
        <v>157800</v>
      </c>
      <c r="D83" s="376">
        <v>157800</v>
      </c>
      <c r="E83" s="376">
        <v>157800</v>
      </c>
      <c r="F83" s="195">
        <v>17223.88</v>
      </c>
      <c r="G83" s="352">
        <f>C83-F83</f>
        <v>140576.12</v>
      </c>
      <c r="H83" s="342">
        <f t="shared" ref="H83" si="48">F83/$H$5*12</f>
        <v>25835.82</v>
      </c>
      <c r="I83" s="376">
        <v>157800</v>
      </c>
      <c r="J83" s="341">
        <v>0</v>
      </c>
      <c r="K83" s="342">
        <v>0</v>
      </c>
      <c r="L83" s="350">
        <v>0</v>
      </c>
    </row>
    <row r="84" spans="1:12" s="6" customFormat="1" ht="15">
      <c r="A84" s="96">
        <v>6302</v>
      </c>
      <c r="B84" s="891" t="s">
        <v>78</v>
      </c>
      <c r="C84" s="894">
        <v>0</v>
      </c>
      <c r="D84" s="376"/>
      <c r="E84" s="195"/>
      <c r="F84" s="195"/>
      <c r="G84" s="349">
        <f>C84-F84</f>
        <v>0</v>
      </c>
      <c r="H84" s="342">
        <v>0</v>
      </c>
      <c r="I84" s="342"/>
      <c r="J84" s="341">
        <v>0</v>
      </c>
      <c r="K84" s="342">
        <v>0</v>
      </c>
      <c r="L84" s="350">
        <v>0</v>
      </c>
    </row>
    <row r="85" spans="1:12" s="62" customFormat="1" ht="15.75" thickBot="1">
      <c r="A85" s="97"/>
      <c r="B85" s="75" t="s">
        <v>0</v>
      </c>
      <c r="C85" s="582">
        <f>C83+C84</f>
        <v>157800</v>
      </c>
      <c r="D85" s="347">
        <f>D83+D84</f>
        <v>157800</v>
      </c>
      <c r="E85" s="347">
        <f t="shared" ref="E85:I85" si="49">E83+E84</f>
        <v>157800</v>
      </c>
      <c r="F85" s="347">
        <f t="shared" si="49"/>
        <v>17223.88</v>
      </c>
      <c r="G85" s="347">
        <f t="shared" si="49"/>
        <v>140576.12</v>
      </c>
      <c r="H85" s="347">
        <f t="shared" si="49"/>
        <v>25835.82</v>
      </c>
      <c r="I85" s="347">
        <f t="shared" si="49"/>
        <v>157800</v>
      </c>
      <c r="J85" s="343">
        <f t="shared" ref="J85:K85" si="50">J83+J84</f>
        <v>0</v>
      </c>
      <c r="K85" s="346">
        <f t="shared" si="50"/>
        <v>0</v>
      </c>
      <c r="L85" s="209">
        <f t="shared" ref="L85" si="51">L83+L84</f>
        <v>0</v>
      </c>
    </row>
    <row r="86" spans="1:12" s="6" customFormat="1" ht="15.75" thickTop="1">
      <c r="A86" s="96"/>
      <c r="B86" s="304"/>
      <c r="C86" s="894"/>
      <c r="D86" s="376"/>
      <c r="E86" s="195"/>
      <c r="F86" s="195"/>
      <c r="G86" s="349"/>
      <c r="H86" s="342"/>
      <c r="I86" s="342"/>
      <c r="J86" s="341"/>
      <c r="K86" s="342"/>
      <c r="L86" s="350"/>
    </row>
    <row r="87" spans="1:12" s="62" customFormat="1" ht="15">
      <c r="A87" s="99">
        <v>6400</v>
      </c>
      <c r="B87" s="19" t="s">
        <v>66</v>
      </c>
      <c r="C87" s="895"/>
      <c r="D87" s="421"/>
      <c r="E87" s="378"/>
      <c r="F87" s="378"/>
      <c r="G87" s="174"/>
      <c r="H87" s="11"/>
      <c r="I87" s="11"/>
      <c r="J87" s="68"/>
      <c r="K87" s="11"/>
      <c r="L87" s="336"/>
    </row>
    <row r="88" spans="1:12" s="6" customFormat="1" ht="15">
      <c r="A88" s="96">
        <v>6400</v>
      </c>
      <c r="B88" s="69" t="s">
        <v>67</v>
      </c>
      <c r="C88" s="894"/>
      <c r="D88" s="376"/>
      <c r="E88" s="195"/>
      <c r="F88" s="195"/>
      <c r="G88" s="349"/>
      <c r="H88" s="342"/>
      <c r="I88" s="342"/>
      <c r="J88" s="341"/>
      <c r="K88" s="342"/>
      <c r="L88" s="350"/>
    </row>
    <row r="89" spans="1:12" s="6" customFormat="1" ht="15">
      <c r="A89" s="96" t="s">
        <v>87</v>
      </c>
      <c r="B89" s="69" t="s">
        <v>79</v>
      </c>
      <c r="C89" s="894"/>
      <c r="D89" s="376"/>
      <c r="E89" s="195"/>
      <c r="F89" s="195"/>
      <c r="G89" s="349"/>
      <c r="H89" s="342">
        <v>0</v>
      </c>
      <c r="I89" s="342"/>
      <c r="J89" s="201">
        <v>0</v>
      </c>
      <c r="K89" s="342">
        <v>0</v>
      </c>
      <c r="L89" s="350">
        <v>0</v>
      </c>
    </row>
    <row r="90" spans="1:12" s="62" customFormat="1" ht="15.75" thickBot="1">
      <c r="A90" s="97"/>
      <c r="B90" s="75" t="s">
        <v>0</v>
      </c>
      <c r="C90" s="582">
        <v>0</v>
      </c>
      <c r="D90" s="347"/>
      <c r="E90" s="343"/>
      <c r="F90" s="343">
        <f>SUM(F88:F89)</f>
        <v>0</v>
      </c>
      <c r="G90" s="346"/>
      <c r="H90" s="346">
        <v>0</v>
      </c>
      <c r="I90" s="346"/>
      <c r="J90" s="343">
        <v>0</v>
      </c>
      <c r="K90" s="346">
        <v>0</v>
      </c>
      <c r="L90" s="209">
        <v>0</v>
      </c>
    </row>
    <row r="91" spans="1:12" s="6" customFormat="1" ht="15.75" thickTop="1">
      <c r="A91" s="96"/>
      <c r="B91" s="69"/>
      <c r="C91" s="894"/>
      <c r="D91" s="376"/>
      <c r="E91" s="195"/>
      <c r="F91" s="195"/>
      <c r="G91" s="349"/>
      <c r="H91" s="342"/>
      <c r="I91" s="342"/>
      <c r="J91" s="341"/>
      <c r="K91" s="342"/>
      <c r="L91" s="350"/>
    </row>
    <row r="92" spans="1:12" s="6" customFormat="1" ht="15">
      <c r="A92" s="96"/>
      <c r="B92" s="69"/>
      <c r="C92" s="894"/>
      <c r="D92" s="376"/>
      <c r="E92" s="195"/>
      <c r="F92" s="195"/>
      <c r="G92" s="349"/>
      <c r="H92" s="342"/>
      <c r="I92" s="342"/>
      <c r="J92" s="341"/>
      <c r="K92" s="342"/>
      <c r="L92" s="350"/>
    </row>
    <row r="93" spans="1:12" s="62" customFormat="1" ht="48.75" customHeight="1" thickBot="1">
      <c r="A93" s="97">
        <v>6500</v>
      </c>
      <c r="B93" s="19" t="s">
        <v>54</v>
      </c>
      <c r="C93" s="582">
        <f t="shared" ref="C93:I93" si="52">C79-C85-C90</f>
        <v>2.9802322387695313E-8</v>
      </c>
      <c r="D93" s="347">
        <f t="shared" si="52"/>
        <v>2.9802322387695313E-8</v>
      </c>
      <c r="E93" s="347">
        <f t="shared" si="52"/>
        <v>-303199.9999999702</v>
      </c>
      <c r="F93" s="347">
        <f t="shared" si="52"/>
        <v>-3215942.5295510264</v>
      </c>
      <c r="G93" s="347">
        <f t="shared" si="52"/>
        <v>3215942.5295510599</v>
      </c>
      <c r="H93" s="347">
        <f t="shared" si="52"/>
        <v>-5841413.7943265438</v>
      </c>
      <c r="I93" s="347">
        <f t="shared" si="52"/>
        <v>-303199.9999999702</v>
      </c>
      <c r="J93" s="343">
        <f t="shared" ref="J93:K93" si="53">J79-J85-J90</f>
        <v>0</v>
      </c>
      <c r="K93" s="346">
        <f t="shared" si="53"/>
        <v>0</v>
      </c>
      <c r="L93" s="209">
        <f t="shared" ref="L93" si="54">L79-L85-L90</f>
        <v>-4.8428773880004883E-8</v>
      </c>
    </row>
    <row r="94" spans="1:12" s="6" customFormat="1" ht="15.75" thickTop="1">
      <c r="A94" s="96"/>
      <c r="B94" s="69"/>
      <c r="C94" s="894"/>
      <c r="D94" s="376"/>
      <c r="E94" s="195"/>
      <c r="F94" s="195"/>
      <c r="G94" s="349"/>
      <c r="H94" s="342"/>
      <c r="I94" s="342"/>
      <c r="J94" s="341"/>
      <c r="K94" s="342"/>
      <c r="L94" s="350"/>
    </row>
    <row r="95" spans="1:12" s="6" customFormat="1" ht="15">
      <c r="A95" s="110"/>
      <c r="B95" s="304"/>
      <c r="C95" s="894"/>
      <c r="D95" s="376"/>
      <c r="E95" s="195"/>
      <c r="F95" s="195"/>
      <c r="G95" s="349"/>
      <c r="H95" s="342"/>
      <c r="I95" s="342"/>
      <c r="J95" s="341"/>
      <c r="K95" s="342"/>
      <c r="L95" s="350"/>
    </row>
    <row r="96" spans="1:12" s="62" customFormat="1" ht="75" customHeight="1" thickBot="1">
      <c r="A96" s="97">
        <v>6700</v>
      </c>
      <c r="B96" s="19" t="s">
        <v>55</v>
      </c>
      <c r="C96" s="582">
        <f t="shared" ref="C96:L97" si="55">C93</f>
        <v>2.9802322387695313E-8</v>
      </c>
      <c r="D96" s="347">
        <f t="shared" si="55"/>
        <v>2.9802322387695313E-8</v>
      </c>
      <c r="E96" s="347">
        <f t="shared" si="55"/>
        <v>-303199.9999999702</v>
      </c>
      <c r="F96" s="347">
        <f t="shared" si="55"/>
        <v>-3215942.5295510264</v>
      </c>
      <c r="G96" s="347">
        <f t="shared" si="55"/>
        <v>3215942.5295510599</v>
      </c>
      <c r="H96" s="347">
        <f t="shared" si="55"/>
        <v>-5841413.7943265438</v>
      </c>
      <c r="I96" s="347">
        <f t="shared" si="55"/>
        <v>-303199.9999999702</v>
      </c>
      <c r="J96" s="343">
        <f t="shared" ref="J96:L96" si="56">J93</f>
        <v>0</v>
      </c>
      <c r="K96" s="346">
        <f t="shared" si="56"/>
        <v>0</v>
      </c>
      <c r="L96" s="209">
        <f t="shared" si="56"/>
        <v>-4.8428773880004883E-8</v>
      </c>
    </row>
    <row r="97" spans="1:12" s="6" customFormat="1" ht="16.5" thickTop="1" thickBot="1">
      <c r="A97" s="101"/>
      <c r="B97" s="890"/>
      <c r="C97" s="901">
        <f t="shared" si="55"/>
        <v>0</v>
      </c>
      <c r="D97" s="629">
        <f t="shared" si="55"/>
        <v>0</v>
      </c>
      <c r="E97" s="629">
        <f t="shared" si="55"/>
        <v>0</v>
      </c>
      <c r="F97" s="629">
        <f t="shared" si="55"/>
        <v>0</v>
      </c>
      <c r="G97" s="629">
        <f t="shared" si="55"/>
        <v>0</v>
      </c>
      <c r="H97" s="629">
        <f t="shared" si="55"/>
        <v>0</v>
      </c>
      <c r="I97" s="629">
        <f t="shared" si="55"/>
        <v>0</v>
      </c>
      <c r="J97" s="629">
        <f t="shared" si="55"/>
        <v>0</v>
      </c>
      <c r="K97" s="629">
        <f t="shared" si="55"/>
        <v>0</v>
      </c>
      <c r="L97" s="902">
        <f t="shared" si="55"/>
        <v>0</v>
      </c>
    </row>
    <row r="98" spans="1:12">
      <c r="F98" s="164"/>
      <c r="G98" s="164"/>
    </row>
    <row r="99" spans="1:12">
      <c r="F99" s="164"/>
      <c r="G99" s="164"/>
    </row>
    <row r="100" spans="1:12">
      <c r="F100" s="164"/>
      <c r="G100" s="164"/>
    </row>
    <row r="101" spans="1:12">
      <c r="F101" s="164"/>
      <c r="G101" s="164"/>
    </row>
    <row r="102" spans="1:12">
      <c r="F102" s="164"/>
      <c r="G102" s="164"/>
    </row>
    <row r="103" spans="1:12">
      <c r="F103" s="164"/>
      <c r="G103" s="164"/>
    </row>
    <row r="104" spans="1:12">
      <c r="F104" s="164"/>
      <c r="G104" s="164"/>
    </row>
    <row r="105" spans="1:12">
      <c r="F105" s="164"/>
      <c r="G105" s="164"/>
    </row>
    <row r="106" spans="1:12">
      <c r="F106" s="164"/>
      <c r="G106" s="164"/>
    </row>
    <row r="107" spans="1:12">
      <c r="F107" s="164"/>
      <c r="G107" s="164"/>
    </row>
    <row r="108" spans="1:12">
      <c r="F108" s="164"/>
      <c r="G108" s="164"/>
    </row>
    <row r="109" spans="1:12">
      <c r="F109" s="164"/>
      <c r="G109" s="164"/>
    </row>
    <row r="110" spans="1:12">
      <c r="F110" s="164"/>
      <c r="G110" s="164"/>
    </row>
    <row r="111" spans="1:12">
      <c r="F111" s="164"/>
      <c r="G111" s="164"/>
    </row>
    <row r="112" spans="1:12">
      <c r="F112" s="164"/>
      <c r="G112" s="164"/>
    </row>
    <row r="113" spans="6:7">
      <c r="F113" s="164"/>
      <c r="G113" s="164"/>
    </row>
    <row r="114" spans="6:7">
      <c r="F114" s="164"/>
      <c r="G114" s="164"/>
    </row>
    <row r="115" spans="6:7">
      <c r="F115" s="164"/>
      <c r="G115" s="164"/>
    </row>
    <row r="116" spans="6:7">
      <c r="F116" s="164"/>
      <c r="G116" s="164"/>
    </row>
    <row r="117" spans="6:7">
      <c r="F117" s="164"/>
      <c r="G117" s="164"/>
    </row>
    <row r="118" spans="6:7">
      <c r="F118" s="164"/>
      <c r="G118" s="164"/>
    </row>
    <row r="119" spans="6:7">
      <c r="F119" s="164"/>
      <c r="G119" s="164"/>
    </row>
    <row r="120" spans="6:7">
      <c r="F120" s="164"/>
      <c r="G120" s="164"/>
    </row>
    <row r="121" spans="6:7">
      <c r="F121" s="164"/>
      <c r="G121" s="164"/>
    </row>
    <row r="122" spans="6:7">
      <c r="F122" s="164"/>
      <c r="G122" s="164"/>
    </row>
    <row r="123" spans="6:7">
      <c r="F123" s="164"/>
      <c r="G123" s="164"/>
    </row>
    <row r="124" spans="6:7">
      <c r="F124" s="164"/>
      <c r="G124" s="164"/>
    </row>
    <row r="125" spans="6:7">
      <c r="F125" s="164"/>
      <c r="G125" s="164"/>
    </row>
    <row r="126" spans="6:7">
      <c r="F126" s="164"/>
      <c r="G126" s="164"/>
    </row>
    <row r="127" spans="6:7">
      <c r="F127" s="164"/>
      <c r="G127" s="164"/>
    </row>
    <row r="128" spans="6:7">
      <c r="F128" s="164"/>
      <c r="G128" s="164"/>
    </row>
    <row r="129" spans="6:7">
      <c r="F129" s="164"/>
      <c r="G129" s="164"/>
    </row>
    <row r="130" spans="6:7">
      <c r="F130" s="164"/>
      <c r="G130" s="164"/>
    </row>
    <row r="131" spans="6:7">
      <c r="F131" s="164"/>
      <c r="G131" s="164"/>
    </row>
    <row r="132" spans="6:7">
      <c r="F132" s="164"/>
      <c r="G132" s="164"/>
    </row>
  </sheetData>
  <customSheetViews>
    <customSheetView guid="{FDA731C6-6FB3-4A94-83F6-34E751A839F6}" scale="75" showPageBreaks="1" fitToPage="1" printArea="1" hiddenColumns="1" view="pageBreakPreview">
      <pane ySplit="9" topLeftCell="A64" activePane="bottomLeft" state="frozen"/>
      <selection pane="bottomLeft" activeCell="H79" sqref="H79"/>
      <pageMargins left="0.70866141732283472" right="0.70866141732283472" top="0.74803149606299213" bottom="0.74803149606299213" header="0.31496062992125984" footer="0.31496062992125984"/>
      <pageSetup paperSize="9" scale="55" fitToHeight="0" orientation="portrait" r:id="rId1"/>
    </customSheetView>
  </customSheetViews>
  <mergeCells count="7">
    <mergeCell ref="A6:B8"/>
    <mergeCell ref="C6:H6"/>
    <mergeCell ref="A4:L4"/>
    <mergeCell ref="J6:L6"/>
    <mergeCell ref="A1:K1"/>
    <mergeCell ref="A2:K2"/>
    <mergeCell ref="A3:K3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36" fitToHeight="0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theme="0" tint="-0.14999847407452621"/>
  </sheetPr>
  <dimension ref="A1:L117"/>
  <sheetViews>
    <sheetView topLeftCell="A109" zoomScale="80" zoomScaleNormal="80" zoomScaleSheetLayoutView="80" workbookViewId="0">
      <selection activeCell="K13" sqref="K13"/>
    </sheetView>
  </sheetViews>
  <sheetFormatPr defaultColWidth="9.140625" defaultRowHeight="15"/>
  <cols>
    <col min="1" max="1" width="33" style="102" customWidth="1"/>
    <col min="2" max="2" width="53.42578125" style="6" customWidth="1"/>
    <col min="3" max="3" width="18" style="8" customWidth="1"/>
    <col min="4" max="5" width="18" style="351" customWidth="1"/>
    <col min="6" max="6" width="19.5703125" style="27" hidden="1" customWidth="1"/>
    <col min="7" max="7" width="17.85546875" style="117" hidden="1" customWidth="1"/>
    <col min="8" max="8" width="18.42578125" style="27" hidden="1" customWidth="1"/>
    <col min="9" max="9" width="18.42578125" style="27" customWidth="1"/>
    <col min="10" max="10" width="23" style="27" customWidth="1"/>
    <col min="11" max="12" width="18.42578125" style="27" customWidth="1"/>
    <col min="13" max="16384" width="9.140625" style="6"/>
  </cols>
  <sheetData>
    <row r="1" spans="1:12" s="2" customFormat="1" ht="18">
      <c r="A1" s="1113" t="s">
        <v>38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</row>
    <row r="2" spans="1:12" s="175" customFormat="1" ht="22.5">
      <c r="A2" s="235"/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75" customFormat="1" ht="22.5">
      <c r="A3" s="1114" t="str">
        <f>'0001'!A2:H2</f>
        <v>MEDUIM TERM REVENUE AND EXPENDITURE FRAMEWORK FOR FINANCIAL YEARS 2020-2021/2021-2022/2022-2023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114"/>
    </row>
    <row r="4" spans="1:12" s="177" customFormat="1" ht="22.5">
      <c r="A4" s="1112" t="s">
        <v>64</v>
      </c>
      <c r="B4" s="1112"/>
      <c r="C4" s="1112"/>
      <c r="D4" s="1112"/>
      <c r="E4" s="1112"/>
      <c r="F4" s="1112"/>
      <c r="G4" s="1112"/>
      <c r="H4" s="1112"/>
      <c r="I4" s="1112"/>
      <c r="J4" s="1112"/>
      <c r="K4" s="1112"/>
      <c r="L4" s="1112"/>
    </row>
    <row r="5" spans="1:12" s="5" customFormat="1" ht="18.75" customHeight="1" thickBot="1">
      <c r="A5" s="231"/>
      <c r="B5" s="178"/>
      <c r="C5" s="351"/>
      <c r="D5" s="351"/>
      <c r="E5" s="351"/>
      <c r="F5" s="25"/>
      <c r="G5" s="112"/>
      <c r="H5" s="171">
        <v>8</v>
      </c>
      <c r="I5" s="171"/>
      <c r="J5" s="171">
        <v>4.4999999999999998E-2</v>
      </c>
      <c r="K5" s="171">
        <v>4.5999999999999999E-2</v>
      </c>
      <c r="L5" s="171">
        <v>4.5999999999999999E-2</v>
      </c>
    </row>
    <row r="6" spans="1:12" s="7" customFormat="1" ht="35.25" customHeight="1" thickBot="1">
      <c r="A6" s="1098" t="s">
        <v>37</v>
      </c>
      <c r="B6" s="1107"/>
      <c r="C6" s="1104" t="s">
        <v>191</v>
      </c>
      <c r="D6" s="1105"/>
      <c r="E6" s="1105"/>
      <c r="F6" s="1105"/>
      <c r="G6" s="1105"/>
      <c r="H6" s="1105"/>
      <c r="I6" s="645"/>
      <c r="J6" s="1077" t="s">
        <v>428</v>
      </c>
      <c r="K6" s="1078"/>
      <c r="L6" s="1079"/>
    </row>
    <row r="7" spans="1:12" s="7" customFormat="1" ht="15.75" thickBot="1">
      <c r="A7" s="1100"/>
      <c r="B7" s="1108"/>
      <c r="C7" s="357" t="s">
        <v>405</v>
      </c>
      <c r="D7" s="357" t="s">
        <v>405</v>
      </c>
      <c r="E7" s="357" t="s">
        <v>405</v>
      </c>
      <c r="F7" s="357" t="s">
        <v>405</v>
      </c>
      <c r="G7" s="357" t="s">
        <v>405</v>
      </c>
      <c r="H7" s="357" t="s">
        <v>405</v>
      </c>
      <c r="I7" s="663" t="s">
        <v>405</v>
      </c>
      <c r="J7" s="473" t="s">
        <v>429</v>
      </c>
      <c r="K7" s="474" t="s">
        <v>430</v>
      </c>
      <c r="L7" s="474" t="s">
        <v>446</v>
      </c>
    </row>
    <row r="8" spans="1:12" s="7" customFormat="1" ht="45.75" customHeight="1" thickBot="1">
      <c r="A8" s="1102"/>
      <c r="B8" s="1109"/>
      <c r="C8" s="382" t="s">
        <v>57</v>
      </c>
      <c r="D8" s="382" t="s">
        <v>406</v>
      </c>
      <c r="E8" s="356" t="s">
        <v>512</v>
      </c>
      <c r="F8" s="380" t="s">
        <v>91</v>
      </c>
      <c r="G8" s="382" t="s">
        <v>110</v>
      </c>
      <c r="H8" s="380" t="s">
        <v>76</v>
      </c>
      <c r="I8" s="380" t="s">
        <v>511</v>
      </c>
      <c r="J8" s="624" t="s">
        <v>431</v>
      </c>
      <c r="K8" s="624" t="s">
        <v>432</v>
      </c>
      <c r="L8" s="625" t="s">
        <v>433</v>
      </c>
    </row>
    <row r="9" spans="1:12" s="7" customFormat="1">
      <c r="A9" s="105" t="s">
        <v>236</v>
      </c>
      <c r="B9" s="75" t="s">
        <v>43</v>
      </c>
      <c r="C9" s="925"/>
      <c r="D9" s="616"/>
      <c r="E9" s="616"/>
      <c r="F9" s="619"/>
      <c r="G9" s="621"/>
      <c r="H9" s="622"/>
      <c r="I9" s="622"/>
      <c r="J9" s="622"/>
      <c r="K9" s="622"/>
      <c r="L9" s="926"/>
    </row>
    <row r="10" spans="1:12" s="7" customFormat="1">
      <c r="A10" s="95"/>
      <c r="B10" s="75"/>
      <c r="C10" s="307"/>
      <c r="D10" s="342"/>
      <c r="E10" s="342"/>
      <c r="F10" s="193"/>
      <c r="G10" s="113"/>
      <c r="H10" s="352"/>
      <c r="I10" s="352"/>
      <c r="J10" s="352"/>
      <c r="K10" s="352"/>
      <c r="L10" s="345"/>
    </row>
    <row r="11" spans="1:12" s="7" customFormat="1">
      <c r="A11" s="95">
        <v>1600</v>
      </c>
      <c r="B11" s="75" t="s">
        <v>44</v>
      </c>
      <c r="C11" s="307"/>
      <c r="D11" s="342"/>
      <c r="E11" s="342"/>
      <c r="F11" s="193"/>
      <c r="G11" s="113"/>
      <c r="H11" s="352"/>
      <c r="I11" s="352"/>
      <c r="J11" s="352"/>
      <c r="K11" s="352"/>
      <c r="L11" s="345"/>
    </row>
    <row r="12" spans="1:12" s="7" customFormat="1">
      <c r="A12" s="96" t="s">
        <v>238</v>
      </c>
      <c r="B12" s="69" t="s">
        <v>117</v>
      </c>
      <c r="C12" s="307">
        <v>40724077.894213401</v>
      </c>
      <c r="D12" s="342">
        <v>40724077.894213401</v>
      </c>
      <c r="E12" s="342">
        <v>40724077.894213401</v>
      </c>
      <c r="F12" s="193">
        <v>30543121.604610369</v>
      </c>
      <c r="G12" s="352">
        <v>10180956.289603032</v>
      </c>
      <c r="H12" s="352">
        <v>40724077.894213401</v>
      </c>
      <c r="I12" s="342">
        <v>40724077.894213401</v>
      </c>
      <c r="J12" s="352">
        <v>47270962.825792201</v>
      </c>
      <c r="K12" s="352">
        <v>47355545.714488603</v>
      </c>
      <c r="L12" s="345">
        <v>49640660.586538099</v>
      </c>
    </row>
    <row r="13" spans="1:12" s="7" customFormat="1">
      <c r="A13" s="96"/>
      <c r="B13" s="69"/>
      <c r="C13" s="307"/>
      <c r="D13" s="342"/>
      <c r="E13" s="342"/>
      <c r="F13" s="352"/>
      <c r="G13" s="113"/>
      <c r="H13" s="352">
        <f t="shared" ref="H13" si="0">F13/$H$5*12</f>
        <v>0</v>
      </c>
      <c r="I13" s="352"/>
      <c r="J13" s="352">
        <f t="shared" ref="J13" si="1">G13/$H$5*12</f>
        <v>0</v>
      </c>
      <c r="K13" s="352">
        <f>H13/$H$5*12</f>
        <v>0</v>
      </c>
      <c r="L13" s="345">
        <f t="shared" ref="L13" si="2">J13/$H$5*12</f>
        <v>0</v>
      </c>
    </row>
    <row r="14" spans="1:12" ht="15.75" thickBot="1">
      <c r="A14" s="97"/>
      <c r="B14" s="75" t="s">
        <v>0</v>
      </c>
      <c r="C14" s="20">
        <f>C12</f>
        <v>40724077.894213401</v>
      </c>
      <c r="D14" s="346">
        <f>D12</f>
        <v>40724077.894213401</v>
      </c>
      <c r="E14" s="346">
        <f t="shared" ref="E14:I14" si="3">E12</f>
        <v>40724077.894213401</v>
      </c>
      <c r="F14" s="346">
        <f t="shared" si="3"/>
        <v>30543121.604610369</v>
      </c>
      <c r="G14" s="346">
        <f t="shared" si="3"/>
        <v>10180956.289603032</v>
      </c>
      <c r="H14" s="346">
        <f t="shared" si="3"/>
        <v>40724077.894213401</v>
      </c>
      <c r="I14" s="346">
        <f t="shared" si="3"/>
        <v>40724077.894213401</v>
      </c>
      <c r="J14" s="346">
        <f t="shared" ref="J14:K14" si="4">J12</f>
        <v>47270962.825792201</v>
      </c>
      <c r="K14" s="346">
        <f t="shared" si="4"/>
        <v>47355545.714488603</v>
      </c>
      <c r="L14" s="209">
        <f t="shared" ref="L14" si="5">L12</f>
        <v>49640660.586538099</v>
      </c>
    </row>
    <row r="15" spans="1:12" ht="15.75" thickTop="1">
      <c r="A15" s="97"/>
      <c r="B15" s="85"/>
      <c r="C15" s="773"/>
      <c r="D15" s="11"/>
      <c r="E15" s="11"/>
      <c r="F15" s="31"/>
      <c r="G15" s="114"/>
      <c r="H15" s="206"/>
      <c r="I15" s="206"/>
      <c r="J15" s="206"/>
      <c r="K15" s="206"/>
      <c r="L15" s="93"/>
    </row>
    <row r="16" spans="1:12">
      <c r="A16" s="98" t="s">
        <v>61</v>
      </c>
      <c r="B16" s="75" t="s">
        <v>62</v>
      </c>
      <c r="C16" s="927"/>
      <c r="D16" s="31"/>
      <c r="E16" s="31"/>
      <c r="F16" s="31"/>
      <c r="G16" s="114"/>
      <c r="H16" s="206"/>
      <c r="I16" s="206"/>
      <c r="J16" s="206"/>
      <c r="K16" s="206"/>
      <c r="L16" s="93"/>
    </row>
    <row r="17" spans="1:12" s="332" customFormat="1">
      <c r="A17" s="338"/>
      <c r="B17" s="609" t="s">
        <v>129</v>
      </c>
      <c r="C17" s="928"/>
      <c r="D17" s="339"/>
      <c r="E17" s="339"/>
      <c r="F17" s="339">
        <f>41532.81+28884.96</f>
        <v>70417.76999999999</v>
      </c>
      <c r="G17" s="352">
        <f>C17-F17</f>
        <v>-70417.76999999999</v>
      </c>
      <c r="H17" s="623">
        <f t="shared" ref="H17" si="6">F17/$H$5*12</f>
        <v>105626.65499999998</v>
      </c>
      <c r="I17" s="623"/>
      <c r="J17" s="623">
        <v>100000</v>
      </c>
      <c r="K17" s="623">
        <v>100000</v>
      </c>
      <c r="L17" s="662">
        <v>100000</v>
      </c>
    </row>
    <row r="18" spans="1:12">
      <c r="A18" s="338"/>
      <c r="B18" s="609" t="s">
        <v>130</v>
      </c>
      <c r="C18" s="928"/>
      <c r="D18" s="339">
        <v>1000</v>
      </c>
      <c r="E18" s="339">
        <v>1000</v>
      </c>
      <c r="F18" s="339">
        <v>500</v>
      </c>
      <c r="G18" s="352">
        <f>C18-F18</f>
        <v>-500</v>
      </c>
      <c r="H18" s="623"/>
      <c r="I18" s="339">
        <v>1000</v>
      </c>
      <c r="J18" s="623"/>
      <c r="K18" s="623"/>
      <c r="L18" s="662"/>
    </row>
    <row r="19" spans="1:12" s="7" customFormat="1" ht="15.75" thickBot="1">
      <c r="A19" s="97"/>
      <c r="B19" s="75" t="s">
        <v>0</v>
      </c>
      <c r="C19" s="20">
        <f t="shared" ref="C19:I19" si="7">SUM(C17:C18)</f>
        <v>0</v>
      </c>
      <c r="D19" s="346">
        <f t="shared" si="7"/>
        <v>1000</v>
      </c>
      <c r="E19" s="346">
        <f t="shared" si="7"/>
        <v>1000</v>
      </c>
      <c r="F19" s="346">
        <f t="shared" si="7"/>
        <v>70917.76999999999</v>
      </c>
      <c r="G19" s="346">
        <f t="shared" si="7"/>
        <v>-70917.76999999999</v>
      </c>
      <c r="H19" s="346">
        <f t="shared" si="7"/>
        <v>105626.65499999998</v>
      </c>
      <c r="I19" s="346">
        <f t="shared" si="7"/>
        <v>1000</v>
      </c>
      <c r="J19" s="346">
        <f t="shared" ref="J19:K19" si="8">SUM(J17:J18)</f>
        <v>100000</v>
      </c>
      <c r="K19" s="346">
        <f t="shared" si="8"/>
        <v>100000</v>
      </c>
      <c r="L19" s="209">
        <f t="shared" ref="L19" si="9">SUM(L17:L18)</f>
        <v>100000</v>
      </c>
    </row>
    <row r="20" spans="1:12" ht="15.75" thickTop="1">
      <c r="A20" s="97"/>
      <c r="B20" s="85"/>
      <c r="C20" s="927"/>
      <c r="D20" s="31"/>
      <c r="E20" s="31"/>
      <c r="F20" s="31"/>
      <c r="G20" s="114"/>
      <c r="H20" s="206"/>
      <c r="I20" s="206"/>
      <c r="J20" s="206"/>
      <c r="K20" s="206"/>
      <c r="L20" s="93"/>
    </row>
    <row r="21" spans="1:12">
      <c r="A21" s="97"/>
      <c r="B21" s="85"/>
      <c r="C21" s="927"/>
      <c r="D21" s="31"/>
      <c r="E21" s="31"/>
      <c r="F21" s="31"/>
      <c r="G21" s="114"/>
      <c r="H21" s="206"/>
      <c r="I21" s="206"/>
      <c r="J21" s="206"/>
      <c r="K21" s="206"/>
      <c r="L21" s="93"/>
    </row>
    <row r="22" spans="1:12" s="7" customFormat="1" ht="15.75" thickBot="1">
      <c r="A22" s="97">
        <v>2800</v>
      </c>
      <c r="B22" s="85" t="s">
        <v>45</v>
      </c>
      <c r="C22" s="20">
        <f t="shared" ref="C22:I22" si="10">C19+C21+C14</f>
        <v>40724077.894213401</v>
      </c>
      <c r="D22" s="346">
        <f t="shared" si="10"/>
        <v>40725077.894213401</v>
      </c>
      <c r="E22" s="346">
        <f t="shared" si="10"/>
        <v>40725077.894213401</v>
      </c>
      <c r="F22" s="346">
        <f t="shared" si="10"/>
        <v>30614039.374610368</v>
      </c>
      <c r="G22" s="346">
        <f t="shared" si="10"/>
        <v>10110038.519603033</v>
      </c>
      <c r="H22" s="346">
        <f t="shared" si="10"/>
        <v>40829704.549213402</v>
      </c>
      <c r="I22" s="346">
        <f t="shared" si="10"/>
        <v>40725077.894213401</v>
      </c>
      <c r="J22" s="346">
        <f t="shared" ref="J22:K22" si="11">J19+J21+J14</f>
        <v>47370962.825792201</v>
      </c>
      <c r="K22" s="346">
        <f t="shared" si="11"/>
        <v>47455545.714488603</v>
      </c>
      <c r="L22" s="209">
        <f t="shared" ref="L22" si="12">L19+L21+L14</f>
        <v>49740660.586538099</v>
      </c>
    </row>
    <row r="23" spans="1:12" ht="15.75" thickTop="1">
      <c r="A23" s="97"/>
      <c r="B23" s="85"/>
      <c r="C23" s="927"/>
      <c r="D23" s="31"/>
      <c r="E23" s="31"/>
      <c r="F23" s="31"/>
      <c r="G23" s="114"/>
      <c r="H23" s="206"/>
      <c r="I23" s="206"/>
      <c r="J23" s="206"/>
      <c r="K23" s="206"/>
      <c r="L23" s="93"/>
    </row>
    <row r="24" spans="1:12">
      <c r="A24" s="99">
        <v>2900</v>
      </c>
      <c r="B24" s="75" t="s">
        <v>42</v>
      </c>
      <c r="C24" s="927"/>
      <c r="D24" s="31"/>
      <c r="E24" s="31"/>
      <c r="F24" s="31"/>
      <c r="G24" s="114"/>
      <c r="H24" s="206"/>
      <c r="I24" s="206"/>
      <c r="J24" s="206"/>
      <c r="K24" s="206"/>
      <c r="L24" s="93"/>
    </row>
    <row r="25" spans="1:12">
      <c r="A25" s="99"/>
      <c r="B25" s="75"/>
      <c r="C25" s="927"/>
      <c r="D25" s="31"/>
      <c r="E25" s="31"/>
      <c r="F25" s="31"/>
      <c r="G25" s="114"/>
      <c r="H25" s="206"/>
      <c r="I25" s="206"/>
      <c r="J25" s="206"/>
      <c r="K25" s="206"/>
      <c r="L25" s="93"/>
    </row>
    <row r="26" spans="1:12" s="7" customFormat="1">
      <c r="A26" s="99">
        <v>3000</v>
      </c>
      <c r="B26" s="86" t="s">
        <v>58</v>
      </c>
      <c r="C26" s="927"/>
      <c r="D26" s="31"/>
      <c r="E26" s="31"/>
      <c r="F26" s="31"/>
      <c r="G26" s="114"/>
      <c r="H26" s="206"/>
      <c r="I26" s="206"/>
      <c r="J26" s="206"/>
      <c r="K26" s="206"/>
      <c r="L26" s="93"/>
    </row>
    <row r="27" spans="1:12" s="657" customFormat="1">
      <c r="A27" s="338" t="s">
        <v>243</v>
      </c>
      <c r="B27" s="609" t="s">
        <v>9</v>
      </c>
      <c r="C27" s="928">
        <v>9636299.8268999979</v>
      </c>
      <c r="D27" s="339">
        <v>9636299.8268999979</v>
      </c>
      <c r="E27" s="339">
        <v>9636299.8268999979</v>
      </c>
      <c r="F27" s="339">
        <v>5327810.03</v>
      </c>
      <c r="G27" s="623">
        <f>C27-F27</f>
        <v>4308489.7968999976</v>
      </c>
      <c r="H27" s="623">
        <f t="shared" ref="H27:H28" si="13">F27/$H$5*12</f>
        <v>7991715.0449999999</v>
      </c>
      <c r="I27" s="623">
        <v>9636299.8268999979</v>
      </c>
      <c r="J27" s="623">
        <v>10198547.27865001</v>
      </c>
      <c r="K27" s="623">
        <f>J27*K5+J27</f>
        <v>10667680.453467911</v>
      </c>
      <c r="L27" s="662">
        <f>K27*L5+K27</f>
        <v>11158393.754327435</v>
      </c>
    </row>
    <row r="28" spans="1:12" s="657" customFormat="1">
      <c r="A28" s="338" t="s">
        <v>243</v>
      </c>
      <c r="B28" s="609" t="s">
        <v>10</v>
      </c>
      <c r="C28" s="928">
        <v>80279.997640970236</v>
      </c>
      <c r="D28" s="339">
        <v>80279.997640970236</v>
      </c>
      <c r="E28" s="339">
        <v>80279.997640970236</v>
      </c>
      <c r="F28" s="339">
        <v>75380.31</v>
      </c>
      <c r="G28" s="623">
        <f>C28-F28</f>
        <v>4899.6876409702381</v>
      </c>
      <c r="H28" s="623">
        <f t="shared" si="13"/>
        <v>113070.465</v>
      </c>
      <c r="I28" s="623">
        <v>80279.997640970236</v>
      </c>
      <c r="J28" s="701">
        <v>20200</v>
      </c>
      <c r="K28" s="701">
        <v>20000</v>
      </c>
      <c r="L28" s="711">
        <v>20000</v>
      </c>
    </row>
    <row r="29" spans="1:12" s="682" customFormat="1" ht="15.75" thickBot="1">
      <c r="A29" s="678"/>
      <c r="B29" s="689" t="s">
        <v>0</v>
      </c>
      <c r="C29" s="756">
        <f>SUM(C27:C28)</f>
        <v>9716579.824540969</v>
      </c>
      <c r="D29" s="681">
        <f>SUM(D27:D28)</f>
        <v>9716579.824540969</v>
      </c>
      <c r="E29" s="681">
        <f t="shared" ref="E29:I29" si="14">SUM(E27:E28)</f>
        <v>9716579.824540969</v>
      </c>
      <c r="F29" s="681">
        <f t="shared" si="14"/>
        <v>5403190.3399999999</v>
      </c>
      <c r="G29" s="681">
        <f t="shared" si="14"/>
        <v>4313389.4845409682</v>
      </c>
      <c r="H29" s="681">
        <f t="shared" si="14"/>
        <v>8104785.5099999998</v>
      </c>
      <c r="I29" s="681">
        <f t="shared" si="14"/>
        <v>9716579.824540969</v>
      </c>
      <c r="J29" s="681">
        <f t="shared" ref="J29:K29" si="15">SUM(J27:J28)</f>
        <v>10218747.27865001</v>
      </c>
      <c r="K29" s="681">
        <f t="shared" si="15"/>
        <v>10687680.453467911</v>
      </c>
      <c r="L29" s="653">
        <f t="shared" ref="L29" si="16">SUM(L27:L28)</f>
        <v>11178393.754327435</v>
      </c>
    </row>
    <row r="30" spans="1:12" s="657" customFormat="1" ht="15.75" thickTop="1">
      <c r="A30" s="338"/>
      <c r="B30" s="609"/>
      <c r="C30" s="929"/>
      <c r="D30" s="690"/>
      <c r="E30" s="690"/>
      <c r="F30" s="690"/>
      <c r="G30" s="691"/>
      <c r="H30" s="623"/>
      <c r="I30" s="623"/>
      <c r="J30" s="623"/>
      <c r="K30" s="623"/>
      <c r="L30" s="662"/>
    </row>
    <row r="31" spans="1:12" s="657" customFormat="1">
      <c r="A31" s="687" t="s">
        <v>59</v>
      </c>
      <c r="B31" s="696" t="s">
        <v>60</v>
      </c>
      <c r="C31" s="929"/>
      <c r="D31" s="690"/>
      <c r="E31" s="690"/>
      <c r="F31" s="690"/>
      <c r="G31" s="691"/>
      <c r="H31" s="623"/>
      <c r="I31" s="623"/>
      <c r="J31" s="623"/>
      <c r="K31" s="623"/>
      <c r="L31" s="662"/>
    </row>
    <row r="32" spans="1:12" s="657" customFormat="1">
      <c r="A32" s="338" t="s">
        <v>243</v>
      </c>
      <c r="B32" s="609" t="s">
        <v>11</v>
      </c>
      <c r="C32" s="928">
        <v>731890.84957499977</v>
      </c>
      <c r="D32" s="339">
        <v>731890.84957499977</v>
      </c>
      <c r="E32" s="339">
        <v>731890.84957499977</v>
      </c>
      <c r="F32" s="339">
        <v>347143.01</v>
      </c>
      <c r="G32" s="623">
        <f t="shared" ref="G32:G40" si="17">C32-F32</f>
        <v>384747.83957499976</v>
      </c>
      <c r="H32" s="623">
        <f t="shared" ref="H32:H40" si="18">F32/$H$5*12</f>
        <v>520714.51500000001</v>
      </c>
      <c r="I32" s="339">
        <v>731890.84957499977</v>
      </c>
      <c r="J32" s="623">
        <v>775341.6898874999</v>
      </c>
      <c r="K32" s="623">
        <f>J32*K5+J32</f>
        <v>811007.40762232488</v>
      </c>
      <c r="L32" s="662">
        <v>884521.7117527005</v>
      </c>
    </row>
    <row r="33" spans="1:12" s="657" customFormat="1">
      <c r="A33" s="338" t="s">
        <v>243</v>
      </c>
      <c r="B33" s="609" t="s">
        <v>29</v>
      </c>
      <c r="C33" s="928">
        <v>597859.80000000005</v>
      </c>
      <c r="D33" s="339">
        <v>597859.80000000005</v>
      </c>
      <c r="E33" s="339">
        <v>597859.80000000005</v>
      </c>
      <c r="F33" s="339">
        <v>305417.88</v>
      </c>
      <c r="G33" s="623">
        <f t="shared" si="17"/>
        <v>292441.92000000004</v>
      </c>
      <c r="H33" s="623">
        <f t="shared" si="18"/>
        <v>458126.82</v>
      </c>
      <c r="I33" s="339">
        <v>597859.80000000005</v>
      </c>
      <c r="J33" s="623">
        <v>536950.08000000007</v>
      </c>
      <c r="K33" s="623">
        <v>562723.68384000007</v>
      </c>
      <c r="L33" s="662">
        <v>589734.42066432012</v>
      </c>
    </row>
    <row r="34" spans="1:12" s="657" customFormat="1">
      <c r="A34" s="338" t="s">
        <v>243</v>
      </c>
      <c r="B34" s="609" t="s">
        <v>22</v>
      </c>
      <c r="C34" s="928">
        <v>116509.68</v>
      </c>
      <c r="D34" s="339">
        <v>116509.68</v>
      </c>
      <c r="E34" s="339">
        <v>116509.68</v>
      </c>
      <c r="F34" s="339">
        <v>87246.93</v>
      </c>
      <c r="G34" s="623">
        <f t="shared" si="17"/>
        <v>29262.75</v>
      </c>
      <c r="H34" s="623">
        <f t="shared" si="18"/>
        <v>130870.39499999999</v>
      </c>
      <c r="I34" s="339">
        <v>116509.68</v>
      </c>
      <c r="J34" s="623">
        <v>170088.72</v>
      </c>
      <c r="K34" s="623">
        <v>175615.79135999994</v>
      </c>
      <c r="L34" s="662">
        <v>351231.53471999988</v>
      </c>
    </row>
    <row r="35" spans="1:12" s="657" customFormat="1">
      <c r="A35" s="338" t="s">
        <v>243</v>
      </c>
      <c r="B35" s="609" t="s">
        <v>187</v>
      </c>
      <c r="C35" s="928">
        <v>86400</v>
      </c>
      <c r="D35" s="339">
        <v>86400</v>
      </c>
      <c r="E35" s="339">
        <v>86400</v>
      </c>
      <c r="F35" s="339">
        <v>89993.47</v>
      </c>
      <c r="G35" s="623">
        <f t="shared" si="17"/>
        <v>-3593.4700000000012</v>
      </c>
      <c r="H35" s="623">
        <f t="shared" si="18"/>
        <v>134990.20500000002</v>
      </c>
      <c r="I35" s="339">
        <v>86400</v>
      </c>
      <c r="J35" s="623">
        <v>86400</v>
      </c>
      <c r="K35" s="623">
        <v>96835.199999999997</v>
      </c>
      <c r="L35" s="662">
        <v>96835.199999999997</v>
      </c>
    </row>
    <row r="36" spans="1:12" s="657" customFormat="1">
      <c r="A36" s="338" t="s">
        <v>243</v>
      </c>
      <c r="B36" s="609" t="s">
        <v>21</v>
      </c>
      <c r="C36" s="928">
        <v>569109.71999999986</v>
      </c>
      <c r="D36" s="339">
        <v>569109.71999999986</v>
      </c>
      <c r="E36" s="339">
        <v>569109.71999999986</v>
      </c>
      <c r="F36" s="339">
        <v>282795.26999999996</v>
      </c>
      <c r="G36" s="623">
        <f t="shared" si="17"/>
        <v>286314.4499999999</v>
      </c>
      <c r="H36" s="623">
        <f t="shared" si="18"/>
        <v>424192.90499999991</v>
      </c>
      <c r="I36" s="339">
        <v>569109.71999999986</v>
      </c>
      <c r="J36" s="623">
        <v>588457.56000000006</v>
      </c>
      <c r="K36" s="623">
        <v>726825.64416000003</v>
      </c>
      <c r="L36" s="662">
        <v>761713.27507968002</v>
      </c>
    </row>
    <row r="37" spans="1:12" s="657" customFormat="1">
      <c r="A37" s="338" t="s">
        <v>243</v>
      </c>
      <c r="B37" s="609" t="s">
        <v>111</v>
      </c>
      <c r="C37" s="928">
        <v>1243247.1616706152</v>
      </c>
      <c r="D37" s="339">
        <v>1243247.1616706152</v>
      </c>
      <c r="E37" s="339">
        <v>1243247.1616706152</v>
      </c>
      <c r="F37" s="339">
        <v>698935.69000000006</v>
      </c>
      <c r="G37" s="623">
        <f t="shared" si="17"/>
        <v>544311.47167061514</v>
      </c>
      <c r="H37" s="623">
        <f t="shared" si="18"/>
        <v>1048403.5350000001</v>
      </c>
      <c r="I37" s="339">
        <v>1243247.1616706152</v>
      </c>
      <c r="J37" s="623">
        <v>1308266.9926737302</v>
      </c>
      <c r="K37" s="623">
        <f>J37*K5+J37</f>
        <v>1368447.2743367217</v>
      </c>
      <c r="L37" s="662">
        <v>1458644.2226627558</v>
      </c>
    </row>
    <row r="38" spans="1:12" s="657" customFormat="1">
      <c r="A38" s="338" t="s">
        <v>243</v>
      </c>
      <c r="B38" s="609" t="s">
        <v>12</v>
      </c>
      <c r="C38" s="928">
        <v>90417.795556495519</v>
      </c>
      <c r="D38" s="339">
        <v>90417.795556495519</v>
      </c>
      <c r="E38" s="339">
        <v>90417.795556495519</v>
      </c>
      <c r="F38" s="339">
        <v>37527</v>
      </c>
      <c r="G38" s="623">
        <f t="shared" si="17"/>
        <v>52890.795556495519</v>
      </c>
      <c r="H38" s="623">
        <f t="shared" si="18"/>
        <v>56290.5</v>
      </c>
      <c r="I38" s="339">
        <v>90417.795556495519</v>
      </c>
      <c r="J38" s="623">
        <v>87132.263752902785</v>
      </c>
      <c r="K38" s="623">
        <f>J38*K5+J38</f>
        <v>91140.347885536306</v>
      </c>
      <c r="L38" s="662">
        <v>97561.000358344361</v>
      </c>
    </row>
    <row r="39" spans="1:12" s="657" customFormat="1">
      <c r="A39" s="338" t="s">
        <v>243</v>
      </c>
      <c r="B39" s="609" t="s">
        <v>13</v>
      </c>
      <c r="C39" s="928">
        <v>53539.19999999999</v>
      </c>
      <c r="D39" s="339">
        <v>53539.19999999999</v>
      </c>
      <c r="E39" s="339">
        <v>53539.19999999999</v>
      </c>
      <c r="F39" s="339">
        <v>51468.53</v>
      </c>
      <c r="G39" s="623">
        <f t="shared" si="17"/>
        <v>2070.669999999991</v>
      </c>
      <c r="H39" s="623">
        <f t="shared" si="18"/>
        <v>77202.794999999998</v>
      </c>
      <c r="I39" s="339">
        <v>53539.19999999999</v>
      </c>
      <c r="J39" s="623">
        <v>53539.19999999999</v>
      </c>
      <c r="K39" s="623">
        <v>59849.68703999999</v>
      </c>
      <c r="L39" s="662">
        <v>62722.472017919987</v>
      </c>
    </row>
    <row r="40" spans="1:12" s="657" customFormat="1">
      <c r="A40" s="338" t="s">
        <v>243</v>
      </c>
      <c r="B40" s="609" t="s">
        <v>112</v>
      </c>
      <c r="C40" s="928">
        <v>3355.2000000000012</v>
      </c>
      <c r="D40" s="339">
        <v>3355.2000000000012</v>
      </c>
      <c r="E40" s="339">
        <v>3355.2000000000012</v>
      </c>
      <c r="F40" s="339">
        <v>1808.08</v>
      </c>
      <c r="G40" s="623">
        <f t="shared" si="17"/>
        <v>1547.1200000000013</v>
      </c>
      <c r="H40" s="623">
        <f t="shared" si="18"/>
        <v>2712.12</v>
      </c>
      <c r="I40" s="339">
        <v>3355.2000000000012</v>
      </c>
      <c r="J40" s="623">
        <v>3355.2000000000012</v>
      </c>
      <c r="K40" s="623">
        <v>3750.6662400000014</v>
      </c>
      <c r="L40" s="662">
        <v>3930.6982195200017</v>
      </c>
    </row>
    <row r="41" spans="1:12" s="682" customFormat="1" ht="15.75" thickBot="1">
      <c r="A41" s="678"/>
      <c r="B41" s="689" t="s">
        <v>0</v>
      </c>
      <c r="C41" s="756">
        <f t="shared" ref="C41:I41" si="19">SUM(C32:C40)</f>
        <v>3492329.4068021108</v>
      </c>
      <c r="D41" s="681">
        <f t="shared" si="19"/>
        <v>3492329.4068021108</v>
      </c>
      <c r="E41" s="681">
        <f t="shared" si="19"/>
        <v>3492329.4068021108</v>
      </c>
      <c r="F41" s="681">
        <f t="shared" si="19"/>
        <v>1902335.86</v>
      </c>
      <c r="G41" s="681">
        <f t="shared" si="19"/>
        <v>1589993.5468021105</v>
      </c>
      <c r="H41" s="681">
        <f t="shared" si="19"/>
        <v>2853503.79</v>
      </c>
      <c r="I41" s="681">
        <f t="shared" si="19"/>
        <v>3492329.4068021108</v>
      </c>
      <c r="J41" s="681">
        <f>SUM(J32:J40)</f>
        <v>3609531.7063141335</v>
      </c>
      <c r="K41" s="681">
        <f t="shared" ref="K41" si="20">SUM(K32:K40)</f>
        <v>3896195.7024845835</v>
      </c>
      <c r="L41" s="653">
        <f t="shared" ref="L41" si="21">SUM(L32:L40)</f>
        <v>4306894.5354752401</v>
      </c>
    </row>
    <row r="42" spans="1:12" s="657" customFormat="1" ht="15.75" thickTop="1">
      <c r="A42" s="697"/>
      <c r="B42" s="696"/>
      <c r="C42" s="929"/>
      <c r="D42" s="690"/>
      <c r="E42" s="690"/>
      <c r="F42" s="690"/>
      <c r="G42" s="691"/>
      <c r="H42" s="623"/>
      <c r="I42" s="623"/>
      <c r="J42" s="690"/>
      <c r="K42" s="623"/>
      <c r="L42" s="662"/>
    </row>
    <row r="43" spans="1:12" s="657" customFormat="1">
      <c r="A43" s="338" t="s">
        <v>354</v>
      </c>
      <c r="B43" s="609" t="s">
        <v>122</v>
      </c>
      <c r="C43" s="928">
        <v>1400000</v>
      </c>
      <c r="D43" s="339">
        <v>1000000</v>
      </c>
      <c r="E43" s="623">
        <v>1000000</v>
      </c>
      <c r="F43" s="339">
        <f>D43/12*8</f>
        <v>666666.66666666663</v>
      </c>
      <c r="G43" s="623">
        <f>C43-F43</f>
        <v>733333.33333333337</v>
      </c>
      <c r="H43" s="339">
        <f t="shared" ref="H43" si="22">F43/$H$5*12</f>
        <v>1000000</v>
      </c>
      <c r="I43" s="623">
        <v>1000000</v>
      </c>
      <c r="J43" s="339">
        <v>1000000</v>
      </c>
      <c r="K43" s="339">
        <v>1000000</v>
      </c>
      <c r="L43" s="930">
        <v>1000000</v>
      </c>
    </row>
    <row r="44" spans="1:12" s="657" customFormat="1">
      <c r="A44" s="697"/>
      <c r="B44" s="696"/>
      <c r="C44" s="929"/>
      <c r="D44" s="690"/>
      <c r="E44" s="690"/>
      <c r="F44" s="690"/>
      <c r="G44" s="691"/>
      <c r="H44" s="623">
        <f t="shared" ref="H44:H52" si="23">F44/$H$5*12</f>
        <v>0</v>
      </c>
      <c r="I44" s="623"/>
      <c r="J44" s="623">
        <f t="shared" ref="J44:J46" si="24">G44/$H$5*12</f>
        <v>0</v>
      </c>
      <c r="K44" s="623">
        <f>H44/$H$5*12</f>
        <v>0</v>
      </c>
      <c r="L44" s="662">
        <f t="shared" ref="L44:L46" si="25">J44/$H$5*12</f>
        <v>0</v>
      </c>
    </row>
    <row r="45" spans="1:12" s="657" customFormat="1">
      <c r="A45" s="697"/>
      <c r="B45" s="696"/>
      <c r="C45" s="929"/>
      <c r="D45" s="690"/>
      <c r="E45" s="690"/>
      <c r="F45" s="690"/>
      <c r="G45" s="691"/>
      <c r="H45" s="623">
        <f t="shared" si="23"/>
        <v>0</v>
      </c>
      <c r="I45" s="623"/>
      <c r="J45" s="623">
        <f t="shared" si="24"/>
        <v>0</v>
      </c>
      <c r="K45" s="623">
        <f>H45/$H$5*12</f>
        <v>0</v>
      </c>
      <c r="L45" s="662">
        <f t="shared" si="25"/>
        <v>0</v>
      </c>
    </row>
    <row r="46" spans="1:12" s="657" customFormat="1">
      <c r="A46" s="697">
        <v>3800</v>
      </c>
      <c r="B46" s="696" t="s">
        <v>47</v>
      </c>
      <c r="C46" s="929"/>
      <c r="D46" s="690"/>
      <c r="E46" s="690"/>
      <c r="F46" s="690"/>
      <c r="G46" s="691"/>
      <c r="H46" s="623">
        <f t="shared" si="23"/>
        <v>0</v>
      </c>
      <c r="I46" s="623"/>
      <c r="J46" s="623">
        <f t="shared" si="24"/>
        <v>0</v>
      </c>
      <c r="K46" s="623">
        <f>H46/$H$5*12</f>
        <v>0</v>
      </c>
      <c r="L46" s="662">
        <f t="shared" si="25"/>
        <v>0</v>
      </c>
    </row>
    <row r="47" spans="1:12" s="657" customFormat="1">
      <c r="A47" s="338" t="s">
        <v>247</v>
      </c>
      <c r="B47" s="609" t="s">
        <v>39</v>
      </c>
      <c r="C47" s="928">
        <v>71325.600000000006</v>
      </c>
      <c r="D47" s="339">
        <v>71325.600000000006</v>
      </c>
      <c r="E47" s="339">
        <v>100000</v>
      </c>
      <c r="F47" s="339">
        <v>87134.65</v>
      </c>
      <c r="G47" s="623">
        <f t="shared" ref="G47:G52" si="26">D47-F47</f>
        <v>-15809.049999999988</v>
      </c>
      <c r="H47" s="623">
        <f t="shared" si="23"/>
        <v>130701.97499999999</v>
      </c>
      <c r="I47" s="339">
        <v>100000</v>
      </c>
      <c r="J47" s="701">
        <v>200000</v>
      </c>
      <c r="K47" s="701">
        <v>200000</v>
      </c>
      <c r="L47" s="711">
        <v>200000</v>
      </c>
    </row>
    <row r="48" spans="1:12" s="657" customFormat="1">
      <c r="A48" s="338" t="s">
        <v>267</v>
      </c>
      <c r="B48" s="609" t="s">
        <v>7</v>
      </c>
      <c r="C48" s="928">
        <v>250000</v>
      </c>
      <c r="D48" s="339">
        <v>250000</v>
      </c>
      <c r="E48" s="339">
        <v>250000</v>
      </c>
      <c r="F48" s="339">
        <v>206763.7</v>
      </c>
      <c r="G48" s="623">
        <f t="shared" si="26"/>
        <v>43236.299999999988</v>
      </c>
      <c r="H48" s="623">
        <f t="shared" si="23"/>
        <v>310145.55000000005</v>
      </c>
      <c r="I48" s="339">
        <v>250000</v>
      </c>
      <c r="J48" s="623">
        <v>250000</v>
      </c>
      <c r="K48" s="623">
        <v>262000</v>
      </c>
      <c r="L48" s="662">
        <v>262000</v>
      </c>
    </row>
    <row r="49" spans="1:12" s="657" customFormat="1">
      <c r="A49" s="338" t="s">
        <v>414</v>
      </c>
      <c r="B49" s="609" t="s">
        <v>27</v>
      </c>
      <c r="C49" s="928">
        <v>668382.93999999994</v>
      </c>
      <c r="D49" s="339">
        <v>668382.93999999994</v>
      </c>
      <c r="E49" s="339">
        <v>668383</v>
      </c>
      <c r="F49" s="339">
        <v>42228.52</v>
      </c>
      <c r="G49" s="623">
        <f t="shared" si="26"/>
        <v>626154.41999999993</v>
      </c>
      <c r="H49" s="623">
        <f t="shared" si="23"/>
        <v>63342.78</v>
      </c>
      <c r="I49" s="339">
        <v>668383</v>
      </c>
      <c r="J49" s="701">
        <v>400000</v>
      </c>
      <c r="K49" s="701">
        <v>400000</v>
      </c>
      <c r="L49" s="711">
        <v>400000</v>
      </c>
    </row>
    <row r="50" spans="1:12" s="657" customFormat="1">
      <c r="A50" s="338" t="s">
        <v>246</v>
      </c>
      <c r="B50" s="609" t="s">
        <v>179</v>
      </c>
      <c r="C50" s="928">
        <v>100000</v>
      </c>
      <c r="D50" s="339"/>
      <c r="E50" s="339">
        <v>0</v>
      </c>
      <c r="F50" s="339">
        <v>571366.9</v>
      </c>
      <c r="G50" s="623">
        <f t="shared" si="26"/>
        <v>-571366.9</v>
      </c>
      <c r="H50" s="623">
        <f t="shared" si="23"/>
        <v>857050.35000000009</v>
      </c>
      <c r="I50" s="339">
        <v>0</v>
      </c>
      <c r="J50" s="701">
        <v>100000</v>
      </c>
      <c r="K50" s="701">
        <v>110000</v>
      </c>
      <c r="L50" s="711">
        <v>120000</v>
      </c>
    </row>
    <row r="51" spans="1:12" s="657" customFormat="1">
      <c r="A51" s="338" t="s">
        <v>266</v>
      </c>
      <c r="B51" s="609" t="s">
        <v>205</v>
      </c>
      <c r="C51" s="928">
        <v>100000</v>
      </c>
      <c r="D51" s="339"/>
      <c r="E51" s="339">
        <v>100000</v>
      </c>
      <c r="F51" s="339">
        <v>34068.269999999997</v>
      </c>
      <c r="G51" s="623">
        <f t="shared" si="26"/>
        <v>-34068.269999999997</v>
      </c>
      <c r="H51" s="623">
        <f t="shared" si="23"/>
        <v>51102.404999999999</v>
      </c>
      <c r="I51" s="339">
        <v>100000</v>
      </c>
      <c r="J51" s="623">
        <v>100000</v>
      </c>
      <c r="K51" s="623">
        <v>104800</v>
      </c>
      <c r="L51" s="662">
        <v>109830.39999999999</v>
      </c>
    </row>
    <row r="52" spans="1:12" s="657" customFormat="1">
      <c r="A52" s="338" t="s">
        <v>245</v>
      </c>
      <c r="B52" s="609" t="s">
        <v>180</v>
      </c>
      <c r="C52" s="928">
        <v>100000</v>
      </c>
      <c r="D52" s="339"/>
      <c r="E52" s="339">
        <v>0</v>
      </c>
      <c r="F52" s="339">
        <v>85124.06</v>
      </c>
      <c r="G52" s="623">
        <f t="shared" si="26"/>
        <v>-85124.06</v>
      </c>
      <c r="H52" s="623">
        <f t="shared" si="23"/>
        <v>127686.09</v>
      </c>
      <c r="I52" s="339">
        <v>0</v>
      </c>
      <c r="J52" s="623">
        <v>0</v>
      </c>
      <c r="K52" s="623">
        <v>0</v>
      </c>
      <c r="L52" s="662">
        <v>0</v>
      </c>
    </row>
    <row r="53" spans="1:12" s="682" customFormat="1" ht="15.75" thickBot="1">
      <c r="A53" s="678"/>
      <c r="B53" s="689" t="s">
        <v>0</v>
      </c>
      <c r="C53" s="931">
        <f t="shared" ref="C53:I53" si="27">SUM(C47:C52)</f>
        <v>1289708.54</v>
      </c>
      <c r="D53" s="694">
        <f t="shared" si="27"/>
        <v>989708.53999999992</v>
      </c>
      <c r="E53" s="694">
        <f t="shared" si="27"/>
        <v>1118383</v>
      </c>
      <c r="F53" s="694">
        <f t="shared" si="27"/>
        <v>1026686.1000000001</v>
      </c>
      <c r="G53" s="694">
        <f t="shared" si="27"/>
        <v>-36977.560000000092</v>
      </c>
      <c r="H53" s="694">
        <f t="shared" si="27"/>
        <v>1540029.1500000004</v>
      </c>
      <c r="I53" s="694">
        <f t="shared" si="27"/>
        <v>1118383</v>
      </c>
      <c r="J53" s="694">
        <f>SUM(J47:J52)</f>
        <v>1050000</v>
      </c>
      <c r="K53" s="694">
        <f t="shared" ref="K53:L53" si="28">SUM(K47:K52)</f>
        <v>1076800</v>
      </c>
      <c r="L53" s="765">
        <f t="shared" si="28"/>
        <v>1091830.3999999999</v>
      </c>
    </row>
    <row r="54" spans="1:12" s="657" customFormat="1" ht="15.75" thickTop="1">
      <c r="A54" s="697"/>
      <c r="B54" s="696"/>
      <c r="C54" s="929"/>
      <c r="D54" s="695"/>
      <c r="E54" s="695"/>
      <c r="F54" s="695"/>
      <c r="G54" s="691"/>
      <c r="H54" s="623"/>
      <c r="I54" s="623"/>
      <c r="J54" s="623"/>
      <c r="K54" s="623"/>
      <c r="L54" s="662"/>
    </row>
    <row r="55" spans="1:12">
      <c r="A55" s="99"/>
      <c r="B55" s="75"/>
      <c r="C55" s="766"/>
      <c r="D55" s="193"/>
      <c r="E55" s="193"/>
      <c r="F55" s="193"/>
      <c r="G55" s="113"/>
      <c r="H55" s="352"/>
      <c r="I55" s="352"/>
      <c r="J55" s="352"/>
      <c r="K55" s="352"/>
      <c r="L55" s="345"/>
    </row>
    <row r="56" spans="1:12">
      <c r="A56" s="99">
        <v>3900</v>
      </c>
      <c r="B56" s="75" t="s">
        <v>156</v>
      </c>
      <c r="C56" s="309"/>
      <c r="D56" s="352"/>
      <c r="E56" s="352"/>
      <c r="F56" s="193"/>
      <c r="G56" s="113"/>
      <c r="H56" s="352"/>
      <c r="I56" s="352"/>
      <c r="J56" s="352"/>
      <c r="K56" s="352"/>
      <c r="L56" s="345"/>
    </row>
    <row r="57" spans="1:12">
      <c r="A57" s="96"/>
      <c r="B57" s="69"/>
      <c r="C57" s="309"/>
      <c r="D57" s="352"/>
      <c r="E57" s="352"/>
      <c r="F57" s="193"/>
      <c r="G57" s="113"/>
      <c r="H57" s="352"/>
      <c r="I57" s="352"/>
      <c r="J57" s="352"/>
      <c r="K57" s="352"/>
      <c r="L57" s="345"/>
    </row>
    <row r="58" spans="1:12">
      <c r="A58" s="96" t="s">
        <v>167</v>
      </c>
      <c r="B58" s="69" t="s">
        <v>168</v>
      </c>
      <c r="C58" s="309">
        <v>0</v>
      </c>
      <c r="D58" s="352"/>
      <c r="E58" s="352"/>
      <c r="F58" s="193"/>
      <c r="G58" s="352">
        <v>0</v>
      </c>
      <c r="H58" s="352">
        <f t="shared" ref="H58" si="29">F58/$H$5*12</f>
        <v>0</v>
      </c>
      <c r="I58" s="352"/>
      <c r="J58" s="352">
        <f t="shared" ref="J58" si="30">G58/$H$5*12</f>
        <v>0</v>
      </c>
      <c r="K58" s="352">
        <f>H58/$H$5*12</f>
        <v>0</v>
      </c>
      <c r="L58" s="345">
        <f t="shared" ref="L58" si="31">J58/$H$5*12</f>
        <v>0</v>
      </c>
    </row>
    <row r="59" spans="1:12">
      <c r="A59" s="96"/>
      <c r="B59" s="69"/>
      <c r="C59" s="309"/>
      <c r="D59" s="615"/>
      <c r="E59" s="615"/>
      <c r="F59" s="618"/>
      <c r="G59" s="113"/>
      <c r="H59" s="352"/>
      <c r="I59" s="352"/>
      <c r="J59" s="352"/>
      <c r="K59" s="352"/>
      <c r="L59" s="345"/>
    </row>
    <row r="60" spans="1:12" ht="15.75" thickBot="1">
      <c r="A60" s="97"/>
      <c r="B60" s="85" t="s">
        <v>0</v>
      </c>
      <c r="C60" s="20">
        <f t="shared" ref="C60:H60" si="32">SUM(C58:C59)</f>
        <v>0</v>
      </c>
      <c r="D60" s="346"/>
      <c r="E60" s="346"/>
      <c r="F60" s="346">
        <f t="shared" si="32"/>
        <v>0</v>
      </c>
      <c r="G60" s="346">
        <f t="shared" si="32"/>
        <v>0</v>
      </c>
      <c r="H60" s="346">
        <f t="shared" si="32"/>
        <v>0</v>
      </c>
      <c r="I60" s="346"/>
      <c r="J60" s="346">
        <f t="shared" ref="J60:K60" si="33">SUM(J58:J59)</f>
        <v>0</v>
      </c>
      <c r="K60" s="346">
        <f t="shared" si="33"/>
        <v>0</v>
      </c>
      <c r="L60" s="209">
        <f t="shared" ref="L60" si="34">SUM(L58:L59)</f>
        <v>0</v>
      </c>
    </row>
    <row r="61" spans="1:12" ht="15.75" thickTop="1">
      <c r="A61" s="99"/>
      <c r="B61" s="75"/>
      <c r="C61" s="766"/>
      <c r="D61" s="193"/>
      <c r="E61" s="193"/>
      <c r="F61" s="193"/>
      <c r="G61" s="113"/>
      <c r="H61" s="352"/>
      <c r="I61" s="352"/>
      <c r="J61" s="352"/>
      <c r="K61" s="352"/>
      <c r="L61" s="345"/>
    </row>
    <row r="62" spans="1:12">
      <c r="A62" s="99">
        <v>4400</v>
      </c>
      <c r="B62" s="75" t="s">
        <v>49</v>
      </c>
      <c r="C62" s="766"/>
      <c r="D62" s="193"/>
      <c r="E62" s="193"/>
      <c r="F62" s="193"/>
      <c r="G62" s="113"/>
      <c r="H62" s="352"/>
      <c r="I62" s="352"/>
      <c r="J62" s="352"/>
      <c r="K62" s="352"/>
      <c r="L62" s="345"/>
    </row>
    <row r="63" spans="1:12">
      <c r="A63" s="96"/>
      <c r="B63" s="69"/>
      <c r="C63" s="766"/>
      <c r="D63" s="193"/>
      <c r="E63" s="193"/>
      <c r="F63" s="193"/>
      <c r="G63" s="113"/>
      <c r="H63" s="352"/>
      <c r="I63" s="352"/>
      <c r="J63" s="352"/>
      <c r="K63" s="352"/>
      <c r="L63" s="345"/>
    </row>
    <row r="64" spans="1:12" s="191" customFormat="1">
      <c r="A64" s="96" t="s">
        <v>356</v>
      </c>
      <c r="B64" s="69" t="s">
        <v>14</v>
      </c>
      <c r="C64" s="766">
        <v>49444</v>
      </c>
      <c r="D64" s="193">
        <v>49444</v>
      </c>
      <c r="E64" s="193">
        <v>10000</v>
      </c>
      <c r="F64" s="193">
        <v>34093.43</v>
      </c>
      <c r="G64" s="352">
        <f t="shared" ref="G64:G91" si="35">D64-F64</f>
        <v>15350.57</v>
      </c>
      <c r="H64" s="352">
        <f t="shared" ref="H64:H91" si="36">F64/$H$5*12</f>
        <v>51140.145000000004</v>
      </c>
      <c r="I64" s="193">
        <v>10000</v>
      </c>
      <c r="J64" s="352">
        <v>10000</v>
      </c>
      <c r="K64" s="352">
        <f>J64*K5+J64</f>
        <v>10460</v>
      </c>
      <c r="L64" s="345">
        <v>11532.191999999999</v>
      </c>
    </row>
    <row r="65" spans="1:12">
      <c r="A65" s="96" t="s">
        <v>255</v>
      </c>
      <c r="B65" s="69" t="s">
        <v>169</v>
      </c>
      <c r="C65" s="932">
        <v>100000</v>
      </c>
      <c r="D65" s="349">
        <v>100000</v>
      </c>
      <c r="E65" s="349">
        <v>185000</v>
      </c>
      <c r="F65" s="349">
        <v>191878.13</v>
      </c>
      <c r="G65" s="352">
        <f t="shared" si="35"/>
        <v>-91878.13</v>
      </c>
      <c r="H65" s="352">
        <f t="shared" si="36"/>
        <v>287817.19500000001</v>
      </c>
      <c r="I65" s="349">
        <v>185000</v>
      </c>
      <c r="J65" s="352">
        <v>194250</v>
      </c>
      <c r="K65" s="352">
        <v>203574</v>
      </c>
      <c r="L65" s="345">
        <v>213345.552</v>
      </c>
    </row>
    <row r="66" spans="1:12">
      <c r="A66" s="96" t="s">
        <v>269</v>
      </c>
      <c r="B66" s="69" t="s">
        <v>3</v>
      </c>
      <c r="C66" s="932">
        <v>309698.28000000003</v>
      </c>
      <c r="D66" s="349">
        <v>1109698.28</v>
      </c>
      <c r="E66" s="349">
        <v>309698.28000000003</v>
      </c>
      <c r="F66" s="349">
        <v>159524.82</v>
      </c>
      <c r="G66" s="352">
        <f t="shared" si="35"/>
        <v>950173.46</v>
      </c>
      <c r="H66" s="352">
        <f t="shared" si="36"/>
        <v>239287.23</v>
      </c>
      <c r="I66" s="349">
        <v>309698.28000000003</v>
      </c>
      <c r="J66" s="352">
        <v>500000</v>
      </c>
      <c r="K66" s="352">
        <f>J66*K5+J66</f>
        <v>523000</v>
      </c>
      <c r="L66" s="345">
        <f>K66*L5+K66</f>
        <v>547058</v>
      </c>
    </row>
    <row r="67" spans="1:12">
      <c r="A67" s="96" t="s">
        <v>250</v>
      </c>
      <c r="B67" s="69" t="s">
        <v>4</v>
      </c>
      <c r="C67" s="932">
        <v>100000</v>
      </c>
      <c r="D67" s="349">
        <v>100000</v>
      </c>
      <c r="E67" s="349">
        <v>100000</v>
      </c>
      <c r="F67" s="349">
        <v>143110.59</v>
      </c>
      <c r="G67" s="352">
        <f t="shared" si="35"/>
        <v>-43110.59</v>
      </c>
      <c r="H67" s="352">
        <f t="shared" si="36"/>
        <v>214665.88500000001</v>
      </c>
      <c r="I67" s="349">
        <v>100000</v>
      </c>
      <c r="J67" s="352">
        <v>105000</v>
      </c>
      <c r="K67" s="352">
        <v>110040</v>
      </c>
      <c r="L67" s="345">
        <v>115321.92</v>
      </c>
    </row>
    <row r="68" spans="1:12" s="191" customFormat="1">
      <c r="A68" s="1036" t="s">
        <v>362</v>
      </c>
      <c r="B68" s="303" t="s">
        <v>361</v>
      </c>
      <c r="C68" s="1037">
        <v>1045398.7</v>
      </c>
      <c r="D68" s="1038">
        <v>1045398.7</v>
      </c>
      <c r="E68" s="1038">
        <v>1045398.7</v>
      </c>
      <c r="F68" s="1038">
        <v>435442</v>
      </c>
      <c r="G68" s="353">
        <f t="shared" si="35"/>
        <v>609956.69999999995</v>
      </c>
      <c r="H68" s="353">
        <f t="shared" si="36"/>
        <v>653163</v>
      </c>
      <c r="I68" s="1038">
        <v>1045398.7</v>
      </c>
      <c r="J68" s="353">
        <v>1097668.635</v>
      </c>
      <c r="K68" s="353">
        <v>1150356.72948</v>
      </c>
      <c r="L68" s="218">
        <v>1205573.85249504</v>
      </c>
    </row>
    <row r="69" spans="1:12" s="191" customFormat="1">
      <c r="A69" s="96" t="s">
        <v>363</v>
      </c>
      <c r="B69" s="69" t="s">
        <v>170</v>
      </c>
      <c r="C69" s="932">
        <v>946800</v>
      </c>
      <c r="D69" s="349">
        <v>946800</v>
      </c>
      <c r="E69" s="349">
        <v>917031</v>
      </c>
      <c r="F69" s="349">
        <v>917031</v>
      </c>
      <c r="G69" s="352">
        <f t="shared" si="35"/>
        <v>29769</v>
      </c>
      <c r="H69" s="352">
        <f t="shared" si="36"/>
        <v>1375546.5</v>
      </c>
      <c r="I69" s="349">
        <v>917031</v>
      </c>
      <c r="J69" s="352">
        <v>1100000</v>
      </c>
      <c r="K69" s="352">
        <v>1009100.9124</v>
      </c>
      <c r="L69" s="345">
        <v>1057537.7561952001</v>
      </c>
    </row>
    <row r="70" spans="1:12">
      <c r="A70" s="96" t="s">
        <v>259</v>
      </c>
      <c r="B70" s="69" t="s">
        <v>113</v>
      </c>
      <c r="C70" s="932">
        <v>2735200</v>
      </c>
      <c r="D70" s="349">
        <v>2745200</v>
      </c>
      <c r="E70" s="349">
        <v>2735200</v>
      </c>
      <c r="F70" s="349">
        <v>1274681.5499999998</v>
      </c>
      <c r="G70" s="352">
        <f t="shared" si="35"/>
        <v>1470518.4500000002</v>
      </c>
      <c r="H70" s="352">
        <f t="shared" si="36"/>
        <v>1912022.3249999997</v>
      </c>
      <c r="I70" s="349">
        <v>2735200</v>
      </c>
      <c r="J70" s="352">
        <v>2871960</v>
      </c>
      <c r="K70" s="352">
        <v>3009814.08</v>
      </c>
      <c r="L70" s="345">
        <v>3154285.1558400001</v>
      </c>
    </row>
    <row r="71" spans="1:12">
      <c r="A71" s="96" t="s">
        <v>248</v>
      </c>
      <c r="B71" s="69" t="s">
        <v>15</v>
      </c>
      <c r="C71" s="932">
        <v>1000000</v>
      </c>
      <c r="D71" s="349">
        <v>500000</v>
      </c>
      <c r="E71" s="349">
        <v>700000</v>
      </c>
      <c r="F71" s="349">
        <v>191878.13</v>
      </c>
      <c r="G71" s="352">
        <f t="shared" si="35"/>
        <v>308121.87</v>
      </c>
      <c r="H71" s="352">
        <f t="shared" si="36"/>
        <v>287817.19500000001</v>
      </c>
      <c r="I71" s="349">
        <v>700000</v>
      </c>
      <c r="J71" s="352">
        <v>1000000</v>
      </c>
      <c r="K71" s="352">
        <v>770280</v>
      </c>
      <c r="L71" s="345">
        <v>807253.44</v>
      </c>
    </row>
    <row r="72" spans="1:12" s="191" customFormat="1">
      <c r="A72" s="96" t="s">
        <v>254</v>
      </c>
      <c r="B72" s="69" t="s">
        <v>5</v>
      </c>
      <c r="C72" s="932">
        <v>817536.33274616499</v>
      </c>
      <c r="D72" s="349">
        <v>817536.33274616499</v>
      </c>
      <c r="E72" s="349">
        <v>817536.33274616499</v>
      </c>
      <c r="F72" s="349">
        <v>447067.22000000003</v>
      </c>
      <c r="G72" s="352">
        <f t="shared" si="35"/>
        <v>370469.11274616496</v>
      </c>
      <c r="H72" s="352">
        <f t="shared" si="36"/>
        <v>670600.83000000007</v>
      </c>
      <c r="I72" s="349">
        <v>817536.33274616499</v>
      </c>
      <c r="J72" s="352">
        <v>868473.92582802731</v>
      </c>
      <c r="K72" s="352">
        <f>J72*$K$5+J72</f>
        <v>908423.72641611658</v>
      </c>
      <c r="L72" s="345">
        <f>K72*$L$5+K72</f>
        <v>950211.21783125796</v>
      </c>
    </row>
    <row r="73" spans="1:12">
      <c r="A73" s="96" t="s">
        <v>257</v>
      </c>
      <c r="B73" s="69" t="s">
        <v>50</v>
      </c>
      <c r="C73" s="932">
        <v>1289920.8653241466</v>
      </c>
      <c r="D73" s="349">
        <v>1289920.8653241466</v>
      </c>
      <c r="E73" s="349">
        <v>1289920.8653241466</v>
      </c>
      <c r="F73" s="349">
        <v>3428</v>
      </c>
      <c r="G73" s="352">
        <f t="shared" si="35"/>
        <v>1286492.8653241466</v>
      </c>
      <c r="H73" s="352">
        <f t="shared" si="36"/>
        <v>5142</v>
      </c>
      <c r="I73" s="349">
        <v>1289920.8653241466</v>
      </c>
      <c r="J73" s="352">
        <v>2000000</v>
      </c>
      <c r="K73" s="352">
        <f>J73*$K$5+J73</f>
        <v>2092000</v>
      </c>
      <c r="L73" s="345">
        <f>K73*$L$5+K73</f>
        <v>2188232</v>
      </c>
    </row>
    <row r="74" spans="1:12">
      <c r="A74" s="96" t="s">
        <v>251</v>
      </c>
      <c r="B74" s="69" t="s">
        <v>600</v>
      </c>
      <c r="C74" s="932">
        <v>504116.08560000005</v>
      </c>
      <c r="D74" s="349">
        <v>504116.08560000005</v>
      </c>
      <c r="E74" s="349">
        <v>40507.085600000049</v>
      </c>
      <c r="F74" s="349">
        <v>68669.440000000002</v>
      </c>
      <c r="G74" s="352">
        <f t="shared" si="35"/>
        <v>435446.64560000005</v>
      </c>
      <c r="H74" s="352">
        <f t="shared" si="36"/>
        <v>103004.16</v>
      </c>
      <c r="I74" s="349">
        <v>40507.085600000049</v>
      </c>
      <c r="J74" s="352">
        <v>600000</v>
      </c>
      <c r="K74" s="352">
        <f>J74*K5+J74</f>
        <v>627600</v>
      </c>
      <c r="L74" s="352">
        <f>K74*L5+K74</f>
        <v>656469.6</v>
      </c>
    </row>
    <row r="75" spans="1:12">
      <c r="A75" s="96" t="s">
        <v>252</v>
      </c>
      <c r="B75" s="69" t="s">
        <v>355</v>
      </c>
      <c r="C75" s="932">
        <v>498648</v>
      </c>
      <c r="D75" s="349">
        <v>498648</v>
      </c>
      <c r="E75" s="349">
        <v>498648</v>
      </c>
      <c r="F75" s="349">
        <v>31636.74</v>
      </c>
      <c r="G75" s="352">
        <f t="shared" si="35"/>
        <v>467011.26</v>
      </c>
      <c r="H75" s="352">
        <f t="shared" si="36"/>
        <v>47455.11</v>
      </c>
      <c r="I75" s="349">
        <v>498648</v>
      </c>
      <c r="J75" s="352">
        <v>523580.4</v>
      </c>
      <c r="K75" s="352">
        <v>548712.25919999997</v>
      </c>
      <c r="L75" s="345">
        <v>575050.44764159992</v>
      </c>
    </row>
    <row r="76" spans="1:12">
      <c r="A76" s="96" t="s">
        <v>265</v>
      </c>
      <c r="B76" s="69" t="s">
        <v>218</v>
      </c>
      <c r="C76" s="932">
        <v>200000</v>
      </c>
      <c r="D76" s="349">
        <v>200000</v>
      </c>
      <c r="E76" s="349">
        <v>130000</v>
      </c>
      <c r="F76" s="349">
        <v>26659.27</v>
      </c>
      <c r="G76" s="352">
        <f t="shared" si="35"/>
        <v>173340.73</v>
      </c>
      <c r="H76" s="352">
        <f t="shared" si="36"/>
        <v>39988.904999999999</v>
      </c>
      <c r="I76" s="349">
        <v>130000</v>
      </c>
      <c r="J76" s="352">
        <v>210000</v>
      </c>
      <c r="K76" s="352">
        <f>J76*K5+J76</f>
        <v>219660</v>
      </c>
      <c r="L76" s="352">
        <f>K76*L5+K76</f>
        <v>229764.36</v>
      </c>
    </row>
    <row r="77" spans="1:12">
      <c r="A77" s="96" t="s">
        <v>263</v>
      </c>
      <c r="B77" s="69" t="s">
        <v>181</v>
      </c>
      <c r="C77" s="932">
        <v>132770.81599999999</v>
      </c>
      <c r="D77" s="349">
        <v>132770.81599999999</v>
      </c>
      <c r="E77" s="349">
        <v>32771</v>
      </c>
      <c r="F77" s="349">
        <v>0</v>
      </c>
      <c r="G77" s="352">
        <f t="shared" si="35"/>
        <v>132770.81599999999</v>
      </c>
      <c r="H77" s="352">
        <f t="shared" si="36"/>
        <v>0</v>
      </c>
      <c r="I77" s="349">
        <v>32771</v>
      </c>
      <c r="J77" s="352">
        <v>135000</v>
      </c>
      <c r="K77" s="352">
        <v>36061.208400000003</v>
      </c>
      <c r="L77" s="345">
        <v>37792.1464032</v>
      </c>
    </row>
    <row r="78" spans="1:12">
      <c r="A78" s="96" t="s">
        <v>270</v>
      </c>
      <c r="B78" s="69" t="s">
        <v>16</v>
      </c>
      <c r="C78" s="932">
        <v>60000</v>
      </c>
      <c r="D78" s="349">
        <v>60000</v>
      </c>
      <c r="E78" s="349">
        <v>60000</v>
      </c>
      <c r="F78" s="349">
        <v>34093.43</v>
      </c>
      <c r="G78" s="352">
        <f t="shared" si="35"/>
        <v>25906.57</v>
      </c>
      <c r="H78" s="352">
        <f t="shared" si="36"/>
        <v>51140.145000000004</v>
      </c>
      <c r="I78" s="349">
        <v>60000</v>
      </c>
      <c r="J78" s="352">
        <v>100000</v>
      </c>
      <c r="K78" s="352">
        <v>66024</v>
      </c>
      <c r="L78" s="345">
        <v>69193.152000000002</v>
      </c>
    </row>
    <row r="79" spans="1:12" s="332" customFormat="1">
      <c r="A79" s="338" t="s">
        <v>268</v>
      </c>
      <c r="B79" s="609" t="s">
        <v>24</v>
      </c>
      <c r="C79" s="928">
        <v>8416</v>
      </c>
      <c r="D79" s="339">
        <v>8416</v>
      </c>
      <c r="E79" s="339">
        <v>8416</v>
      </c>
      <c r="F79" s="339">
        <v>2124</v>
      </c>
      <c r="G79" s="352">
        <f t="shared" si="35"/>
        <v>6292</v>
      </c>
      <c r="H79" s="352">
        <f t="shared" si="36"/>
        <v>3186</v>
      </c>
      <c r="I79" s="339">
        <v>8416</v>
      </c>
      <c r="J79" s="352">
        <v>8836.7999999999993</v>
      </c>
      <c r="K79" s="352">
        <v>9260.9663999999993</v>
      </c>
      <c r="L79" s="345">
        <v>9705.4927871999989</v>
      </c>
    </row>
    <row r="80" spans="1:12" s="332" customFormat="1">
      <c r="A80" s="338" t="s">
        <v>262</v>
      </c>
      <c r="B80" s="609" t="s">
        <v>25</v>
      </c>
      <c r="C80" s="928">
        <v>1100000</v>
      </c>
      <c r="D80" s="339">
        <v>1100000</v>
      </c>
      <c r="E80" s="339">
        <v>1100000</v>
      </c>
      <c r="F80" s="339">
        <v>519112.29</v>
      </c>
      <c r="G80" s="352">
        <f t="shared" si="35"/>
        <v>580887.71</v>
      </c>
      <c r="H80" s="352">
        <f t="shared" si="36"/>
        <v>778668.43499999994</v>
      </c>
      <c r="I80" s="339">
        <v>1100000</v>
      </c>
      <c r="J80" s="352">
        <v>1155000</v>
      </c>
      <c r="K80" s="352">
        <v>1210440</v>
      </c>
      <c r="L80" s="345">
        <v>1268541.1200000001</v>
      </c>
    </row>
    <row r="81" spans="1:12" s="332" customFormat="1">
      <c r="A81" s="338" t="s">
        <v>261</v>
      </c>
      <c r="B81" s="609" t="s">
        <v>131</v>
      </c>
      <c r="C81" s="928">
        <v>603333.40367999999</v>
      </c>
      <c r="D81" s="339">
        <v>603333.40367999999</v>
      </c>
      <c r="E81" s="339">
        <v>603333</v>
      </c>
      <c r="F81" s="339">
        <v>598916.64</v>
      </c>
      <c r="G81" s="352">
        <f t="shared" si="35"/>
        <v>4416.7636799999746</v>
      </c>
      <c r="H81" s="352">
        <f t="shared" si="36"/>
        <v>898374.96</v>
      </c>
      <c r="I81" s="339">
        <v>603333</v>
      </c>
      <c r="J81" s="352">
        <v>1000000</v>
      </c>
      <c r="K81" s="352">
        <f>J81*K5+J81</f>
        <v>1046000</v>
      </c>
      <c r="L81" s="352">
        <f>K81*L5+K81</f>
        <v>1094116</v>
      </c>
    </row>
    <row r="82" spans="1:12">
      <c r="A82" s="338" t="s">
        <v>260</v>
      </c>
      <c r="B82" s="609" t="s">
        <v>171</v>
      </c>
      <c r="C82" s="928">
        <v>6834281.9795199996</v>
      </c>
      <c r="D82" s="339">
        <v>8025281.9795199996</v>
      </c>
      <c r="E82" s="339">
        <v>8025281.9795199996</v>
      </c>
      <c r="F82" s="339">
        <v>6027830.2200000007</v>
      </c>
      <c r="G82" s="352">
        <f t="shared" si="35"/>
        <v>1997451.7595199989</v>
      </c>
      <c r="H82" s="352">
        <f t="shared" si="36"/>
        <v>9041745.3300000019</v>
      </c>
      <c r="I82" s="339">
        <v>8025281.9795199996</v>
      </c>
      <c r="J82" s="352">
        <v>11240000</v>
      </c>
      <c r="K82" s="352">
        <f>J82*K5+J82</f>
        <v>11757040</v>
      </c>
      <c r="L82" s="345">
        <f>K82*L5+K82</f>
        <v>12297863.84</v>
      </c>
    </row>
    <row r="83" spans="1:12">
      <c r="A83" s="338" t="s">
        <v>249</v>
      </c>
      <c r="B83" s="609" t="s">
        <v>17</v>
      </c>
      <c r="C83" s="928">
        <v>134656</v>
      </c>
      <c r="D83" s="339">
        <v>134656</v>
      </c>
      <c r="E83" s="339">
        <v>134656</v>
      </c>
      <c r="F83" s="339">
        <v>102777.4</v>
      </c>
      <c r="G83" s="352">
        <f t="shared" si="35"/>
        <v>31878.600000000006</v>
      </c>
      <c r="H83" s="352">
        <f t="shared" si="36"/>
        <v>154166.09999999998</v>
      </c>
      <c r="I83" s="339">
        <v>134656</v>
      </c>
      <c r="J83" s="352">
        <f>141388.8/2</f>
        <v>70694.399999999994</v>
      </c>
      <c r="K83" s="352">
        <v>148175.46239999999</v>
      </c>
      <c r="L83" s="345">
        <v>155287.88459519998</v>
      </c>
    </row>
    <row r="84" spans="1:12" s="332" customFormat="1">
      <c r="A84" s="338" t="s">
        <v>248</v>
      </c>
      <c r="B84" s="609" t="s">
        <v>26</v>
      </c>
      <c r="C84" s="928">
        <v>400000</v>
      </c>
      <c r="D84" s="339"/>
      <c r="E84" s="339">
        <v>400000</v>
      </c>
      <c r="F84" s="339">
        <v>121423.44</v>
      </c>
      <c r="G84" s="352">
        <f t="shared" si="35"/>
        <v>-121423.44</v>
      </c>
      <c r="H84" s="352">
        <f t="shared" si="36"/>
        <v>182135.16</v>
      </c>
      <c r="I84" s="339">
        <v>400000</v>
      </c>
      <c r="J84" s="352">
        <v>420000</v>
      </c>
      <c r="K84" s="352">
        <v>440160</v>
      </c>
      <c r="L84" s="345">
        <v>461287.67999999999</v>
      </c>
    </row>
    <row r="85" spans="1:12" s="332" customFormat="1">
      <c r="A85" s="338" t="s">
        <v>357</v>
      </c>
      <c r="B85" s="609" t="s">
        <v>137</v>
      </c>
      <c r="C85" s="928">
        <v>100000</v>
      </c>
      <c r="D85" s="339">
        <v>100000</v>
      </c>
      <c r="E85" s="339">
        <v>50000</v>
      </c>
      <c r="F85" s="339">
        <v>101149.65</v>
      </c>
      <c r="G85" s="352">
        <f t="shared" si="35"/>
        <v>-1149.6499999999942</v>
      </c>
      <c r="H85" s="352">
        <f t="shared" si="36"/>
        <v>151724.47499999998</v>
      </c>
      <c r="I85" s="339">
        <v>50000</v>
      </c>
      <c r="J85" s="352">
        <v>52500</v>
      </c>
      <c r="K85" s="352">
        <v>55020</v>
      </c>
      <c r="L85" s="345">
        <v>57660.959999999999</v>
      </c>
    </row>
    <row r="86" spans="1:12">
      <c r="A86" s="338" t="s">
        <v>256</v>
      </c>
      <c r="B86" s="609" t="s">
        <v>138</v>
      </c>
      <c r="C86" s="928">
        <v>220920</v>
      </c>
      <c r="D86" s="339">
        <v>220920</v>
      </c>
      <c r="E86" s="339">
        <v>80000</v>
      </c>
      <c r="F86" s="339">
        <v>10000</v>
      </c>
      <c r="G86" s="352">
        <f t="shared" si="35"/>
        <v>210920</v>
      </c>
      <c r="H86" s="352">
        <f t="shared" si="36"/>
        <v>15000</v>
      </c>
      <c r="I86" s="339">
        <v>80000</v>
      </c>
      <c r="J86" s="352">
        <v>130000</v>
      </c>
      <c r="K86" s="352">
        <v>88032</v>
      </c>
      <c r="L86" s="345">
        <v>92257.535999999993</v>
      </c>
    </row>
    <row r="87" spans="1:12">
      <c r="A87" s="338" t="s">
        <v>253</v>
      </c>
      <c r="B87" s="609" t="s">
        <v>143</v>
      </c>
      <c r="C87" s="928">
        <v>66276</v>
      </c>
      <c r="D87" s="339">
        <v>66276</v>
      </c>
      <c r="E87" s="339">
        <v>66276</v>
      </c>
      <c r="F87" s="339">
        <v>7705</v>
      </c>
      <c r="G87" s="352">
        <f t="shared" si="35"/>
        <v>58571</v>
      </c>
      <c r="H87" s="352">
        <f t="shared" si="36"/>
        <v>11557.5</v>
      </c>
      <c r="I87" s="339">
        <v>66276</v>
      </c>
      <c r="J87" s="352">
        <v>69589.8</v>
      </c>
      <c r="K87" s="352">
        <v>72930.110400000005</v>
      </c>
      <c r="L87" s="345">
        <v>76430.755699200003</v>
      </c>
    </row>
    <row r="88" spans="1:12">
      <c r="A88" s="338" t="s">
        <v>264</v>
      </c>
      <c r="B88" s="609" t="s">
        <v>172</v>
      </c>
      <c r="C88" s="928">
        <v>295612</v>
      </c>
      <c r="D88" s="339">
        <v>295612</v>
      </c>
      <c r="E88" s="339">
        <v>295612</v>
      </c>
      <c r="F88" s="339">
        <v>14283.88</v>
      </c>
      <c r="G88" s="352">
        <f t="shared" si="35"/>
        <v>281328.12</v>
      </c>
      <c r="H88" s="352">
        <f t="shared" si="36"/>
        <v>21425.82</v>
      </c>
      <c r="I88" s="339">
        <v>295612</v>
      </c>
      <c r="J88" s="352">
        <v>500000</v>
      </c>
      <c r="K88" s="352">
        <v>325291.4448</v>
      </c>
      <c r="L88" s="345">
        <v>340905.43415039999</v>
      </c>
    </row>
    <row r="89" spans="1:12" s="332" customFormat="1">
      <c r="A89" s="338" t="s">
        <v>258</v>
      </c>
      <c r="B89" s="609" t="s">
        <v>173</v>
      </c>
      <c r="C89" s="928">
        <v>63546.06</v>
      </c>
      <c r="D89" s="339">
        <v>63546.06</v>
      </c>
      <c r="E89" s="339">
        <v>63546.06</v>
      </c>
      <c r="F89" s="620">
        <v>0</v>
      </c>
      <c r="G89" s="352">
        <f t="shared" si="35"/>
        <v>63546.06</v>
      </c>
      <c r="H89" s="352">
        <f t="shared" si="36"/>
        <v>0</v>
      </c>
      <c r="I89" s="339">
        <v>63546.06</v>
      </c>
      <c r="J89" s="352">
        <v>300000</v>
      </c>
      <c r="K89" s="352">
        <f>J89*K5+J89</f>
        <v>313800</v>
      </c>
      <c r="L89" s="352">
        <f>K89*L5+K89</f>
        <v>328234.8</v>
      </c>
    </row>
    <row r="90" spans="1:12">
      <c r="A90" s="96" t="s">
        <v>244</v>
      </c>
      <c r="B90" s="69" t="s">
        <v>206</v>
      </c>
      <c r="C90" s="932">
        <v>5049.6000000000004</v>
      </c>
      <c r="D90" s="349">
        <v>5049.6000000000004</v>
      </c>
      <c r="E90" s="349">
        <v>5049.6000000000004</v>
      </c>
      <c r="F90" s="349">
        <v>1600</v>
      </c>
      <c r="G90" s="352">
        <f t="shared" si="35"/>
        <v>3449.6000000000004</v>
      </c>
      <c r="H90" s="352">
        <f t="shared" si="36"/>
        <v>2400</v>
      </c>
      <c r="I90" s="349">
        <v>5049.6000000000004</v>
      </c>
      <c r="J90" s="352">
        <v>5302.08</v>
      </c>
      <c r="K90" s="352">
        <v>5556.5798400000003</v>
      </c>
      <c r="L90" s="345">
        <v>5823.2956723200004</v>
      </c>
    </row>
    <row r="91" spans="1:12">
      <c r="A91" s="96" t="s">
        <v>358</v>
      </c>
      <c r="B91" s="69" t="s">
        <v>235</v>
      </c>
      <c r="C91" s="932">
        <v>2203836</v>
      </c>
      <c r="D91" s="349">
        <v>2203836</v>
      </c>
      <c r="E91" s="349">
        <v>2203836</v>
      </c>
      <c r="F91" s="349">
        <v>2311493.81</v>
      </c>
      <c r="G91" s="352">
        <f t="shared" si="35"/>
        <v>-107657.81000000006</v>
      </c>
      <c r="H91" s="352">
        <f t="shared" si="36"/>
        <v>3467240.7149999999</v>
      </c>
      <c r="I91" s="349">
        <v>2203836</v>
      </c>
      <c r="J91" s="352">
        <v>2214027.7999999998</v>
      </c>
      <c r="K91" s="352">
        <f>J91*K5+J91</f>
        <v>2315873.0787999998</v>
      </c>
      <c r="L91" s="345">
        <f>K91*L5+K91</f>
        <v>2422403.2404247997</v>
      </c>
    </row>
    <row r="92" spans="1:12" s="657" customFormat="1" ht="15.75" thickBot="1">
      <c r="A92" s="338"/>
      <c r="B92" s="689" t="s">
        <v>0</v>
      </c>
      <c r="C92" s="933">
        <f t="shared" ref="C92:I92" si="37">SUM(C64:C91)</f>
        <v>21825460.122870311</v>
      </c>
      <c r="D92" s="698">
        <f t="shared" si="37"/>
        <v>22926460.122870311</v>
      </c>
      <c r="E92" s="698">
        <f t="shared" si="37"/>
        <v>21907717.903190311</v>
      </c>
      <c r="F92" s="698">
        <f t="shared" si="37"/>
        <v>13777610.080000002</v>
      </c>
      <c r="G92" s="698">
        <f t="shared" si="37"/>
        <v>9148850.0428703092</v>
      </c>
      <c r="H92" s="698">
        <f t="shared" si="37"/>
        <v>20666415.120000005</v>
      </c>
      <c r="I92" s="698">
        <f t="shared" si="37"/>
        <v>21907717.903190311</v>
      </c>
      <c r="J92" s="698">
        <f t="shared" ref="J92:K92" si="38">SUM(J64:J91)</f>
        <v>28481883.840828024</v>
      </c>
      <c r="K92" s="698">
        <f t="shared" si="38"/>
        <v>29072686.558536116</v>
      </c>
      <c r="L92" s="934">
        <f t="shared" ref="L92" si="39">SUM(L64:L91)</f>
        <v>30429138.831735417</v>
      </c>
    </row>
    <row r="93" spans="1:12" ht="15.75" thickTop="1">
      <c r="A93" s="96"/>
      <c r="B93" s="69"/>
      <c r="C93" s="766"/>
      <c r="D93" s="193"/>
      <c r="E93" s="193"/>
      <c r="F93" s="193"/>
      <c r="G93" s="113"/>
      <c r="H93" s="352"/>
      <c r="I93" s="352"/>
      <c r="J93" s="352"/>
      <c r="K93" s="352"/>
      <c r="L93" s="345"/>
    </row>
    <row r="94" spans="1:12" ht="15.75" thickBot="1">
      <c r="A94" s="96">
        <v>4600</v>
      </c>
      <c r="B94" s="19" t="s">
        <v>51</v>
      </c>
      <c r="C94" s="20">
        <f t="shared" ref="C94:I94" si="40">C92+C53+C43+C41+C29+C60</f>
        <v>37724077.894213393</v>
      </c>
      <c r="D94" s="346">
        <f t="shared" si="40"/>
        <v>38125077.894213393</v>
      </c>
      <c r="E94" s="346">
        <f t="shared" si="40"/>
        <v>37235010.13453339</v>
      </c>
      <c r="F94" s="346">
        <f t="shared" si="40"/>
        <v>22776489.046666667</v>
      </c>
      <c r="G94" s="346">
        <f t="shared" si="40"/>
        <v>15748588.847546723</v>
      </c>
      <c r="H94" s="346">
        <f t="shared" si="40"/>
        <v>34164733.57</v>
      </c>
      <c r="I94" s="346">
        <f t="shared" si="40"/>
        <v>37235010.13453339</v>
      </c>
      <c r="J94" s="346">
        <f t="shared" ref="J94:K94" si="41">J92+J53+J43+J41+J29+J60</f>
        <v>44360162.825792164</v>
      </c>
      <c r="K94" s="346">
        <f t="shared" si="41"/>
        <v>45733362.714488611</v>
      </c>
      <c r="L94" s="209">
        <f t="shared" ref="L94" si="42">L92+L53+L43+L41+L29+L60</f>
        <v>48006257.521538094</v>
      </c>
    </row>
    <row r="95" spans="1:12" ht="15.75" thickTop="1">
      <c r="A95" s="96"/>
      <c r="B95" s="69"/>
      <c r="C95" s="766"/>
      <c r="D95" s="193"/>
      <c r="E95" s="193"/>
      <c r="F95" s="193"/>
      <c r="G95" s="113"/>
      <c r="H95" s="352"/>
      <c r="I95" s="352"/>
      <c r="J95" s="352"/>
      <c r="K95" s="352"/>
      <c r="L95" s="345"/>
    </row>
    <row r="96" spans="1:12">
      <c r="A96" s="96"/>
      <c r="B96" s="69"/>
      <c r="C96" s="766"/>
      <c r="D96" s="193"/>
      <c r="E96" s="193"/>
      <c r="F96" s="193"/>
      <c r="G96" s="113"/>
      <c r="H96" s="352"/>
      <c r="I96" s="352"/>
      <c r="J96" s="352"/>
      <c r="K96" s="352"/>
      <c r="L96" s="345"/>
    </row>
    <row r="97" spans="1:12" ht="15.75" thickBot="1">
      <c r="A97" s="97">
        <v>5400</v>
      </c>
      <c r="B97" s="85" t="s">
        <v>52</v>
      </c>
      <c r="C97" s="312">
        <f>C22-C94</f>
        <v>3000000.0000000075</v>
      </c>
      <c r="D97" s="611">
        <f>D22-D94</f>
        <v>2600000.0000000075</v>
      </c>
      <c r="E97" s="611">
        <f t="shared" ref="E97:I97" si="43">E22-E94</f>
        <v>3490067.7596800104</v>
      </c>
      <c r="F97" s="611">
        <f t="shared" si="43"/>
        <v>7837550.3279437013</v>
      </c>
      <c r="G97" s="611">
        <f t="shared" si="43"/>
        <v>-5638550.3279436901</v>
      </c>
      <c r="H97" s="611">
        <f t="shared" si="43"/>
        <v>6664970.9792134017</v>
      </c>
      <c r="I97" s="611">
        <f t="shared" si="43"/>
        <v>3490067.7596800104</v>
      </c>
      <c r="J97" s="611">
        <f t="shared" ref="J97:K97" si="44">J22-J94</f>
        <v>3010800.0000000373</v>
      </c>
      <c r="K97" s="611">
        <f t="shared" si="44"/>
        <v>1722182.9999999925</v>
      </c>
      <c r="L97" s="359">
        <f t="shared" ref="L97" si="45">L22-L94</f>
        <v>1734403.0650000051</v>
      </c>
    </row>
    <row r="98" spans="1:12" ht="15.75" thickTop="1">
      <c r="A98" s="96"/>
      <c r="B98" s="69"/>
      <c r="C98" s="766"/>
      <c r="D98" s="193"/>
      <c r="E98" s="193"/>
      <c r="F98" s="193"/>
      <c r="G98" s="113"/>
      <c r="H98" s="352"/>
      <c r="I98" s="352"/>
      <c r="J98" s="352"/>
      <c r="K98" s="352"/>
      <c r="L98" s="345"/>
    </row>
    <row r="99" spans="1:12">
      <c r="A99" s="96"/>
      <c r="B99" s="69"/>
      <c r="C99" s="766"/>
      <c r="D99" s="193"/>
      <c r="E99" s="193"/>
      <c r="F99" s="193"/>
      <c r="G99" s="113"/>
      <c r="H99" s="352"/>
      <c r="I99" s="352"/>
      <c r="J99" s="352"/>
      <c r="K99" s="352"/>
      <c r="L99" s="345"/>
    </row>
    <row r="100" spans="1:12" ht="30">
      <c r="A100" s="97">
        <v>6300</v>
      </c>
      <c r="B100" s="19" t="s">
        <v>53</v>
      </c>
      <c r="C100" s="766"/>
      <c r="D100" s="193"/>
      <c r="E100" s="193"/>
      <c r="F100" s="193"/>
      <c r="G100" s="113"/>
      <c r="H100" s="352"/>
      <c r="I100" s="352"/>
      <c r="J100" s="352"/>
      <c r="K100" s="352"/>
      <c r="L100" s="345"/>
    </row>
    <row r="101" spans="1:12" s="191" customFormat="1">
      <c r="A101" s="96" t="s">
        <v>497</v>
      </c>
      <c r="B101" s="191" t="s">
        <v>498</v>
      </c>
      <c r="C101" s="935">
        <v>200000</v>
      </c>
      <c r="D101" s="36">
        <v>200000</v>
      </c>
      <c r="E101" s="352">
        <v>200000</v>
      </c>
      <c r="F101" s="36">
        <v>27500</v>
      </c>
      <c r="G101" s="113">
        <v>172500</v>
      </c>
      <c r="H101" s="352">
        <f t="shared" ref="H101" si="46">F101/$H$5*12</f>
        <v>41250</v>
      </c>
      <c r="I101" s="352">
        <v>200000</v>
      </c>
      <c r="J101" s="352">
        <v>210800</v>
      </c>
      <c r="K101" s="352">
        <v>222183</v>
      </c>
      <c r="L101" s="345">
        <v>234403.065</v>
      </c>
    </row>
    <row r="102" spans="1:12">
      <c r="A102" s="1036" t="s">
        <v>449</v>
      </c>
      <c r="B102" s="303" t="s">
        <v>450</v>
      </c>
      <c r="C102" s="1039">
        <v>0</v>
      </c>
      <c r="D102" s="812"/>
      <c r="E102" s="353"/>
      <c r="F102" s="812"/>
      <c r="G102" s="1040"/>
      <c r="H102" s="353"/>
      <c r="I102" s="353"/>
      <c r="J102" s="353">
        <v>1300000</v>
      </c>
      <c r="K102" s="353">
        <v>0</v>
      </c>
      <c r="L102" s="218">
        <v>0</v>
      </c>
    </row>
    <row r="103" spans="1:12" s="191" customFormat="1">
      <c r="A103" s="1036" t="s">
        <v>451</v>
      </c>
      <c r="B103" s="303" t="s">
        <v>451</v>
      </c>
      <c r="C103" s="1039"/>
      <c r="D103" s="812"/>
      <c r="E103" s="353"/>
      <c r="F103" s="812"/>
      <c r="G103" s="1040"/>
      <c r="H103" s="353">
        <v>0</v>
      </c>
      <c r="I103" s="353"/>
      <c r="J103" s="353"/>
      <c r="K103" s="353"/>
      <c r="L103" s="218"/>
    </row>
    <row r="104" spans="1:12" s="191" customFormat="1">
      <c r="A104" s="1036" t="s">
        <v>452</v>
      </c>
      <c r="B104" s="303" t="s">
        <v>452</v>
      </c>
      <c r="C104" s="1039"/>
      <c r="D104" s="812"/>
      <c r="E104" s="353"/>
      <c r="F104" s="812"/>
      <c r="G104" s="1040"/>
      <c r="H104" s="353">
        <v>0</v>
      </c>
      <c r="I104" s="353"/>
      <c r="J104" s="353">
        <v>0</v>
      </c>
      <c r="K104" s="353">
        <v>0</v>
      </c>
      <c r="L104" s="218">
        <v>0</v>
      </c>
    </row>
    <row r="105" spans="1:12" s="191" customFormat="1">
      <c r="A105" s="1036"/>
      <c r="B105" s="303"/>
      <c r="C105" s="1039"/>
      <c r="D105" s="812"/>
      <c r="E105" s="353"/>
      <c r="F105" s="812"/>
      <c r="G105" s="1040"/>
      <c r="H105" s="353"/>
      <c r="I105" s="353"/>
      <c r="J105" s="353"/>
      <c r="K105" s="353"/>
      <c r="L105" s="218"/>
    </row>
    <row r="106" spans="1:12" s="682" customFormat="1" ht="15.75" thickBot="1">
      <c r="A106" s="678"/>
      <c r="B106" s="689" t="s">
        <v>0</v>
      </c>
      <c r="C106" s="931">
        <f>SUM(C101:C105)</f>
        <v>200000</v>
      </c>
      <c r="D106" s="693">
        <f t="shared" ref="D106:L106" si="47">SUM(D101:D105)</f>
        <v>200000</v>
      </c>
      <c r="E106" s="693">
        <f t="shared" si="47"/>
        <v>200000</v>
      </c>
      <c r="F106" s="693">
        <f t="shared" si="47"/>
        <v>27500</v>
      </c>
      <c r="G106" s="693">
        <f t="shared" si="47"/>
        <v>172500</v>
      </c>
      <c r="H106" s="693">
        <f t="shared" si="47"/>
        <v>41250</v>
      </c>
      <c r="I106" s="693">
        <f t="shared" si="47"/>
        <v>200000</v>
      </c>
      <c r="J106" s="693">
        <f t="shared" si="47"/>
        <v>1510800</v>
      </c>
      <c r="K106" s="693">
        <f t="shared" si="47"/>
        <v>222183</v>
      </c>
      <c r="L106" s="936">
        <f t="shared" si="47"/>
        <v>234403.065</v>
      </c>
    </row>
    <row r="107" spans="1:12" ht="15.75" thickTop="1">
      <c r="A107" s="96"/>
      <c r="B107" s="69"/>
      <c r="C107" s="766"/>
      <c r="D107" s="193"/>
      <c r="E107" s="641"/>
      <c r="F107" s="641"/>
      <c r="G107" s="642"/>
      <c r="H107" s="636"/>
      <c r="I107" s="636"/>
      <c r="J107" s="641"/>
      <c r="K107" s="636"/>
      <c r="L107" s="637"/>
    </row>
    <row r="108" spans="1:12">
      <c r="A108" s="99">
        <v>6400</v>
      </c>
      <c r="B108" s="19" t="s">
        <v>66</v>
      </c>
      <c r="C108" s="766"/>
      <c r="D108" s="193"/>
      <c r="E108" s="193"/>
      <c r="F108" s="193"/>
      <c r="G108" s="113"/>
      <c r="H108" s="352"/>
      <c r="I108" s="352"/>
      <c r="J108" s="352"/>
      <c r="K108" s="352"/>
      <c r="L108" s="345"/>
    </row>
    <row r="109" spans="1:12">
      <c r="A109" s="96" t="s">
        <v>360</v>
      </c>
      <c r="B109" s="69" t="s">
        <v>359</v>
      </c>
      <c r="C109" s="932">
        <v>2800000</v>
      </c>
      <c r="D109" s="349">
        <v>1500000</v>
      </c>
      <c r="E109" s="349">
        <v>1500000</v>
      </c>
      <c r="F109" s="349">
        <v>165325.34</v>
      </c>
      <c r="G109" s="352">
        <f>C109-F109</f>
        <v>2634674.66</v>
      </c>
      <c r="H109" s="352">
        <f>D109</f>
        <v>1500000</v>
      </c>
      <c r="I109" s="352">
        <v>1500000</v>
      </c>
      <c r="J109" s="352">
        <v>1500000</v>
      </c>
      <c r="K109" s="352">
        <v>1500000</v>
      </c>
      <c r="L109" s="345">
        <v>1500000</v>
      </c>
    </row>
    <row r="110" spans="1:12" s="7" customFormat="1" ht="15.75" thickBot="1">
      <c r="A110" s="97"/>
      <c r="B110" s="75" t="s">
        <v>0</v>
      </c>
      <c r="C110" s="937">
        <f t="shared" ref="C110:I110" si="48">C109</f>
        <v>2800000</v>
      </c>
      <c r="D110" s="612">
        <f t="shared" si="48"/>
        <v>1500000</v>
      </c>
      <c r="E110" s="612">
        <f t="shared" si="48"/>
        <v>1500000</v>
      </c>
      <c r="F110" s="612">
        <f t="shared" si="48"/>
        <v>165325.34</v>
      </c>
      <c r="G110" s="612">
        <f t="shared" si="48"/>
        <v>2634674.66</v>
      </c>
      <c r="H110" s="612">
        <f t="shared" si="48"/>
        <v>1500000</v>
      </c>
      <c r="I110" s="612">
        <f t="shared" si="48"/>
        <v>1500000</v>
      </c>
      <c r="J110" s="612">
        <f t="shared" ref="J110:K110" si="49">J109</f>
        <v>1500000</v>
      </c>
      <c r="K110" s="612">
        <f t="shared" si="49"/>
        <v>1500000</v>
      </c>
      <c r="L110" s="938">
        <f t="shared" ref="L110" si="50">L109</f>
        <v>1500000</v>
      </c>
    </row>
    <row r="111" spans="1:12" ht="15.75" thickTop="1">
      <c r="A111" s="96"/>
      <c r="B111" s="69"/>
      <c r="C111" s="766"/>
      <c r="D111" s="193"/>
      <c r="E111" s="193"/>
      <c r="F111" s="193"/>
      <c r="G111" s="113"/>
      <c r="H111" s="352"/>
      <c r="I111" s="352"/>
      <c r="J111" s="352"/>
      <c r="K111" s="352"/>
      <c r="L111" s="345"/>
    </row>
    <row r="112" spans="1:12" s="7" customFormat="1" ht="30.75" thickBot="1">
      <c r="A112" s="97">
        <v>6500</v>
      </c>
      <c r="B112" s="19" t="s">
        <v>54</v>
      </c>
      <c r="C112" s="939">
        <f t="shared" ref="C112:I112" si="51">C22-C94-C106-C110</f>
        <v>7.4505805969238281E-9</v>
      </c>
      <c r="D112" s="613">
        <f t="shared" si="51"/>
        <v>900000.00000000745</v>
      </c>
      <c r="E112" s="613">
        <f t="shared" si="51"/>
        <v>1790067.7596800104</v>
      </c>
      <c r="F112" s="613">
        <f t="shared" si="51"/>
        <v>7644724.9879437014</v>
      </c>
      <c r="G112" s="613">
        <f t="shared" si="51"/>
        <v>-8445724.9879436903</v>
      </c>
      <c r="H112" s="613">
        <f t="shared" si="51"/>
        <v>5123720.9792134017</v>
      </c>
      <c r="I112" s="613">
        <f t="shared" si="51"/>
        <v>1790067.7596800104</v>
      </c>
      <c r="J112" s="613">
        <f t="shared" ref="J112:K112" si="52">J22-J94-J106-J110</f>
        <v>3.7252902984619141E-8</v>
      </c>
      <c r="K112" s="613">
        <f t="shared" si="52"/>
        <v>-7.4505805969238281E-9</v>
      </c>
      <c r="L112" s="940">
        <f t="shared" ref="L112" si="53">L22-L94-L106-L110</f>
        <v>5.1222741603851318E-9</v>
      </c>
    </row>
    <row r="113" spans="1:12" ht="15.75" thickTop="1">
      <c r="A113" s="96"/>
      <c r="B113" s="69"/>
      <c r="C113" s="766"/>
      <c r="D113" s="193"/>
      <c r="E113" s="193"/>
      <c r="F113" s="193"/>
      <c r="G113" s="113"/>
      <c r="H113" s="352"/>
      <c r="I113" s="352"/>
      <c r="J113" s="352"/>
      <c r="K113" s="352"/>
      <c r="L113" s="345"/>
    </row>
    <row r="114" spans="1:12">
      <c r="A114" s="96"/>
      <c r="B114" s="69"/>
      <c r="C114" s="766"/>
      <c r="D114" s="193"/>
      <c r="E114" s="193"/>
      <c r="F114" s="193"/>
      <c r="G114" s="113"/>
      <c r="H114" s="352"/>
      <c r="I114" s="352"/>
      <c r="J114" s="352"/>
      <c r="K114" s="352"/>
      <c r="L114" s="345"/>
    </row>
    <row r="115" spans="1:12" s="7" customFormat="1" ht="45.75" thickBot="1">
      <c r="A115" s="104">
        <v>6700</v>
      </c>
      <c r="B115" s="610" t="s">
        <v>55</v>
      </c>
      <c r="C115" s="941">
        <f t="shared" ref="C115:I115" si="54">C112</f>
        <v>7.4505805969238281E-9</v>
      </c>
      <c r="D115" s="617">
        <f t="shared" si="54"/>
        <v>900000.00000000745</v>
      </c>
      <c r="E115" s="617">
        <f t="shared" si="54"/>
        <v>1790067.7596800104</v>
      </c>
      <c r="F115" s="617">
        <f t="shared" si="54"/>
        <v>7644724.9879437014</v>
      </c>
      <c r="G115" s="617">
        <f t="shared" si="54"/>
        <v>-8445724.9879436903</v>
      </c>
      <c r="H115" s="617">
        <f t="shared" si="54"/>
        <v>5123720.9792134017</v>
      </c>
      <c r="I115" s="617">
        <f t="shared" si="54"/>
        <v>1790067.7596800104</v>
      </c>
      <c r="J115" s="617">
        <f t="shared" ref="J115:K115" si="55">J112</f>
        <v>3.7252902984619141E-8</v>
      </c>
      <c r="K115" s="617">
        <f t="shared" si="55"/>
        <v>-7.4505805969238281E-9</v>
      </c>
      <c r="L115" s="942">
        <f t="shared" ref="L115" si="56">L112</f>
        <v>5.1222741603851318E-9</v>
      </c>
    </row>
    <row r="116" spans="1:12">
      <c r="A116" s="96"/>
      <c r="B116" s="69"/>
      <c r="C116" s="766"/>
      <c r="D116" s="193"/>
      <c r="E116" s="193"/>
      <c r="F116" s="193"/>
      <c r="G116" s="115"/>
      <c r="H116" s="127"/>
      <c r="I116" s="127"/>
      <c r="J116" s="127"/>
      <c r="K116" s="127"/>
      <c r="L116" s="210"/>
    </row>
    <row r="117" spans="1:12" ht="15.75" thickBot="1">
      <c r="A117" s="101"/>
      <c r="B117" s="890"/>
      <c r="C117" s="943"/>
      <c r="D117" s="33"/>
      <c r="E117" s="33"/>
      <c r="F117" s="33"/>
      <c r="G117" s="116"/>
      <c r="H117" s="182"/>
      <c r="I117" s="182"/>
      <c r="J117" s="182"/>
      <c r="K117" s="182"/>
      <c r="L117" s="360"/>
    </row>
  </sheetData>
  <customSheetViews>
    <customSheetView guid="{FDA731C6-6FB3-4A94-83F6-34E751A839F6}" scale="80" fitToPage="1" printArea="1" hiddenColumns="1">
      <pane ySplit="9" topLeftCell="A69" activePane="bottomLeft" state="frozen"/>
      <selection pane="bottomLeft" activeCell="J75" sqref="J75"/>
      <pageMargins left="0.70866141732283472" right="0.70866141732283472" top="0.74803149606299213" bottom="0.74803149606299213" header="0.31496062992125984" footer="0.31496062992125984"/>
      <pageSetup paperSize="9" scale="65" fitToHeight="0" orientation="portrait" r:id="rId1"/>
    </customSheetView>
  </customSheetViews>
  <mergeCells count="6">
    <mergeCell ref="A6:B8"/>
    <mergeCell ref="C6:H6"/>
    <mergeCell ref="A4:L4"/>
    <mergeCell ref="A1:L1"/>
    <mergeCell ref="A3:L3"/>
    <mergeCell ref="J6:L6"/>
  </mergeCells>
  <phoneticPr fontId="18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portrait" horizontalDpi="4294967293" r:id="rId2"/>
  <rowBreaks count="1" manualBreakCount="1">
    <brk id="115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L554"/>
  <sheetViews>
    <sheetView topLeftCell="A73" zoomScale="80" zoomScaleNormal="80" zoomScaleSheetLayoutView="80" workbookViewId="0">
      <selection activeCell="L14" sqref="L14"/>
    </sheetView>
  </sheetViews>
  <sheetFormatPr defaultRowHeight="12.75"/>
  <cols>
    <col min="1" max="1" width="32.7109375" style="91" customWidth="1"/>
    <col min="2" max="2" width="53.42578125" customWidth="1"/>
    <col min="3" max="5" width="18.7109375" style="1" customWidth="1"/>
    <col min="6" max="6" width="18.7109375" style="54" hidden="1" customWidth="1"/>
    <col min="7" max="7" width="19" style="54" hidden="1" customWidth="1"/>
    <col min="8" max="8" width="20.7109375" style="54" hidden="1" customWidth="1"/>
    <col min="9" max="9" width="20.7109375" style="54" customWidth="1"/>
    <col min="10" max="10" width="23" style="54" customWidth="1"/>
    <col min="11" max="12" width="20.7109375" style="54" customWidth="1"/>
  </cols>
  <sheetData>
    <row r="1" spans="1:12" s="175" customFormat="1" ht="22.5">
      <c r="A1" s="1116" t="s">
        <v>38</v>
      </c>
      <c r="B1" s="1116"/>
      <c r="C1" s="1116"/>
      <c r="D1" s="1116"/>
      <c r="E1" s="1116"/>
      <c r="F1" s="1116"/>
      <c r="G1" s="1116"/>
      <c r="H1" s="1116"/>
      <c r="I1" s="1116"/>
      <c r="J1" s="1116"/>
      <c r="K1" s="1116"/>
      <c r="L1" s="1116"/>
    </row>
    <row r="2" spans="1:12" s="175" customFormat="1" ht="22.5">
      <c r="A2" s="1116"/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</row>
    <row r="3" spans="1:12" s="175" customFormat="1" ht="22.5">
      <c r="A3" s="1116" t="str">
        <f>'0001'!A2:H2</f>
        <v>MEDUIM TERM REVENUE AND EXPENDITURE FRAMEWORK FOR FINANCIAL YEARS 2020-2021/2021-2022/2022-2023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  <c r="L3" s="1116"/>
    </row>
    <row r="4" spans="1:12" s="176" customFormat="1" ht="24" customHeight="1">
      <c r="A4" s="1116" t="s">
        <v>65</v>
      </c>
      <c r="B4" s="1116"/>
      <c r="C4" s="1116"/>
      <c r="D4" s="1116"/>
      <c r="E4" s="1116"/>
      <c r="F4" s="1116"/>
      <c r="G4" s="1116"/>
      <c r="H4" s="1116"/>
      <c r="I4" s="1116"/>
      <c r="J4" s="1116"/>
      <c r="K4" s="1116"/>
      <c r="L4" s="1116"/>
    </row>
    <row r="5" spans="1:12" s="149" customFormat="1" ht="18" customHeight="1">
      <c r="A5" s="236"/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</row>
    <row r="6" spans="1:12" s="149" customFormat="1" ht="20.25" thickBot="1">
      <c r="A6" s="231"/>
      <c r="B6" s="179"/>
      <c r="C6" s="167"/>
      <c r="D6" s="167"/>
      <c r="E6" s="167"/>
      <c r="F6" s="170">
        <v>5.3999999999999999E-2</v>
      </c>
      <c r="G6" s="170"/>
      <c r="H6" s="172">
        <v>7</v>
      </c>
      <c r="I6" s="172"/>
      <c r="J6" s="479">
        <v>4.4999999999999998E-2</v>
      </c>
      <c r="K6" s="479">
        <v>4.5999999999999999E-2</v>
      </c>
      <c r="L6" s="479">
        <v>4.5999999999999999E-2</v>
      </c>
    </row>
    <row r="7" spans="1:12" s="7" customFormat="1" ht="39.75" customHeight="1" thickBot="1">
      <c r="A7" s="1098" t="s">
        <v>37</v>
      </c>
      <c r="B7" s="1099"/>
      <c r="C7" s="1104" t="s">
        <v>191</v>
      </c>
      <c r="D7" s="1105"/>
      <c r="E7" s="1105"/>
      <c r="F7" s="1105"/>
      <c r="G7" s="1105"/>
      <c r="H7" s="1115"/>
      <c r="I7" s="645"/>
      <c r="J7" s="1077" t="s">
        <v>428</v>
      </c>
      <c r="K7" s="1078"/>
      <c r="L7" s="1079"/>
    </row>
    <row r="8" spans="1:12" s="7" customFormat="1" ht="15.75" thickBot="1">
      <c r="A8" s="1100"/>
      <c r="B8" s="1101"/>
      <c r="C8" s="357" t="s">
        <v>405</v>
      </c>
      <c r="D8" s="357" t="s">
        <v>405</v>
      </c>
      <c r="E8" s="357" t="s">
        <v>405</v>
      </c>
      <c r="F8" s="357" t="s">
        <v>405</v>
      </c>
      <c r="G8" s="357" t="s">
        <v>405</v>
      </c>
      <c r="H8" s="357" t="s">
        <v>405</v>
      </c>
      <c r="I8" s="663" t="s">
        <v>405</v>
      </c>
      <c r="J8" s="473" t="s">
        <v>429</v>
      </c>
      <c r="K8" s="474" t="s">
        <v>430</v>
      </c>
      <c r="L8" s="474" t="s">
        <v>446</v>
      </c>
    </row>
    <row r="9" spans="1:12" s="7" customFormat="1" ht="45.75" thickBot="1">
      <c r="A9" s="1102"/>
      <c r="B9" s="1103"/>
      <c r="C9" s="273" t="s">
        <v>57</v>
      </c>
      <c r="D9" s="273" t="s">
        <v>406</v>
      </c>
      <c r="E9" s="356" t="s">
        <v>512</v>
      </c>
      <c r="F9" s="274" t="s">
        <v>91</v>
      </c>
      <c r="G9" s="273" t="s">
        <v>110</v>
      </c>
      <c r="H9" s="274" t="s">
        <v>76</v>
      </c>
      <c r="I9" s="380" t="s">
        <v>511</v>
      </c>
      <c r="J9" s="475" t="s">
        <v>431</v>
      </c>
      <c r="K9" s="475" t="s">
        <v>432</v>
      </c>
      <c r="L9" s="476" t="s">
        <v>433</v>
      </c>
    </row>
    <row r="10" spans="1:12" s="7" customFormat="1" ht="15">
      <c r="A10" s="362" t="s">
        <v>236</v>
      </c>
      <c r="B10" s="386" t="s">
        <v>43</v>
      </c>
      <c r="C10" s="10"/>
      <c r="D10" s="185"/>
      <c r="E10" s="185"/>
      <c r="F10" s="135"/>
      <c r="G10" s="315"/>
      <c r="H10" s="136"/>
      <c r="I10" s="136"/>
      <c r="J10" s="136"/>
      <c r="K10" s="136"/>
      <c r="L10" s="136"/>
    </row>
    <row r="11" spans="1:12" s="7" customFormat="1" ht="15">
      <c r="A11" s="363"/>
      <c r="B11" s="387"/>
      <c r="C11" s="58"/>
      <c r="D11" s="342"/>
      <c r="E11" s="342"/>
      <c r="F11" s="138"/>
      <c r="G11" s="316"/>
      <c r="H11" s="133"/>
      <c r="I11" s="348"/>
      <c r="J11" s="348"/>
      <c r="K11" s="348"/>
      <c r="L11" s="348"/>
    </row>
    <row r="12" spans="1:12" s="7" customFormat="1" ht="15">
      <c r="A12" s="363">
        <v>1600</v>
      </c>
      <c r="B12" s="387" t="s">
        <v>44</v>
      </c>
      <c r="C12" s="58"/>
      <c r="D12" s="342"/>
      <c r="E12" s="342"/>
      <c r="F12" s="138"/>
      <c r="G12" s="222"/>
      <c r="H12" s="133"/>
      <c r="I12" s="348"/>
      <c r="J12" s="348"/>
      <c r="K12" s="348"/>
      <c r="L12" s="348"/>
    </row>
    <row r="13" spans="1:12" s="62" customFormat="1" ht="15">
      <c r="A13" s="106" t="s">
        <v>238</v>
      </c>
      <c r="B13" s="388" t="s">
        <v>165</v>
      </c>
      <c r="C13" s="58">
        <v>7941259.5323623298</v>
      </c>
      <c r="D13" s="342">
        <v>7941259.5323623298</v>
      </c>
      <c r="E13" s="342">
        <v>7941259.5323623298</v>
      </c>
      <c r="F13" s="197">
        <v>3308870.4594544498</v>
      </c>
      <c r="G13" s="222">
        <v>4632389.0729078799</v>
      </c>
      <c r="H13" s="133">
        <v>7941259.5323623298</v>
      </c>
      <c r="I13" s="342">
        <v>7941259.5323623298</v>
      </c>
      <c r="J13" s="348">
        <v>8226963.9533706298</v>
      </c>
      <c r="K13" s="348">
        <v>8607704.2952256799</v>
      </c>
      <c r="L13" s="348">
        <v>9005958.6928060595</v>
      </c>
    </row>
    <row r="14" spans="1:12" s="6" customFormat="1" ht="15.75" thickBot="1">
      <c r="A14" s="364"/>
      <c r="B14" s="387" t="s">
        <v>0</v>
      </c>
      <c r="C14" s="61">
        <f>C13</f>
        <v>7941259.5323623298</v>
      </c>
      <c r="D14" s="343">
        <f>D13</f>
        <v>7941259.5323623298</v>
      </c>
      <c r="E14" s="343">
        <f t="shared" ref="E14:I14" si="0">E13</f>
        <v>7941259.5323623298</v>
      </c>
      <c r="F14" s="343">
        <f t="shared" si="0"/>
        <v>3308870.4594544498</v>
      </c>
      <c r="G14" s="343">
        <f t="shared" si="0"/>
        <v>4632389.0729078799</v>
      </c>
      <c r="H14" s="343">
        <f t="shared" si="0"/>
        <v>7941259.5323623298</v>
      </c>
      <c r="I14" s="343">
        <f t="shared" si="0"/>
        <v>7941259.5323623298</v>
      </c>
      <c r="J14" s="343">
        <f t="shared" ref="J14:K14" si="1">J13</f>
        <v>8226963.9533706298</v>
      </c>
      <c r="K14" s="343">
        <f t="shared" si="1"/>
        <v>8607704.2952256799</v>
      </c>
      <c r="L14" s="343">
        <f t="shared" ref="L14" si="2">L13</f>
        <v>9005958.6928060595</v>
      </c>
    </row>
    <row r="15" spans="1:12" s="6" customFormat="1" ht="15.75" thickTop="1">
      <c r="A15" s="364"/>
      <c r="B15" s="389"/>
      <c r="C15" s="68"/>
      <c r="D15" s="68"/>
      <c r="E15" s="68"/>
      <c r="F15" s="139"/>
      <c r="G15" s="186"/>
      <c r="H15" s="139"/>
      <c r="I15" s="139"/>
      <c r="J15" s="139"/>
      <c r="K15" s="139"/>
      <c r="L15" s="139"/>
    </row>
    <row r="16" spans="1:12" s="6" customFormat="1" ht="15">
      <c r="A16" s="365" t="s">
        <v>61</v>
      </c>
      <c r="B16" s="387" t="s">
        <v>62</v>
      </c>
      <c r="C16" s="68"/>
      <c r="D16" s="11"/>
      <c r="E16" s="11"/>
      <c r="F16" s="140"/>
      <c r="G16" s="186"/>
      <c r="H16" s="139"/>
      <c r="I16" s="139"/>
      <c r="J16" s="139"/>
      <c r="K16" s="139"/>
      <c r="L16" s="139"/>
    </row>
    <row r="17" spans="1:12" s="657" customFormat="1" ht="15">
      <c r="A17" s="699" t="s">
        <v>85</v>
      </c>
      <c r="B17" s="700" t="s">
        <v>183</v>
      </c>
      <c r="C17" s="676">
        <v>100000</v>
      </c>
      <c r="D17" s="676">
        <v>100000</v>
      </c>
      <c r="E17" s="676">
        <v>100000</v>
      </c>
      <c r="F17" s="701">
        <v>20515</v>
      </c>
      <c r="G17" s="702">
        <f>C17-F17</f>
        <v>79485</v>
      </c>
      <c r="H17" s="703">
        <f>F17/$H$6*12</f>
        <v>35168.571428571428</v>
      </c>
      <c r="I17" s="676">
        <v>100000</v>
      </c>
      <c r="J17" s="703">
        <v>100000</v>
      </c>
      <c r="K17" s="703">
        <v>100000</v>
      </c>
      <c r="L17" s="703">
        <v>100000</v>
      </c>
    </row>
    <row r="18" spans="1:12" s="7" customFormat="1" ht="15.75" thickBot="1">
      <c r="A18" s="364"/>
      <c r="B18" s="387" t="s">
        <v>0</v>
      </c>
      <c r="C18" s="61">
        <f>C17</f>
        <v>100000</v>
      </c>
      <c r="D18" s="343">
        <f>D17</f>
        <v>100000</v>
      </c>
      <c r="E18" s="343">
        <f t="shared" ref="E18:I18" si="3">E17</f>
        <v>100000</v>
      </c>
      <c r="F18" s="343">
        <f t="shared" si="3"/>
        <v>20515</v>
      </c>
      <c r="G18" s="343">
        <f t="shared" si="3"/>
        <v>79485</v>
      </c>
      <c r="H18" s="343">
        <f t="shared" si="3"/>
        <v>35168.571428571428</v>
      </c>
      <c r="I18" s="343">
        <f t="shared" si="3"/>
        <v>100000</v>
      </c>
      <c r="J18" s="343">
        <f t="shared" ref="J18:K18" si="4">J17</f>
        <v>100000</v>
      </c>
      <c r="K18" s="343">
        <f t="shared" si="4"/>
        <v>100000</v>
      </c>
      <c r="L18" s="343">
        <f t="shared" ref="L18" si="5">L17</f>
        <v>100000</v>
      </c>
    </row>
    <row r="19" spans="1:12" s="7" customFormat="1" ht="15.75" thickTop="1">
      <c r="A19" s="364"/>
      <c r="B19" s="387"/>
      <c r="C19" s="68"/>
      <c r="D19" s="68"/>
      <c r="E19" s="68"/>
      <c r="F19" s="139"/>
      <c r="G19" s="186"/>
      <c r="H19" s="139"/>
      <c r="I19" s="139"/>
      <c r="J19" s="139"/>
      <c r="K19" s="139"/>
      <c r="L19" s="139"/>
    </row>
    <row r="20" spans="1:12" s="7" customFormat="1" ht="15.75" thickBot="1">
      <c r="A20" s="364">
        <v>2800</v>
      </c>
      <c r="B20" s="389" t="s">
        <v>45</v>
      </c>
      <c r="C20" s="61">
        <f>C18+C14</f>
        <v>8041259.5323623298</v>
      </c>
      <c r="D20" s="343">
        <f>D18+D14</f>
        <v>8041259.5323623298</v>
      </c>
      <c r="E20" s="343">
        <f t="shared" ref="E20:I20" si="6">E18+E14</f>
        <v>8041259.5323623298</v>
      </c>
      <c r="F20" s="343">
        <f t="shared" si="6"/>
        <v>3329385.4594544498</v>
      </c>
      <c r="G20" s="343">
        <f t="shared" si="6"/>
        <v>4711874.0729078799</v>
      </c>
      <c r="H20" s="343">
        <f t="shared" si="6"/>
        <v>7976428.1037909016</v>
      </c>
      <c r="I20" s="343">
        <f t="shared" si="6"/>
        <v>8041259.5323623298</v>
      </c>
      <c r="J20" s="219">
        <f>J18+J14</f>
        <v>8326963.9533706298</v>
      </c>
      <c r="K20" s="219">
        <f t="shared" ref="K20:L20" si="7">K18+K14</f>
        <v>8707704.2952256799</v>
      </c>
      <c r="L20" s="219">
        <f t="shared" si="7"/>
        <v>9105958.6928060595</v>
      </c>
    </row>
    <row r="21" spans="1:12" s="6" customFormat="1" ht="15.75" thickTop="1">
      <c r="A21" s="106"/>
      <c r="B21" s="388"/>
      <c r="C21" s="58"/>
      <c r="D21" s="341"/>
      <c r="E21" s="341"/>
      <c r="F21" s="133"/>
      <c r="G21" s="222"/>
      <c r="H21" s="133"/>
      <c r="I21" s="348"/>
      <c r="J21" s="348"/>
      <c r="K21" s="348"/>
      <c r="L21" s="348"/>
    </row>
    <row r="22" spans="1:12" s="6" customFormat="1" ht="15">
      <c r="A22" s="131">
        <v>2900</v>
      </c>
      <c r="B22" s="387" t="s">
        <v>42</v>
      </c>
      <c r="C22" s="68"/>
      <c r="D22" s="11"/>
      <c r="E22" s="11"/>
      <c r="F22" s="140"/>
      <c r="G22" s="186"/>
      <c r="H22" s="139"/>
      <c r="I22" s="139"/>
      <c r="J22" s="139"/>
      <c r="K22" s="139"/>
      <c r="L22" s="139"/>
    </row>
    <row r="23" spans="1:12" s="6" customFormat="1" ht="15">
      <c r="A23" s="131"/>
      <c r="B23" s="387"/>
      <c r="C23" s="68"/>
      <c r="D23" s="11"/>
      <c r="E23" s="11"/>
      <c r="F23" s="140"/>
      <c r="G23" s="186"/>
      <c r="H23" s="139"/>
      <c r="I23" s="139"/>
      <c r="J23" s="139"/>
      <c r="K23" s="139"/>
      <c r="L23" s="139"/>
    </row>
    <row r="24" spans="1:12" s="7" customFormat="1" ht="15">
      <c r="A24" s="131">
        <v>3000</v>
      </c>
      <c r="B24" s="390" t="s">
        <v>58</v>
      </c>
      <c r="C24" s="68"/>
      <c r="D24" s="68"/>
      <c r="E24" s="68"/>
      <c r="F24" s="139"/>
      <c r="G24" s="186"/>
      <c r="H24" s="139"/>
      <c r="I24" s="139"/>
      <c r="J24" s="139"/>
      <c r="K24" s="139"/>
      <c r="L24" s="139"/>
    </row>
    <row r="25" spans="1:12" s="6" customFormat="1" ht="15">
      <c r="A25" s="106"/>
      <c r="B25" s="388"/>
      <c r="C25" s="58"/>
      <c r="D25" s="342"/>
      <c r="E25" s="342"/>
      <c r="F25" s="138"/>
      <c r="G25" s="222"/>
      <c r="H25" s="133"/>
      <c r="I25" s="348"/>
      <c r="J25" s="348"/>
      <c r="K25" s="348"/>
      <c r="L25" s="348"/>
    </row>
    <row r="26" spans="1:12" s="6" customFormat="1" ht="15">
      <c r="A26" s="106" t="s">
        <v>291</v>
      </c>
      <c r="B26" s="388" t="s">
        <v>9</v>
      </c>
      <c r="C26" s="78">
        <v>2970156.3316800003</v>
      </c>
      <c r="D26" s="352">
        <v>2970156.3316800003</v>
      </c>
      <c r="E26" s="352">
        <v>2970156.3316800003</v>
      </c>
      <c r="F26" s="352">
        <v>2001172.85</v>
      </c>
      <c r="G26" s="222">
        <f>C26-F26</f>
        <v>968983.4816800002</v>
      </c>
      <c r="H26" s="133">
        <f t="shared" ref="H26" si="8">F26/$H$6*12</f>
        <v>3430582.0285714287</v>
      </c>
      <c r="I26" s="352">
        <v>2970156.3316800003</v>
      </c>
      <c r="J26" s="348">
        <v>3140797.5364500005</v>
      </c>
      <c r="K26" s="348">
        <f>J26*$K$6+J26</f>
        <v>3285274.2231267006</v>
      </c>
      <c r="L26" s="348">
        <f>K26*$L$6+K26</f>
        <v>3436396.837390529</v>
      </c>
    </row>
    <row r="27" spans="1:12" s="6" customFormat="1" ht="15.75" thickBot="1">
      <c r="A27" s="106"/>
      <c r="B27" s="387" t="s">
        <v>0</v>
      </c>
      <c r="C27" s="20">
        <f>C26</f>
        <v>2970156.3316800003</v>
      </c>
      <c r="D27" s="20">
        <f>D26</f>
        <v>2970156.3316800003</v>
      </c>
      <c r="E27" s="20">
        <f t="shared" ref="E27:I27" si="9">E26</f>
        <v>2970156.3316800003</v>
      </c>
      <c r="F27" s="20">
        <f t="shared" si="9"/>
        <v>2001172.85</v>
      </c>
      <c r="G27" s="20">
        <f t="shared" si="9"/>
        <v>968983.4816800002</v>
      </c>
      <c r="H27" s="20">
        <f t="shared" si="9"/>
        <v>3430582.0285714287</v>
      </c>
      <c r="I27" s="20">
        <f t="shared" si="9"/>
        <v>2970156.3316800003</v>
      </c>
      <c r="J27" s="20">
        <f t="shared" ref="J27:K27" si="10">J26</f>
        <v>3140797.5364500005</v>
      </c>
      <c r="K27" s="20">
        <f t="shared" si="10"/>
        <v>3285274.2231267006</v>
      </c>
      <c r="L27" s="20">
        <f t="shared" ref="L27" si="11">L26</f>
        <v>3436396.837390529</v>
      </c>
    </row>
    <row r="28" spans="1:12" s="6" customFormat="1" ht="15.75" thickTop="1">
      <c r="A28" s="106"/>
      <c r="B28" s="388"/>
      <c r="C28" s="78"/>
      <c r="D28" s="352"/>
      <c r="E28" s="352"/>
      <c r="F28" s="138"/>
      <c r="G28" s="222"/>
      <c r="H28" s="133"/>
      <c r="I28" s="348"/>
      <c r="J28" s="348"/>
      <c r="K28" s="348"/>
      <c r="L28" s="348"/>
    </row>
    <row r="29" spans="1:12" s="6" customFormat="1" ht="15">
      <c r="A29" s="365" t="s">
        <v>59</v>
      </c>
      <c r="B29" s="387" t="s">
        <v>60</v>
      </c>
      <c r="C29" s="78"/>
      <c r="D29" s="352"/>
      <c r="E29" s="352"/>
      <c r="F29" s="138"/>
      <c r="G29" s="222"/>
      <c r="H29" s="133"/>
      <c r="I29" s="348"/>
      <c r="J29" s="348"/>
      <c r="K29" s="348"/>
      <c r="L29" s="348"/>
    </row>
    <row r="30" spans="1:12" s="6" customFormat="1" ht="15">
      <c r="A30" s="106"/>
      <c r="B30" s="388" t="s">
        <v>11</v>
      </c>
      <c r="C30" s="78">
        <v>176184.35580000005</v>
      </c>
      <c r="D30" s="352">
        <v>176184.35580000005</v>
      </c>
      <c r="E30" s="352">
        <v>176184.35580000005</v>
      </c>
      <c r="F30" s="353">
        <v>132187.14000000001</v>
      </c>
      <c r="G30" s="222">
        <f t="shared" ref="G30:G38" si="12">C30-F30</f>
        <v>43997.215800000035</v>
      </c>
      <c r="H30" s="133">
        <f t="shared" ref="H30:H38" si="13">F30/$H$6*12</f>
        <v>226606.52571428573</v>
      </c>
      <c r="I30" s="348">
        <v>176184.35580000005</v>
      </c>
      <c r="J30" s="348">
        <v>187195.87803750002</v>
      </c>
      <c r="K30" s="348">
        <f t="shared" ref="K30:K38" si="14">J30*$K$6+J30</f>
        <v>195806.88842722503</v>
      </c>
      <c r="L30" s="348">
        <f t="shared" ref="L30:L38" si="15">K30*$L$6+K30</f>
        <v>204814.0052948774</v>
      </c>
    </row>
    <row r="31" spans="1:12" s="6" customFormat="1" ht="15">
      <c r="A31" s="106" t="s">
        <v>291</v>
      </c>
      <c r="B31" s="388" t="s">
        <v>29</v>
      </c>
      <c r="C31" s="78">
        <v>312356.04000000004</v>
      </c>
      <c r="D31" s="352">
        <v>312356.04000000004</v>
      </c>
      <c r="E31" s="352">
        <v>312356.04000000004</v>
      </c>
      <c r="F31" s="353">
        <v>267688</v>
      </c>
      <c r="G31" s="222">
        <f t="shared" si="12"/>
        <v>44668.040000000037</v>
      </c>
      <c r="H31" s="133">
        <f t="shared" si="13"/>
        <v>458893.71428571426</v>
      </c>
      <c r="I31" s="348">
        <v>312356.04000000004</v>
      </c>
      <c r="J31" s="348">
        <v>402356.04000000004</v>
      </c>
      <c r="K31" s="348">
        <f t="shared" si="14"/>
        <v>420864.41784000001</v>
      </c>
      <c r="L31" s="348">
        <f t="shared" si="15"/>
        <v>440224.18106064002</v>
      </c>
    </row>
    <row r="32" spans="1:12" s="6" customFormat="1" ht="15">
      <c r="A32" s="106" t="s">
        <v>291</v>
      </c>
      <c r="B32" s="388" t="s">
        <v>22</v>
      </c>
      <c r="C32" s="78">
        <v>10893.24</v>
      </c>
      <c r="D32" s="352">
        <v>10893.24</v>
      </c>
      <c r="E32" s="352">
        <v>10893.24</v>
      </c>
      <c r="F32" s="353">
        <v>7262.1600000000017</v>
      </c>
      <c r="G32" s="222">
        <f t="shared" si="12"/>
        <v>3631.0799999999981</v>
      </c>
      <c r="H32" s="133">
        <f t="shared" si="13"/>
        <v>12449.417142857146</v>
      </c>
      <c r="I32" s="348">
        <v>10893.24</v>
      </c>
      <c r="J32" s="348">
        <v>11574.119999999999</v>
      </c>
      <c r="K32" s="348">
        <f t="shared" si="14"/>
        <v>12106.529519999998</v>
      </c>
      <c r="L32" s="348">
        <f t="shared" si="15"/>
        <v>12663.429877919998</v>
      </c>
    </row>
    <row r="33" spans="1:12" s="6" customFormat="1" ht="15">
      <c r="A33" s="106" t="s">
        <v>291</v>
      </c>
      <c r="B33" s="388" t="s">
        <v>23</v>
      </c>
      <c r="C33" s="78">
        <v>37200</v>
      </c>
      <c r="D33" s="352">
        <v>37200</v>
      </c>
      <c r="E33" s="352">
        <v>37200</v>
      </c>
      <c r="F33" s="353">
        <v>0</v>
      </c>
      <c r="G33" s="222">
        <f t="shared" si="12"/>
        <v>37200</v>
      </c>
      <c r="H33" s="133">
        <f t="shared" si="13"/>
        <v>0</v>
      </c>
      <c r="I33" s="348">
        <v>37200</v>
      </c>
      <c r="J33" s="348">
        <v>37200</v>
      </c>
      <c r="K33" s="348">
        <f t="shared" si="14"/>
        <v>38911.199999999997</v>
      </c>
      <c r="L33" s="348">
        <f t="shared" si="15"/>
        <v>40701.1152</v>
      </c>
    </row>
    <row r="34" spans="1:12" s="657" customFormat="1" ht="15">
      <c r="A34" s="699" t="s">
        <v>291</v>
      </c>
      <c r="B34" s="700" t="s">
        <v>21</v>
      </c>
      <c r="C34" s="623">
        <v>205029.24</v>
      </c>
      <c r="D34" s="623">
        <v>205029.24</v>
      </c>
      <c r="E34" s="623">
        <v>205029.24</v>
      </c>
      <c r="F34" s="701">
        <v>132807.6</v>
      </c>
      <c r="G34" s="702">
        <f t="shared" si="12"/>
        <v>72221.639999999985</v>
      </c>
      <c r="H34" s="703">
        <f t="shared" si="13"/>
        <v>227670.17142857143</v>
      </c>
      <c r="I34" s="703">
        <v>205029.24</v>
      </c>
      <c r="J34" s="703">
        <v>223704</v>
      </c>
      <c r="K34" s="703">
        <f t="shared" si="14"/>
        <v>233994.38399999999</v>
      </c>
      <c r="L34" s="703">
        <f t="shared" si="15"/>
        <v>244758.12566399999</v>
      </c>
    </row>
    <row r="35" spans="1:12" s="657" customFormat="1" ht="15">
      <c r="A35" s="699" t="s">
        <v>291</v>
      </c>
      <c r="B35" s="700" t="s">
        <v>111</v>
      </c>
      <c r="C35" s="623">
        <v>308722.58845499292</v>
      </c>
      <c r="D35" s="623">
        <v>308722.58845499292</v>
      </c>
      <c r="E35" s="623">
        <v>308722.58845499292</v>
      </c>
      <c r="F35" s="701">
        <v>205860.64</v>
      </c>
      <c r="G35" s="702">
        <f t="shared" si="12"/>
        <v>102861.9484549929</v>
      </c>
      <c r="H35" s="703">
        <f t="shared" si="13"/>
        <v>352903.95428571431</v>
      </c>
      <c r="I35" s="703">
        <v>308722.58845499292</v>
      </c>
      <c r="J35" s="703">
        <v>328017.75023342989</v>
      </c>
      <c r="K35" s="703">
        <f t="shared" si="14"/>
        <v>343106.56674416765</v>
      </c>
      <c r="L35" s="703">
        <f t="shared" si="15"/>
        <v>358889.46881439938</v>
      </c>
    </row>
    <row r="36" spans="1:12" s="657" customFormat="1" ht="15">
      <c r="A36" s="699" t="s">
        <v>291</v>
      </c>
      <c r="B36" s="700" t="s">
        <v>12</v>
      </c>
      <c r="C36" s="623">
        <v>17225.336427336002</v>
      </c>
      <c r="D36" s="623">
        <v>17225.336427336002</v>
      </c>
      <c r="E36" s="623">
        <v>17225.336427336002</v>
      </c>
      <c r="F36" s="701">
        <v>8912.4</v>
      </c>
      <c r="G36" s="702">
        <f t="shared" si="12"/>
        <v>8312.9364273360025</v>
      </c>
      <c r="H36" s="703">
        <f t="shared" si="13"/>
        <v>15278.400000000001</v>
      </c>
      <c r="I36" s="703">
        <v>17225.336427336002</v>
      </c>
      <c r="J36" s="703">
        <v>18301.919954044501</v>
      </c>
      <c r="K36" s="703">
        <f t="shared" si="14"/>
        <v>19143.808271930549</v>
      </c>
      <c r="L36" s="703">
        <f t="shared" si="15"/>
        <v>20024.423452439354</v>
      </c>
    </row>
    <row r="37" spans="1:12" s="657" customFormat="1" ht="15">
      <c r="A37" s="699" t="s">
        <v>291</v>
      </c>
      <c r="B37" s="700" t="s">
        <v>13</v>
      </c>
      <c r="C37" s="623">
        <v>8923.1999999999989</v>
      </c>
      <c r="D37" s="623">
        <v>8923.1999999999989</v>
      </c>
      <c r="E37" s="623">
        <v>8923.1999999999989</v>
      </c>
      <c r="F37" s="701">
        <v>6308.8000000000011</v>
      </c>
      <c r="G37" s="702">
        <f t="shared" si="12"/>
        <v>2614.3999999999978</v>
      </c>
      <c r="H37" s="703">
        <f t="shared" si="13"/>
        <v>10815.085714285717</v>
      </c>
      <c r="I37" s="703">
        <v>8923.1999999999989</v>
      </c>
      <c r="J37" s="703">
        <v>8923.1999999999989</v>
      </c>
      <c r="K37" s="703">
        <f t="shared" si="14"/>
        <v>9333.667199999998</v>
      </c>
      <c r="L37" s="703">
        <f t="shared" si="15"/>
        <v>9763.0158911999988</v>
      </c>
    </row>
    <row r="38" spans="1:12" s="657" customFormat="1" ht="15">
      <c r="A38" s="699" t="s">
        <v>291</v>
      </c>
      <c r="B38" s="700" t="s">
        <v>112</v>
      </c>
      <c r="C38" s="623">
        <v>559.20000000000005</v>
      </c>
      <c r="D38" s="623">
        <v>559.20000000000005</v>
      </c>
      <c r="E38" s="623">
        <v>559.20000000000005</v>
      </c>
      <c r="F38" s="701">
        <v>372.80000000000007</v>
      </c>
      <c r="G38" s="702">
        <f t="shared" si="12"/>
        <v>186.39999999999998</v>
      </c>
      <c r="H38" s="703">
        <f t="shared" si="13"/>
        <v>639.0857142857144</v>
      </c>
      <c r="I38" s="703">
        <v>559.20000000000005</v>
      </c>
      <c r="J38" s="703">
        <v>559.20000000000005</v>
      </c>
      <c r="K38" s="703">
        <f t="shared" si="14"/>
        <v>584.92320000000007</v>
      </c>
      <c r="L38" s="703">
        <f t="shared" si="15"/>
        <v>611.82966720000002</v>
      </c>
    </row>
    <row r="39" spans="1:12" s="7" customFormat="1" ht="15.75" thickBot="1">
      <c r="A39" s="364"/>
      <c r="B39" s="387" t="s">
        <v>0</v>
      </c>
      <c r="C39" s="20">
        <f t="shared" ref="C39:I39" si="16">SUM(C30:C38)</f>
        <v>1077093.200682329</v>
      </c>
      <c r="D39" s="20">
        <f t="shared" si="16"/>
        <v>1077093.200682329</v>
      </c>
      <c r="E39" s="20">
        <f t="shared" si="16"/>
        <v>1077093.200682329</v>
      </c>
      <c r="F39" s="20">
        <f t="shared" si="16"/>
        <v>761399.54000000015</v>
      </c>
      <c r="G39" s="20">
        <f t="shared" si="16"/>
        <v>315693.66068232903</v>
      </c>
      <c r="H39" s="20">
        <f t="shared" si="16"/>
        <v>1305256.3542857142</v>
      </c>
      <c r="I39" s="20">
        <f t="shared" si="16"/>
        <v>1077093.200682329</v>
      </c>
      <c r="J39" s="20">
        <f t="shared" ref="J39:K39" si="17">SUM(J30:J38)</f>
        <v>1217832.1082249742</v>
      </c>
      <c r="K39" s="20">
        <f t="shared" si="17"/>
        <v>1273852.3852033233</v>
      </c>
      <c r="L39" s="20">
        <f t="shared" ref="L39" si="18">SUM(L30:L38)</f>
        <v>1332449.594922676</v>
      </c>
    </row>
    <row r="40" spans="1:12" s="6" customFormat="1" ht="15.75" thickTop="1">
      <c r="A40" s="106"/>
      <c r="B40" s="388"/>
      <c r="C40" s="78"/>
      <c r="D40" s="352"/>
      <c r="E40" s="352"/>
      <c r="F40" s="138"/>
      <c r="G40" s="222"/>
      <c r="H40" s="133"/>
      <c r="I40" s="353"/>
      <c r="J40" s="352"/>
      <c r="K40" s="348"/>
      <c r="L40" s="348"/>
    </row>
    <row r="41" spans="1:12" s="6" customFormat="1" ht="15">
      <c r="A41" s="106" t="s">
        <v>292</v>
      </c>
      <c r="B41" s="388" t="s">
        <v>122</v>
      </c>
      <c r="C41" s="78">
        <v>1800000</v>
      </c>
      <c r="D41" s="352">
        <v>1800000</v>
      </c>
      <c r="E41" s="352">
        <f>D41</f>
        <v>1800000</v>
      </c>
      <c r="F41" s="138">
        <f>D41/12*8</f>
        <v>1200000</v>
      </c>
      <c r="G41" s="222">
        <f>C41-F41</f>
        <v>600000</v>
      </c>
      <c r="H41" s="133">
        <f>F41/$H$6*12</f>
        <v>2057142.857142857</v>
      </c>
      <c r="I41" s="352">
        <v>1800000</v>
      </c>
      <c r="J41" s="352">
        <v>1600000</v>
      </c>
      <c r="K41" s="703">
        <f t="shared" ref="K41" si="19">J41*$K$6+J41</f>
        <v>1673600</v>
      </c>
      <c r="L41" s="703">
        <f t="shared" ref="L41" si="20">K41*$L$6+K41</f>
        <v>1750585.6</v>
      </c>
    </row>
    <row r="42" spans="1:12" s="6" customFormat="1" ht="15">
      <c r="A42" s="106"/>
      <c r="B42" s="388"/>
      <c r="C42" s="78"/>
      <c r="D42" s="352"/>
      <c r="E42" s="352"/>
      <c r="F42" s="138"/>
      <c r="G42" s="222"/>
      <c r="H42" s="133"/>
      <c r="I42" s="348"/>
      <c r="J42" s="348"/>
      <c r="K42" s="348"/>
      <c r="L42" s="348"/>
    </row>
    <row r="43" spans="1:12" s="6" customFormat="1" ht="15">
      <c r="A43" s="106"/>
      <c r="B43" s="388"/>
      <c r="C43" s="78"/>
      <c r="D43" s="352"/>
      <c r="E43" s="352"/>
      <c r="F43" s="138"/>
      <c r="G43" s="222"/>
      <c r="H43" s="133"/>
      <c r="I43" s="348"/>
      <c r="J43" s="348"/>
      <c r="K43" s="348"/>
      <c r="L43" s="348"/>
    </row>
    <row r="44" spans="1:12" s="6" customFormat="1" ht="15">
      <c r="A44" s="106"/>
      <c r="B44" s="388"/>
      <c r="C44" s="78"/>
      <c r="D44" s="352"/>
      <c r="E44" s="352"/>
      <c r="F44" s="138"/>
      <c r="G44" s="222"/>
      <c r="H44" s="133"/>
      <c r="I44" s="348"/>
      <c r="J44" s="348"/>
      <c r="K44" s="348"/>
      <c r="L44" s="348"/>
    </row>
    <row r="45" spans="1:12" s="6" customFormat="1" ht="15">
      <c r="A45" s="131">
        <v>3800</v>
      </c>
      <c r="B45" s="387" t="s">
        <v>47</v>
      </c>
      <c r="C45" s="78"/>
      <c r="D45" s="352"/>
      <c r="E45" s="352"/>
      <c r="F45" s="138"/>
      <c r="G45" s="222"/>
      <c r="H45" s="133"/>
      <c r="I45" s="348"/>
      <c r="J45" s="348"/>
      <c r="K45" s="348"/>
      <c r="L45" s="348"/>
    </row>
    <row r="46" spans="1:12" s="657" customFormat="1" ht="15">
      <c r="A46" s="699" t="s">
        <v>86</v>
      </c>
      <c r="B46" s="700" t="s">
        <v>39</v>
      </c>
      <c r="C46" s="623"/>
      <c r="D46" s="623"/>
      <c r="E46" s="623"/>
      <c r="F46" s="701">
        <v>0</v>
      </c>
      <c r="G46" s="702">
        <f>C46-F46</f>
        <v>0</v>
      </c>
      <c r="H46" s="703">
        <f t="shared" ref="H46" si="21">F46/$H$6*12</f>
        <v>0</v>
      </c>
      <c r="I46" s="703"/>
      <c r="J46" s="659">
        <v>50000</v>
      </c>
      <c r="K46" s="659">
        <v>50000</v>
      </c>
      <c r="L46" s="703">
        <v>50000</v>
      </c>
    </row>
    <row r="47" spans="1:12" s="6" customFormat="1" ht="15.75" thickBot="1">
      <c r="A47" s="106"/>
      <c r="B47" s="387" t="s">
        <v>0</v>
      </c>
      <c r="C47" s="20">
        <f>SUM(C46:C46)</f>
        <v>0</v>
      </c>
      <c r="D47" s="20"/>
      <c r="E47" s="20"/>
      <c r="F47" s="142">
        <f>SUM(F46:F46)</f>
        <v>0</v>
      </c>
      <c r="G47" s="188">
        <f>SUM(G46:G46)</f>
        <v>0</v>
      </c>
      <c r="H47" s="219">
        <f>SUM(H46:H46)</f>
        <v>0</v>
      </c>
      <c r="I47" s="219"/>
      <c r="J47" s="219">
        <f t="shared" ref="J47:L47" si="22">SUM(J46:J46)</f>
        <v>50000</v>
      </c>
      <c r="K47" s="219">
        <f t="shared" si="22"/>
        <v>50000</v>
      </c>
      <c r="L47" s="219">
        <f t="shared" si="22"/>
        <v>50000</v>
      </c>
    </row>
    <row r="48" spans="1:12" s="6" customFormat="1" ht="15.75" thickTop="1">
      <c r="A48" s="131"/>
      <c r="B48" s="387"/>
      <c r="C48" s="78"/>
      <c r="D48" s="352"/>
      <c r="E48" s="352"/>
      <c r="F48" s="138"/>
      <c r="G48" s="222"/>
      <c r="H48" s="133"/>
      <c r="I48" s="348"/>
      <c r="J48" s="348"/>
      <c r="K48" s="348"/>
      <c r="L48" s="348"/>
    </row>
    <row r="49" spans="1:12" s="6" customFormat="1" ht="15">
      <c r="A49" s="131"/>
      <c r="B49" s="387"/>
      <c r="C49" s="78"/>
      <c r="D49" s="352"/>
      <c r="E49" s="352"/>
      <c r="F49" s="138"/>
      <c r="G49" s="222"/>
      <c r="H49" s="133"/>
      <c r="I49" s="348"/>
      <c r="J49" s="348"/>
      <c r="K49" s="348"/>
      <c r="L49" s="348"/>
    </row>
    <row r="50" spans="1:12" s="6" customFormat="1" ht="19.5">
      <c r="A50" s="131">
        <v>4400</v>
      </c>
      <c r="B50" s="391" t="s">
        <v>49</v>
      </c>
      <c r="C50" s="78"/>
      <c r="D50" s="352"/>
      <c r="E50" s="352"/>
      <c r="F50" s="138"/>
      <c r="G50" s="222"/>
      <c r="H50" s="133"/>
      <c r="I50" s="348"/>
      <c r="J50" s="348"/>
      <c r="K50" s="348"/>
      <c r="L50" s="348"/>
    </row>
    <row r="51" spans="1:12" s="6" customFormat="1" ht="15">
      <c r="A51" s="106" t="s">
        <v>364</v>
      </c>
      <c r="B51" s="388" t="s">
        <v>178</v>
      </c>
      <c r="C51" s="78">
        <v>200000</v>
      </c>
      <c r="D51" s="352">
        <v>200000</v>
      </c>
      <c r="E51" s="352">
        <v>200000</v>
      </c>
      <c r="F51" s="138">
        <v>57500</v>
      </c>
      <c r="G51" s="222">
        <f t="shared" ref="G51:G61" si="23">D51-F51</f>
        <v>142500</v>
      </c>
      <c r="H51" s="133">
        <f t="shared" ref="H51:H56" si="24">F51/$H$6*12</f>
        <v>98571.428571428565</v>
      </c>
      <c r="I51" s="348">
        <v>200000</v>
      </c>
      <c r="J51" s="348">
        <v>210000</v>
      </c>
      <c r="K51" s="348">
        <f t="shared" ref="K51:K61" si="25">J51*$K$6+J51</f>
        <v>219660</v>
      </c>
      <c r="L51" s="348">
        <f t="shared" ref="L51:L61" si="26">K51*$L$6+K51</f>
        <v>229764.36</v>
      </c>
    </row>
    <row r="52" spans="1:12" s="6" customFormat="1" ht="15">
      <c r="A52" s="106" t="s">
        <v>365</v>
      </c>
      <c r="B52" s="388" t="s">
        <v>423</v>
      </c>
      <c r="C52" s="78">
        <v>80000</v>
      </c>
      <c r="D52" s="352">
        <v>80000</v>
      </c>
      <c r="E52" s="352">
        <v>40000</v>
      </c>
      <c r="F52" s="138">
        <v>208469.91999999998</v>
      </c>
      <c r="G52" s="222">
        <f t="shared" si="23"/>
        <v>-128469.91999999998</v>
      </c>
      <c r="H52" s="133">
        <f t="shared" si="24"/>
        <v>357377.00571428565</v>
      </c>
      <c r="I52" s="348">
        <v>40000</v>
      </c>
      <c r="J52" s="348">
        <f>40000/2</f>
        <v>20000</v>
      </c>
      <c r="K52" s="348">
        <f t="shared" si="25"/>
        <v>20920</v>
      </c>
      <c r="L52" s="348">
        <f t="shared" si="26"/>
        <v>21882.32</v>
      </c>
    </row>
    <row r="53" spans="1:12" s="191" customFormat="1" ht="15">
      <c r="A53" s="106"/>
      <c r="B53" s="388" t="s">
        <v>424</v>
      </c>
      <c r="C53" s="352"/>
      <c r="D53" s="352"/>
      <c r="E53" s="352">
        <v>90000</v>
      </c>
      <c r="F53" s="353">
        <v>160872.5</v>
      </c>
      <c r="G53" s="222">
        <f t="shared" si="23"/>
        <v>-160872.5</v>
      </c>
      <c r="H53" s="348"/>
      <c r="I53" s="348">
        <v>90000</v>
      </c>
      <c r="J53" s="348">
        <f>60000/2</f>
        <v>30000</v>
      </c>
      <c r="K53" s="348">
        <f t="shared" si="25"/>
        <v>31380</v>
      </c>
      <c r="L53" s="348">
        <f t="shared" si="26"/>
        <v>32823.480000000003</v>
      </c>
    </row>
    <row r="54" spans="1:12" s="6" customFormat="1" ht="15">
      <c r="A54" s="106" t="s">
        <v>366</v>
      </c>
      <c r="B54" s="388" t="s">
        <v>18</v>
      </c>
      <c r="C54" s="78">
        <v>99414</v>
      </c>
      <c r="D54" s="352">
        <v>99414</v>
      </c>
      <c r="E54" s="352">
        <v>99414</v>
      </c>
      <c r="F54" s="138">
        <v>194810</v>
      </c>
      <c r="G54" s="222">
        <f t="shared" si="23"/>
        <v>-95396</v>
      </c>
      <c r="H54" s="133">
        <f t="shared" si="24"/>
        <v>333960</v>
      </c>
      <c r="I54" s="348">
        <v>99414</v>
      </c>
      <c r="J54" s="348">
        <v>104384.7</v>
      </c>
      <c r="K54" s="348">
        <f t="shared" si="25"/>
        <v>109186.3962</v>
      </c>
      <c r="L54" s="348">
        <f t="shared" si="26"/>
        <v>114208.97042520001</v>
      </c>
    </row>
    <row r="55" spans="1:12" s="6" customFormat="1" ht="15">
      <c r="A55" s="106" t="s">
        <v>367</v>
      </c>
      <c r="B55" s="388" t="s">
        <v>200</v>
      </c>
      <c r="C55" s="78">
        <v>100000</v>
      </c>
      <c r="D55" s="352">
        <v>100000</v>
      </c>
      <c r="E55" s="352">
        <v>100000</v>
      </c>
      <c r="F55" s="138">
        <v>69528</v>
      </c>
      <c r="G55" s="222">
        <f t="shared" si="23"/>
        <v>30472</v>
      </c>
      <c r="H55" s="133">
        <f t="shared" si="24"/>
        <v>119190.85714285716</v>
      </c>
      <c r="I55" s="348">
        <v>100000</v>
      </c>
      <c r="J55" s="348">
        <v>135000</v>
      </c>
      <c r="K55" s="348">
        <f t="shared" si="25"/>
        <v>141210</v>
      </c>
      <c r="L55" s="348">
        <f t="shared" si="26"/>
        <v>147705.66</v>
      </c>
    </row>
    <row r="56" spans="1:12" s="6" customFormat="1" ht="15">
      <c r="A56" s="106" t="s">
        <v>368</v>
      </c>
      <c r="B56" s="388" t="s">
        <v>182</v>
      </c>
      <c r="C56" s="78">
        <v>58912</v>
      </c>
      <c r="D56" s="352">
        <v>58912</v>
      </c>
      <c r="E56" s="352">
        <v>58912</v>
      </c>
      <c r="F56" s="138">
        <v>36000</v>
      </c>
      <c r="G56" s="222">
        <f t="shared" si="23"/>
        <v>22912</v>
      </c>
      <c r="H56" s="133">
        <f t="shared" si="24"/>
        <v>61714.285714285717</v>
      </c>
      <c r="I56" s="348">
        <v>58912</v>
      </c>
      <c r="J56" s="348">
        <v>105000</v>
      </c>
      <c r="K56" s="348">
        <f t="shared" si="25"/>
        <v>109830</v>
      </c>
      <c r="L56" s="348">
        <f t="shared" si="26"/>
        <v>114882.18</v>
      </c>
    </row>
    <row r="57" spans="1:12" s="6" customFormat="1" ht="15">
      <c r="A57" s="106" t="s">
        <v>369</v>
      </c>
      <c r="B57" s="388" t="s">
        <v>184</v>
      </c>
      <c r="C57" s="78">
        <v>82056</v>
      </c>
      <c r="D57" s="352">
        <v>82056</v>
      </c>
      <c r="E57" s="352">
        <v>82056</v>
      </c>
      <c r="F57" s="138">
        <v>17223.88</v>
      </c>
      <c r="G57" s="222">
        <f t="shared" si="23"/>
        <v>64832.119999999995</v>
      </c>
      <c r="H57" s="133">
        <f t="shared" ref="H57:H60" si="27">F57/$H$6*12</f>
        <v>29526.651428571429</v>
      </c>
      <c r="I57" s="348">
        <v>82056</v>
      </c>
      <c r="J57" s="348">
        <v>61857.599999999999</v>
      </c>
      <c r="K57" s="348">
        <f t="shared" si="25"/>
        <v>64703.049599999998</v>
      </c>
      <c r="L57" s="348">
        <f t="shared" si="26"/>
        <v>67679.3898816</v>
      </c>
    </row>
    <row r="58" spans="1:12" s="6" customFormat="1" ht="15">
      <c r="A58" s="106" t="s">
        <v>370</v>
      </c>
      <c r="B58" s="388" t="s">
        <v>144</v>
      </c>
      <c r="C58" s="78">
        <v>51548</v>
      </c>
      <c r="D58" s="352">
        <v>51548</v>
      </c>
      <c r="E58" s="352">
        <v>51548</v>
      </c>
      <c r="F58" s="138">
        <v>31600</v>
      </c>
      <c r="G58" s="222">
        <f t="shared" si="23"/>
        <v>19948</v>
      </c>
      <c r="H58" s="133">
        <f t="shared" si="27"/>
        <v>54171.42857142858</v>
      </c>
      <c r="I58" s="348">
        <v>51548</v>
      </c>
      <c r="J58" s="348">
        <v>54125.4</v>
      </c>
      <c r="K58" s="348">
        <f t="shared" si="25"/>
        <v>56615.168400000002</v>
      </c>
      <c r="L58" s="348">
        <f t="shared" si="26"/>
        <v>59219.466146400002</v>
      </c>
    </row>
    <row r="59" spans="1:12" s="6" customFormat="1" ht="15">
      <c r="A59" s="106" t="s">
        <v>371</v>
      </c>
      <c r="B59" s="388" t="s">
        <v>20</v>
      </c>
      <c r="C59" s="78">
        <v>280000</v>
      </c>
      <c r="D59" s="352">
        <v>280000</v>
      </c>
      <c r="E59" s="352">
        <v>280000</v>
      </c>
      <c r="F59" s="138">
        <v>106491.38</v>
      </c>
      <c r="G59" s="222">
        <f t="shared" si="23"/>
        <v>173508.62</v>
      </c>
      <c r="H59" s="133">
        <f t="shared" si="27"/>
        <v>182556.65142857144</v>
      </c>
      <c r="I59" s="348">
        <v>280000</v>
      </c>
      <c r="J59" s="348">
        <v>294000</v>
      </c>
      <c r="K59" s="348">
        <f t="shared" si="25"/>
        <v>307524</v>
      </c>
      <c r="L59" s="348">
        <f t="shared" si="26"/>
        <v>321670.10399999999</v>
      </c>
    </row>
    <row r="60" spans="1:12" s="6" customFormat="1" ht="15">
      <c r="A60" s="106" t="s">
        <v>372</v>
      </c>
      <c r="B60" s="388" t="s">
        <v>141</v>
      </c>
      <c r="C60" s="78">
        <v>42080</v>
      </c>
      <c r="D60" s="352">
        <v>42080</v>
      </c>
      <c r="E60" s="352">
        <v>42080</v>
      </c>
      <c r="F60" s="138">
        <v>34026.04</v>
      </c>
      <c r="G60" s="222">
        <f t="shared" si="23"/>
        <v>8053.9599999999991</v>
      </c>
      <c r="H60" s="133">
        <f t="shared" si="27"/>
        <v>58330.354285714289</v>
      </c>
      <c r="I60" s="348">
        <v>42080</v>
      </c>
      <c r="J60" s="348">
        <v>44184</v>
      </c>
      <c r="K60" s="348">
        <f t="shared" si="25"/>
        <v>46216.464</v>
      </c>
      <c r="L60" s="348">
        <f t="shared" si="26"/>
        <v>48342.421344000002</v>
      </c>
    </row>
    <row r="61" spans="1:12" s="6" customFormat="1" ht="15">
      <c r="A61" s="106" t="s">
        <v>373</v>
      </c>
      <c r="B61" s="388" t="s">
        <v>374</v>
      </c>
      <c r="C61" s="78">
        <v>1200000</v>
      </c>
      <c r="D61" s="352">
        <v>1200000</v>
      </c>
      <c r="E61" s="352">
        <v>1200000</v>
      </c>
      <c r="F61" s="138">
        <v>459222.63</v>
      </c>
      <c r="G61" s="222">
        <f t="shared" si="23"/>
        <v>740777.37</v>
      </c>
      <c r="H61" s="133">
        <f>F61/$H$6*12</f>
        <v>787238.79428571416</v>
      </c>
      <c r="I61" s="348">
        <v>1200000</v>
      </c>
      <c r="J61" s="348">
        <f>2025000-'Salient features '!H13</f>
        <v>1259782.6086956523</v>
      </c>
      <c r="K61" s="348">
        <f t="shared" si="25"/>
        <v>1317732.6086956523</v>
      </c>
      <c r="L61" s="348">
        <f t="shared" si="26"/>
        <v>1378348.3086956523</v>
      </c>
    </row>
    <row r="62" spans="1:12" s="682" customFormat="1" ht="15.75" thickBot="1">
      <c r="A62" s="707"/>
      <c r="B62" s="704"/>
      <c r="C62" s="708">
        <f t="shared" ref="C62:L62" si="28">SUM(C51:C61)</f>
        <v>2194010</v>
      </c>
      <c r="D62" s="708">
        <f t="shared" si="28"/>
        <v>2194010</v>
      </c>
      <c r="E62" s="708">
        <f t="shared" si="28"/>
        <v>2244010</v>
      </c>
      <c r="F62" s="708">
        <f t="shared" si="28"/>
        <v>1375744.35</v>
      </c>
      <c r="G62" s="708">
        <f t="shared" si="28"/>
        <v>818265.65</v>
      </c>
      <c r="H62" s="708">
        <f t="shared" si="28"/>
        <v>2082637.4571428569</v>
      </c>
      <c r="I62" s="708">
        <f t="shared" si="28"/>
        <v>2244010</v>
      </c>
      <c r="J62" s="708">
        <f>SUM(J51:J61)</f>
        <v>2318334.3086956525</v>
      </c>
      <c r="K62" s="708">
        <f t="shared" si="28"/>
        <v>2424977.6868956527</v>
      </c>
      <c r="L62" s="708">
        <f t="shared" si="28"/>
        <v>2536526.6604928523</v>
      </c>
    </row>
    <row r="63" spans="1:12" s="6" customFormat="1" ht="15.75" thickTop="1">
      <c r="A63" s="106"/>
      <c r="B63" s="387" t="s">
        <v>0</v>
      </c>
      <c r="C63" s="78"/>
      <c r="D63" s="352"/>
      <c r="E63" s="352"/>
      <c r="F63" s="138"/>
      <c r="G63" s="222"/>
      <c r="H63" s="133"/>
      <c r="I63" s="348"/>
      <c r="J63" s="348"/>
      <c r="K63" s="348"/>
      <c r="L63" s="348"/>
    </row>
    <row r="64" spans="1:12" s="6" customFormat="1" ht="15">
      <c r="A64" s="106"/>
      <c r="B64" s="388"/>
      <c r="C64" s="68"/>
      <c r="D64" s="68"/>
      <c r="E64" s="68"/>
      <c r="F64" s="139"/>
      <c r="G64" s="317"/>
      <c r="H64" s="139"/>
      <c r="I64" s="139"/>
      <c r="J64" s="139"/>
      <c r="K64" s="139"/>
      <c r="L64" s="139"/>
    </row>
    <row r="65" spans="1:12" s="6" customFormat="1" ht="15.75" thickBot="1">
      <c r="A65" s="106">
        <v>4600</v>
      </c>
      <c r="B65" s="392" t="s">
        <v>51</v>
      </c>
      <c r="C65" s="20">
        <f t="shared" ref="C65:L65" si="29">C62+C47+C41+C39+C27</f>
        <v>8041259.5323623288</v>
      </c>
      <c r="D65" s="20">
        <f t="shared" si="29"/>
        <v>8041259.5323623288</v>
      </c>
      <c r="E65" s="20">
        <f t="shared" si="29"/>
        <v>8091259.5323623288</v>
      </c>
      <c r="F65" s="20">
        <f t="shared" si="29"/>
        <v>5338316.74</v>
      </c>
      <c r="G65" s="20">
        <f t="shared" si="29"/>
        <v>2702942.7923623291</v>
      </c>
      <c r="H65" s="20">
        <f t="shared" si="29"/>
        <v>8875618.6971428581</v>
      </c>
      <c r="I65" s="20">
        <f t="shared" si="29"/>
        <v>8091259.5323623288</v>
      </c>
      <c r="J65" s="20">
        <f t="shared" si="29"/>
        <v>8326963.953370627</v>
      </c>
      <c r="K65" s="20">
        <f t="shared" si="29"/>
        <v>8707704.2952256761</v>
      </c>
      <c r="L65" s="20">
        <f t="shared" si="29"/>
        <v>9105958.6928060576</v>
      </c>
    </row>
    <row r="66" spans="1:12" s="6" customFormat="1" ht="15.75" thickTop="1">
      <c r="A66" s="106"/>
      <c r="B66" s="388"/>
      <c r="C66" s="78"/>
      <c r="D66" s="352"/>
      <c r="E66" s="640"/>
      <c r="F66" s="638"/>
      <c r="G66" s="639"/>
      <c r="H66" s="640"/>
      <c r="I66" s="640"/>
      <c r="J66" s="640"/>
      <c r="K66" s="640"/>
      <c r="L66" s="640"/>
    </row>
    <row r="67" spans="1:12" s="6" customFormat="1" ht="15">
      <c r="A67" s="364"/>
      <c r="B67" s="388"/>
      <c r="C67" s="68"/>
      <c r="D67" s="68"/>
      <c r="E67" s="68"/>
      <c r="F67" s="139"/>
      <c r="G67" s="317"/>
      <c r="H67" s="139"/>
      <c r="I67" s="139"/>
      <c r="J67" s="139"/>
      <c r="K67" s="139"/>
      <c r="L67" s="139"/>
    </row>
    <row r="68" spans="1:12" s="6" customFormat="1" ht="15.75" thickBot="1">
      <c r="A68" s="364">
        <v>5400</v>
      </c>
      <c r="B68" s="389" t="s">
        <v>52</v>
      </c>
      <c r="C68" s="20">
        <f t="shared" ref="C68:L68" si="30">C20-C65</f>
        <v>0</v>
      </c>
      <c r="D68" s="20">
        <f t="shared" si="30"/>
        <v>0</v>
      </c>
      <c r="E68" s="20">
        <f t="shared" si="30"/>
        <v>-49999.999999999069</v>
      </c>
      <c r="F68" s="20">
        <f t="shared" si="30"/>
        <v>-2008931.2805455504</v>
      </c>
      <c r="G68" s="20">
        <f t="shared" si="30"/>
        <v>2008931.2805455509</v>
      </c>
      <c r="H68" s="20">
        <f t="shared" si="30"/>
        <v>-899190.59335195646</v>
      </c>
      <c r="I68" s="20">
        <f t="shared" si="30"/>
        <v>-49999.999999999069</v>
      </c>
      <c r="J68" s="20">
        <f t="shared" si="30"/>
        <v>0</v>
      </c>
      <c r="K68" s="20">
        <f t="shared" si="30"/>
        <v>0</v>
      </c>
      <c r="L68" s="20">
        <f t="shared" si="30"/>
        <v>0</v>
      </c>
    </row>
    <row r="69" spans="1:12" s="6" customFormat="1" ht="15.75" thickTop="1">
      <c r="A69" s="106"/>
      <c r="B69" s="388"/>
      <c r="C69" s="78"/>
      <c r="D69" s="352"/>
      <c r="E69" s="352"/>
      <c r="F69" s="138"/>
      <c r="G69" s="222"/>
      <c r="H69" s="133"/>
      <c r="I69" s="348"/>
      <c r="J69" s="348"/>
      <c r="K69" s="348"/>
      <c r="L69" s="348"/>
    </row>
    <row r="70" spans="1:12" s="6" customFormat="1" ht="15">
      <c r="A70" s="364"/>
      <c r="B70" s="388"/>
      <c r="C70" s="78"/>
      <c r="D70" s="352"/>
      <c r="E70" s="352"/>
      <c r="F70" s="138"/>
      <c r="G70" s="222"/>
      <c r="H70" s="133"/>
      <c r="I70" s="348"/>
      <c r="J70" s="348"/>
      <c r="K70" s="348"/>
      <c r="L70" s="348"/>
    </row>
    <row r="71" spans="1:12" s="6" customFormat="1" ht="30">
      <c r="A71" s="364">
        <v>6300</v>
      </c>
      <c r="B71" s="392" t="s">
        <v>53</v>
      </c>
      <c r="C71" s="78">
        <v>0</v>
      </c>
      <c r="D71" s="352"/>
      <c r="E71" s="352"/>
      <c r="F71" s="138"/>
      <c r="G71" s="222"/>
      <c r="H71" s="133">
        <v>0</v>
      </c>
      <c r="I71" s="348"/>
      <c r="J71" s="348">
        <v>0</v>
      </c>
      <c r="K71" s="348">
        <v>0</v>
      </c>
      <c r="L71" s="348">
        <v>0</v>
      </c>
    </row>
    <row r="72" spans="1:12" s="6" customFormat="1" ht="15">
      <c r="A72" s="106"/>
      <c r="B72" s="388" t="s">
        <v>39</v>
      </c>
      <c r="C72" s="78">
        <v>0</v>
      </c>
      <c r="D72" s="352"/>
      <c r="E72" s="352"/>
      <c r="F72" s="138"/>
      <c r="G72" s="222"/>
      <c r="H72" s="133">
        <v>0</v>
      </c>
      <c r="I72" s="348"/>
      <c r="J72" s="348">
        <v>0</v>
      </c>
      <c r="K72" s="348">
        <v>0</v>
      </c>
      <c r="L72" s="348">
        <v>0</v>
      </c>
    </row>
    <row r="73" spans="1:12" s="7" customFormat="1" ht="15">
      <c r="A73" s="106"/>
      <c r="B73" s="388" t="s">
        <v>28</v>
      </c>
      <c r="C73" s="45">
        <v>0</v>
      </c>
      <c r="D73" s="45"/>
      <c r="E73" s="45"/>
      <c r="F73" s="144">
        <v>0</v>
      </c>
      <c r="G73" s="318"/>
      <c r="H73" s="144">
        <v>0</v>
      </c>
      <c r="I73" s="144"/>
      <c r="J73" s="144">
        <v>0</v>
      </c>
      <c r="K73" s="144">
        <v>0</v>
      </c>
      <c r="L73" s="144">
        <v>0</v>
      </c>
    </row>
    <row r="74" spans="1:12" s="6" customFormat="1" ht="15.75" thickBot="1">
      <c r="A74" s="106"/>
      <c r="B74" s="387" t="s">
        <v>0</v>
      </c>
      <c r="C74" s="44">
        <f>SUM(C72:C73)</f>
        <v>0</v>
      </c>
      <c r="D74" s="44">
        <f>SUM(D72:D73)</f>
        <v>0</v>
      </c>
      <c r="E74" s="44">
        <f t="shared" ref="E74:I74" si="31">SUM(E72:E73)</f>
        <v>0</v>
      </c>
      <c r="F74" s="44">
        <f t="shared" si="31"/>
        <v>0</v>
      </c>
      <c r="G74" s="44">
        <f t="shared" si="31"/>
        <v>0</v>
      </c>
      <c r="H74" s="44">
        <f t="shared" si="31"/>
        <v>0</v>
      </c>
      <c r="I74" s="44">
        <f t="shared" si="31"/>
        <v>0</v>
      </c>
      <c r="J74" s="147">
        <v>0</v>
      </c>
      <c r="K74" s="147">
        <v>0</v>
      </c>
      <c r="L74" s="147">
        <v>0</v>
      </c>
    </row>
    <row r="75" spans="1:12" s="6" customFormat="1" ht="15.75" thickTop="1">
      <c r="A75" s="106"/>
      <c r="B75" s="388"/>
      <c r="C75" s="78"/>
      <c r="D75" s="352"/>
      <c r="E75" s="352"/>
      <c r="F75" s="138"/>
      <c r="G75" s="222"/>
      <c r="H75" s="133"/>
      <c r="I75" s="348"/>
      <c r="J75" s="348"/>
      <c r="K75" s="348"/>
      <c r="L75" s="348"/>
    </row>
    <row r="76" spans="1:12" s="6" customFormat="1" ht="15">
      <c r="A76" s="131"/>
      <c r="B76" s="388"/>
      <c r="C76" s="78"/>
      <c r="D76" s="352"/>
      <c r="E76" s="352"/>
      <c r="F76" s="138"/>
      <c r="G76" s="222"/>
      <c r="H76" s="133"/>
      <c r="I76" s="348"/>
      <c r="J76" s="348"/>
      <c r="K76" s="348"/>
      <c r="L76" s="348"/>
    </row>
    <row r="77" spans="1:12" s="6" customFormat="1" ht="15">
      <c r="A77" s="131"/>
      <c r="B77" s="392" t="s">
        <v>66</v>
      </c>
      <c r="C77" s="78"/>
      <c r="D77" s="352"/>
      <c r="E77" s="352"/>
      <c r="F77" s="138"/>
      <c r="G77" s="222"/>
      <c r="H77" s="133"/>
      <c r="I77" s="348"/>
      <c r="J77" s="348"/>
      <c r="K77" s="348"/>
      <c r="L77" s="348"/>
    </row>
    <row r="78" spans="1:12" s="7" customFormat="1" ht="15">
      <c r="A78" s="106"/>
      <c r="B78" s="388" t="s">
        <v>71</v>
      </c>
      <c r="C78" s="37"/>
      <c r="D78" s="37"/>
      <c r="E78" s="37"/>
      <c r="F78" s="139"/>
      <c r="G78" s="317"/>
      <c r="H78" s="139"/>
      <c r="I78" s="139"/>
      <c r="J78" s="139"/>
      <c r="K78" s="139"/>
      <c r="L78" s="139"/>
    </row>
    <row r="79" spans="1:12" s="7" customFormat="1" ht="15.75" thickBot="1">
      <c r="A79" s="364"/>
      <c r="B79" s="387" t="s">
        <v>0</v>
      </c>
      <c r="C79" s="20">
        <f>C78</f>
        <v>0</v>
      </c>
      <c r="D79" s="20">
        <f>D78</f>
        <v>0</v>
      </c>
      <c r="E79" s="20">
        <f t="shared" ref="E79:I79" si="32">E78</f>
        <v>0</v>
      </c>
      <c r="F79" s="20">
        <f t="shared" si="32"/>
        <v>0</v>
      </c>
      <c r="G79" s="20">
        <f t="shared" si="32"/>
        <v>0</v>
      </c>
      <c r="H79" s="20">
        <f t="shared" si="32"/>
        <v>0</v>
      </c>
      <c r="I79" s="20">
        <f t="shared" si="32"/>
        <v>0</v>
      </c>
      <c r="J79" s="219">
        <v>0</v>
      </c>
      <c r="K79" s="219">
        <v>0</v>
      </c>
      <c r="L79" s="219">
        <v>0</v>
      </c>
    </row>
    <row r="80" spans="1:12" s="7" customFormat="1" ht="15.75" thickTop="1">
      <c r="A80" s="364"/>
      <c r="B80" s="387"/>
      <c r="C80" s="37"/>
      <c r="D80" s="37"/>
      <c r="E80" s="37"/>
      <c r="F80" s="139"/>
      <c r="G80" s="317"/>
      <c r="H80" s="139"/>
      <c r="I80" s="139"/>
      <c r="J80" s="139"/>
      <c r="K80" s="139"/>
      <c r="L80" s="139"/>
    </row>
    <row r="81" spans="1:12" s="7" customFormat="1" ht="15.75" thickBot="1">
      <c r="A81" s="364"/>
      <c r="B81" s="387"/>
      <c r="C81" s="46"/>
      <c r="D81" s="46"/>
      <c r="E81" s="46"/>
      <c r="F81" s="147"/>
      <c r="G81" s="319"/>
      <c r="H81" s="147"/>
      <c r="I81" s="147"/>
      <c r="J81" s="147"/>
      <c r="K81" s="147"/>
      <c r="L81" s="147"/>
    </row>
    <row r="82" spans="1:12" s="7" customFormat="1" ht="31.5" thickTop="1" thickBot="1">
      <c r="A82" s="366"/>
      <c r="B82" s="393" t="s">
        <v>54</v>
      </c>
      <c r="C82" s="111">
        <f t="shared" ref="C82:I82" si="33">C68-C74-C79</f>
        <v>0</v>
      </c>
      <c r="D82" s="111">
        <f t="shared" si="33"/>
        <v>0</v>
      </c>
      <c r="E82" s="111">
        <f t="shared" si="33"/>
        <v>-49999.999999999069</v>
      </c>
      <c r="F82" s="111">
        <f t="shared" si="33"/>
        <v>-2008931.2805455504</v>
      </c>
      <c r="G82" s="111">
        <f t="shared" si="33"/>
        <v>2008931.2805455509</v>
      </c>
      <c r="H82" s="111">
        <f t="shared" si="33"/>
        <v>-899190.59335195646</v>
      </c>
      <c r="I82" s="111">
        <f t="shared" si="33"/>
        <v>-49999.999999999069</v>
      </c>
      <c r="J82" s="320">
        <f t="shared" ref="J82:K82" si="34">J68-J74-J79</f>
        <v>0</v>
      </c>
      <c r="K82" s="320">
        <f t="shared" si="34"/>
        <v>0</v>
      </c>
      <c r="L82" s="320">
        <f t="shared" ref="L82" si="35">L68-L74-L79</f>
        <v>0</v>
      </c>
    </row>
    <row r="83" spans="1:12" s="6" customFormat="1" ht="15">
      <c r="A83" s="108"/>
      <c r="B83" s="19"/>
      <c r="C83" s="40"/>
      <c r="D83" s="194"/>
      <c r="E83" s="194"/>
      <c r="F83" s="53"/>
      <c r="G83" s="53"/>
      <c r="H83" s="53"/>
      <c r="I83" s="53"/>
      <c r="J83" s="53"/>
      <c r="K83" s="53"/>
      <c r="L83" s="53"/>
    </row>
    <row r="84" spans="1:12" s="152" customFormat="1" ht="16.5">
      <c r="A84" s="151"/>
      <c r="C84" s="153"/>
      <c r="D84" s="153"/>
      <c r="E84" s="153"/>
      <c r="F84" s="153"/>
      <c r="G84" s="153"/>
      <c r="H84" s="153"/>
      <c r="I84" s="153"/>
      <c r="J84" s="153"/>
      <c r="K84" s="153"/>
      <c r="L84" s="153"/>
    </row>
    <row r="85" spans="1:12" s="156" customFormat="1" ht="16.5">
      <c r="A85" s="154"/>
      <c r="B85" s="152"/>
      <c r="C85" s="155"/>
      <c r="D85" s="155"/>
      <c r="E85" s="155"/>
      <c r="F85" s="155"/>
      <c r="G85" s="155"/>
      <c r="H85" s="155"/>
      <c r="I85" s="155"/>
      <c r="J85" s="155"/>
      <c r="K85" s="155"/>
      <c r="L85" s="155"/>
    </row>
    <row r="86" spans="1:12" s="156" customFormat="1">
      <c r="A86" s="154"/>
      <c r="C86" s="155"/>
      <c r="D86" s="155"/>
      <c r="E86" s="155"/>
      <c r="F86" s="155"/>
      <c r="G86" s="155"/>
      <c r="H86" s="155"/>
      <c r="I86" s="155"/>
      <c r="J86" s="155"/>
      <c r="K86" s="155"/>
      <c r="L86" s="155"/>
    </row>
    <row r="87" spans="1:12" s="156" customFormat="1">
      <c r="A87" s="154"/>
      <c r="C87" s="155"/>
      <c r="D87" s="155"/>
      <c r="E87" s="155"/>
      <c r="F87" s="155"/>
      <c r="G87" s="155"/>
      <c r="H87" s="155"/>
      <c r="I87" s="155"/>
      <c r="J87" s="155"/>
      <c r="K87" s="155"/>
      <c r="L87" s="155"/>
    </row>
    <row r="88" spans="1:12" s="156" customFormat="1">
      <c r="A88" s="154"/>
      <c r="C88" s="155"/>
      <c r="D88" s="155"/>
      <c r="E88" s="155"/>
      <c r="F88" s="155"/>
      <c r="G88" s="155"/>
      <c r="H88" s="155"/>
      <c r="I88" s="155"/>
      <c r="J88" s="155"/>
      <c r="K88" s="155"/>
      <c r="L88" s="155"/>
    </row>
    <row r="89" spans="1:12" s="156" customFormat="1">
      <c r="A89" s="154"/>
      <c r="C89" s="155"/>
      <c r="D89" s="155"/>
      <c r="E89" s="155"/>
      <c r="F89" s="155"/>
      <c r="G89" s="155"/>
      <c r="H89" s="155"/>
      <c r="I89" s="155"/>
      <c r="J89" s="155"/>
      <c r="K89" s="155"/>
      <c r="L89" s="155"/>
    </row>
    <row r="90" spans="1:12" s="156" customFormat="1">
      <c r="A90" s="154"/>
      <c r="C90" s="155"/>
      <c r="D90" s="155"/>
      <c r="E90" s="155"/>
      <c r="F90" s="155"/>
      <c r="G90" s="155"/>
      <c r="H90" s="155"/>
      <c r="I90" s="155"/>
      <c r="J90" s="155"/>
      <c r="K90" s="155"/>
      <c r="L90" s="155"/>
    </row>
    <row r="91" spans="1:12" s="156" customFormat="1">
      <c r="A91" s="154"/>
      <c r="C91" s="155"/>
      <c r="D91" s="155"/>
      <c r="E91" s="155"/>
      <c r="F91" s="155"/>
      <c r="G91" s="155"/>
      <c r="H91" s="155"/>
      <c r="I91" s="155"/>
      <c r="J91" s="155"/>
      <c r="K91" s="155"/>
      <c r="L91" s="155"/>
    </row>
    <row r="92" spans="1:12" s="156" customFormat="1">
      <c r="A92" s="154"/>
      <c r="C92" s="155"/>
      <c r="D92" s="155"/>
      <c r="E92" s="155"/>
      <c r="F92" s="155"/>
      <c r="G92" s="155"/>
      <c r="H92" s="155"/>
      <c r="I92" s="155"/>
      <c r="J92" s="155"/>
      <c r="K92" s="155"/>
      <c r="L92" s="155"/>
    </row>
    <row r="93" spans="1:12" s="156" customFormat="1">
      <c r="A93" s="154"/>
      <c r="C93" s="155"/>
      <c r="D93" s="155"/>
      <c r="E93" s="155"/>
      <c r="F93" s="155"/>
      <c r="G93" s="155"/>
      <c r="H93" s="155"/>
      <c r="I93" s="155"/>
      <c r="J93" s="155"/>
      <c r="K93" s="155"/>
      <c r="L93" s="155"/>
    </row>
    <row r="94" spans="1:12" s="156" customFormat="1">
      <c r="A94" s="154"/>
      <c r="C94" s="155"/>
      <c r="D94" s="155"/>
      <c r="E94" s="155"/>
      <c r="F94" s="155"/>
      <c r="G94" s="155"/>
      <c r="H94" s="155"/>
      <c r="I94" s="155"/>
      <c r="J94" s="155"/>
      <c r="K94" s="155"/>
      <c r="L94" s="155"/>
    </row>
    <row r="95" spans="1:12" s="156" customFormat="1">
      <c r="A95" s="154"/>
      <c r="C95" s="155"/>
      <c r="D95" s="155"/>
      <c r="E95" s="155"/>
      <c r="F95" s="155"/>
      <c r="G95" s="155"/>
      <c r="H95" s="155"/>
      <c r="I95" s="155"/>
      <c r="J95" s="155"/>
      <c r="K95" s="155"/>
      <c r="L95" s="155"/>
    </row>
    <row r="96" spans="1:12" s="156" customFormat="1">
      <c r="A96" s="154"/>
      <c r="C96" s="155"/>
      <c r="D96" s="155"/>
      <c r="E96" s="155"/>
      <c r="F96" s="155"/>
      <c r="G96" s="155"/>
      <c r="H96" s="155"/>
      <c r="I96" s="155"/>
      <c r="J96" s="155"/>
      <c r="K96" s="155"/>
      <c r="L96" s="155"/>
    </row>
    <row r="97" spans="1:12" s="156" customFormat="1">
      <c r="A97" s="154"/>
      <c r="C97" s="155"/>
      <c r="D97" s="155"/>
      <c r="E97" s="155"/>
      <c r="F97" s="155"/>
      <c r="G97" s="155"/>
      <c r="H97" s="155"/>
      <c r="I97" s="155"/>
      <c r="J97" s="155"/>
      <c r="K97" s="155"/>
      <c r="L97" s="155"/>
    </row>
    <row r="98" spans="1:12" s="156" customFormat="1">
      <c r="A98" s="154"/>
      <c r="C98" s="155"/>
      <c r="D98" s="155"/>
      <c r="E98" s="155"/>
      <c r="F98" s="155"/>
      <c r="G98" s="155"/>
      <c r="H98" s="155"/>
      <c r="I98" s="155"/>
      <c r="J98" s="155"/>
      <c r="K98" s="155"/>
      <c r="L98" s="155"/>
    </row>
    <row r="99" spans="1:12" s="156" customFormat="1">
      <c r="A99" s="154"/>
      <c r="C99" s="155"/>
      <c r="D99" s="155"/>
      <c r="E99" s="155"/>
      <c r="F99" s="155"/>
      <c r="G99" s="155"/>
      <c r="H99" s="155"/>
      <c r="I99" s="155"/>
      <c r="J99" s="155"/>
      <c r="K99" s="155"/>
      <c r="L99" s="155"/>
    </row>
    <row r="100" spans="1:12" s="156" customFormat="1">
      <c r="A100" s="154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</row>
    <row r="101" spans="1:12" s="156" customFormat="1">
      <c r="A101" s="154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</row>
    <row r="102" spans="1:12" s="156" customFormat="1">
      <c r="A102" s="154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</row>
    <row r="103" spans="1:12" s="156" customFormat="1">
      <c r="A103" s="154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</row>
    <row r="104" spans="1:12" s="156" customFormat="1">
      <c r="A104" s="154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</row>
    <row r="105" spans="1:12" s="156" customFormat="1">
      <c r="A105" s="154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</row>
    <row r="106" spans="1:12" s="156" customFormat="1">
      <c r="A106" s="154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</row>
    <row r="107" spans="1:12" s="156" customFormat="1">
      <c r="A107" s="154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</row>
    <row r="108" spans="1:12" s="156" customFormat="1">
      <c r="A108" s="154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</row>
    <row r="109" spans="1:12" s="156" customFormat="1">
      <c r="A109" s="154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</row>
    <row r="110" spans="1:12" s="156" customFormat="1">
      <c r="A110" s="154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</row>
    <row r="111" spans="1:12" s="156" customFormat="1">
      <c r="A111" s="154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</row>
    <row r="112" spans="1:12" s="156" customFormat="1">
      <c r="A112" s="154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</row>
    <row r="113" spans="1:12" s="156" customFormat="1">
      <c r="A113" s="154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</row>
    <row r="114" spans="1:12" s="156" customFormat="1">
      <c r="A114" s="154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</row>
    <row r="115" spans="1:12" s="156" customFormat="1">
      <c r="A115" s="154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</row>
    <row r="116" spans="1:12" s="156" customFormat="1">
      <c r="A116" s="154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</row>
    <row r="117" spans="1:12" s="156" customFormat="1">
      <c r="A117" s="154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</row>
    <row r="118" spans="1:12" s="156" customFormat="1">
      <c r="A118" s="154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</row>
    <row r="119" spans="1:12" s="156" customFormat="1">
      <c r="A119" s="154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</row>
    <row r="120" spans="1:12" s="156" customFormat="1">
      <c r="A120" s="154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</row>
    <row r="121" spans="1:12" s="156" customFormat="1">
      <c r="A121" s="154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</row>
    <row r="122" spans="1:12" s="156" customFormat="1">
      <c r="A122" s="154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</row>
    <row r="123" spans="1:12" s="156" customFormat="1">
      <c r="A123" s="154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</row>
    <row r="124" spans="1:12" s="156" customFormat="1">
      <c r="A124" s="154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</row>
    <row r="125" spans="1:12" s="156" customFormat="1">
      <c r="A125" s="154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</row>
    <row r="126" spans="1:12" s="156" customFormat="1">
      <c r="A126" s="154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</row>
    <row r="127" spans="1:12" s="156" customFormat="1">
      <c r="A127" s="154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</row>
    <row r="128" spans="1:12" s="156" customFormat="1">
      <c r="A128" s="154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</row>
    <row r="129" spans="1:12" s="156" customFormat="1">
      <c r="A129" s="154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</row>
    <row r="130" spans="1:12" s="156" customFormat="1">
      <c r="A130" s="154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</row>
    <row r="131" spans="1:12" s="156" customFormat="1">
      <c r="A131" s="154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</row>
    <row r="132" spans="1:12" s="156" customFormat="1">
      <c r="A132" s="154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</row>
    <row r="133" spans="1:12" s="156" customFormat="1">
      <c r="A133" s="154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</row>
    <row r="134" spans="1:12" s="156" customFormat="1">
      <c r="A134" s="154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</row>
    <row r="135" spans="1:12" s="156" customFormat="1">
      <c r="A135" s="154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</row>
    <row r="136" spans="1:12" s="156" customFormat="1">
      <c r="A136" s="154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</row>
    <row r="137" spans="1:12" s="156" customFormat="1">
      <c r="A137" s="154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</row>
    <row r="138" spans="1:12" s="156" customFormat="1">
      <c r="A138" s="154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</row>
    <row r="139" spans="1:12" s="156" customFormat="1">
      <c r="A139" s="154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</row>
    <row r="140" spans="1:12" s="156" customFormat="1">
      <c r="A140" s="154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</row>
    <row r="141" spans="1:12" s="156" customFormat="1">
      <c r="A141" s="154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</row>
    <row r="142" spans="1:12" s="156" customFormat="1">
      <c r="A142" s="154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</row>
    <row r="143" spans="1:12" s="156" customFormat="1">
      <c r="A143" s="154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</row>
    <row r="144" spans="1:12" s="156" customFormat="1">
      <c r="A144" s="154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</row>
    <row r="145" spans="1:12" s="156" customFormat="1">
      <c r="A145" s="154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</row>
    <row r="146" spans="1:12" s="156" customFormat="1">
      <c r="A146" s="154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</row>
    <row r="147" spans="1:12" s="156" customFormat="1">
      <c r="A147" s="154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</row>
    <row r="148" spans="1:12" s="156" customFormat="1">
      <c r="A148" s="154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</row>
    <row r="149" spans="1:12" s="156" customFormat="1">
      <c r="A149" s="154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</row>
    <row r="150" spans="1:12" s="156" customFormat="1">
      <c r="A150" s="154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</row>
    <row r="151" spans="1:12" s="156" customFormat="1">
      <c r="A151" s="154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</row>
    <row r="152" spans="1:12" s="156" customFormat="1">
      <c r="A152" s="154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</row>
    <row r="153" spans="1:12" s="156" customFormat="1">
      <c r="A153" s="154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</row>
    <row r="154" spans="1:12" s="156" customFormat="1">
      <c r="A154" s="154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</row>
    <row r="155" spans="1:12" s="156" customFormat="1">
      <c r="A155" s="154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</row>
    <row r="156" spans="1:12" s="156" customFormat="1">
      <c r="A156" s="154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</row>
    <row r="157" spans="1:12" s="156" customFormat="1">
      <c r="A157" s="154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</row>
    <row r="158" spans="1:12" s="156" customFormat="1">
      <c r="A158" s="154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</row>
    <row r="159" spans="1:12" s="156" customFormat="1">
      <c r="A159" s="154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</row>
    <row r="160" spans="1:12" s="156" customFormat="1">
      <c r="A160" s="154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</row>
    <row r="161" spans="1:12" s="156" customFormat="1">
      <c r="A161" s="154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</row>
    <row r="162" spans="1:12" s="156" customFormat="1">
      <c r="A162" s="154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</row>
    <row r="163" spans="1:12" s="156" customFormat="1">
      <c r="A163" s="154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</row>
    <row r="164" spans="1:12" s="156" customFormat="1">
      <c r="A164" s="154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</row>
    <row r="165" spans="1:12" s="156" customFormat="1">
      <c r="A165" s="154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</row>
    <row r="166" spans="1:12" s="156" customFormat="1">
      <c r="A166" s="154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</row>
    <row r="167" spans="1:12" s="156" customFormat="1">
      <c r="A167" s="154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</row>
    <row r="168" spans="1:12" s="156" customFormat="1">
      <c r="A168" s="154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</row>
    <row r="169" spans="1:12" s="156" customFormat="1">
      <c r="A169" s="154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</row>
    <row r="170" spans="1:12" s="156" customFormat="1">
      <c r="A170" s="154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</row>
    <row r="171" spans="1:12" s="156" customFormat="1">
      <c r="A171" s="154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</row>
    <row r="172" spans="1:12" s="156" customFormat="1">
      <c r="A172" s="154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</row>
    <row r="173" spans="1:12" s="156" customFormat="1">
      <c r="A173" s="154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</row>
    <row r="174" spans="1:12" s="156" customFormat="1">
      <c r="A174" s="154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</row>
    <row r="175" spans="1:12" s="156" customFormat="1">
      <c r="A175" s="154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</row>
    <row r="176" spans="1:12" s="156" customFormat="1">
      <c r="A176" s="154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</row>
    <row r="177" spans="1:12" s="156" customFormat="1">
      <c r="A177" s="154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</row>
    <row r="178" spans="1:12" s="156" customFormat="1">
      <c r="A178" s="154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</row>
    <row r="179" spans="1:12" s="156" customFormat="1">
      <c r="A179" s="154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</row>
    <row r="180" spans="1:12" s="156" customFormat="1">
      <c r="A180" s="154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</row>
    <row r="181" spans="1:12" s="156" customFormat="1">
      <c r="A181" s="154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</row>
    <row r="182" spans="1:12" s="156" customFormat="1">
      <c r="A182" s="154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</row>
    <row r="183" spans="1:12" s="156" customFormat="1">
      <c r="A183" s="154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</row>
    <row r="184" spans="1:12" s="156" customFormat="1">
      <c r="A184" s="154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</row>
    <row r="185" spans="1:12" s="156" customFormat="1">
      <c r="A185" s="154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</row>
    <row r="186" spans="1:12" s="156" customFormat="1">
      <c r="A186" s="154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</row>
    <row r="187" spans="1:12" s="156" customFormat="1">
      <c r="A187" s="154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</row>
    <row r="188" spans="1:12" s="156" customFormat="1">
      <c r="A188" s="154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</row>
    <row r="189" spans="1:12" s="156" customFormat="1">
      <c r="A189" s="154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</row>
    <row r="190" spans="1:12" s="156" customFormat="1">
      <c r="A190" s="154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</row>
    <row r="191" spans="1:12" s="156" customFormat="1">
      <c r="A191" s="154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</row>
    <row r="192" spans="1:12" s="156" customFormat="1">
      <c r="A192" s="154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</row>
    <row r="193" spans="1:12" s="156" customFormat="1">
      <c r="A193" s="154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</row>
    <row r="194" spans="1:12" s="156" customFormat="1">
      <c r="A194" s="154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</row>
    <row r="195" spans="1:12" s="156" customFormat="1">
      <c r="A195" s="154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</row>
    <row r="196" spans="1:12" s="156" customFormat="1">
      <c r="A196" s="154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</row>
    <row r="197" spans="1:12" s="156" customFormat="1">
      <c r="A197" s="154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</row>
    <row r="198" spans="1:12" s="156" customFormat="1">
      <c r="A198" s="154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</row>
    <row r="199" spans="1:12" s="156" customFormat="1">
      <c r="A199" s="154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</row>
    <row r="200" spans="1:12" s="156" customFormat="1">
      <c r="A200" s="154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</row>
    <row r="201" spans="1:12" s="156" customFormat="1">
      <c r="A201" s="154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</row>
    <row r="202" spans="1:12" s="156" customFormat="1">
      <c r="A202" s="154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</row>
    <row r="203" spans="1:12" s="156" customFormat="1">
      <c r="A203" s="154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</row>
    <row r="204" spans="1:12" s="156" customFormat="1">
      <c r="A204" s="154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</row>
    <row r="205" spans="1:12" s="156" customFormat="1">
      <c r="A205" s="154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</row>
    <row r="206" spans="1:12" s="156" customFormat="1">
      <c r="A206" s="154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</row>
    <row r="207" spans="1:12" s="156" customFormat="1">
      <c r="A207" s="154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</row>
    <row r="208" spans="1:12" s="156" customFormat="1">
      <c r="A208" s="154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</row>
    <row r="209" spans="1:12" s="156" customFormat="1">
      <c r="A209" s="154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</row>
    <row r="210" spans="1:12" s="156" customFormat="1">
      <c r="A210" s="154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</row>
    <row r="211" spans="1:12" s="156" customFormat="1">
      <c r="A211" s="154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</row>
    <row r="212" spans="1:12" s="156" customFormat="1">
      <c r="A212" s="154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</row>
    <row r="213" spans="1:12" s="156" customFormat="1">
      <c r="A213" s="154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</row>
    <row r="214" spans="1:12" s="156" customFormat="1">
      <c r="A214" s="154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</row>
    <row r="215" spans="1:12" s="156" customFormat="1">
      <c r="A215" s="154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</row>
    <row r="216" spans="1:12" s="156" customFormat="1">
      <c r="A216" s="154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</row>
    <row r="217" spans="1:12" s="156" customFormat="1">
      <c r="A217" s="154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</row>
    <row r="218" spans="1:12" s="156" customFormat="1">
      <c r="A218" s="154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</row>
    <row r="219" spans="1:12" s="156" customFormat="1">
      <c r="A219" s="154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</row>
    <row r="220" spans="1:12" s="156" customFormat="1">
      <c r="A220" s="154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</row>
    <row r="221" spans="1:12" s="156" customFormat="1">
      <c r="A221" s="154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</row>
    <row r="222" spans="1:12" s="156" customFormat="1">
      <c r="A222" s="154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</row>
    <row r="223" spans="1:12" s="156" customFormat="1">
      <c r="A223" s="154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</row>
    <row r="224" spans="1:12" s="156" customFormat="1">
      <c r="A224" s="154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</row>
    <row r="225" spans="1:12" s="156" customFormat="1">
      <c r="A225" s="154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</row>
    <row r="226" spans="1:12" s="156" customFormat="1">
      <c r="A226" s="154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</row>
    <row r="227" spans="1:12" s="156" customFormat="1">
      <c r="A227" s="154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</row>
    <row r="228" spans="1:12" s="156" customFormat="1">
      <c r="A228" s="154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</row>
    <row r="229" spans="1:12" s="156" customFormat="1">
      <c r="A229" s="154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</row>
    <row r="230" spans="1:12" s="156" customFormat="1">
      <c r="A230" s="154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</row>
    <row r="231" spans="1:12" s="156" customFormat="1">
      <c r="A231" s="154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</row>
    <row r="232" spans="1:12" s="156" customFormat="1">
      <c r="A232" s="154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</row>
    <row r="233" spans="1:12" s="156" customFormat="1">
      <c r="A233" s="154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</row>
    <row r="234" spans="1:12" s="156" customFormat="1">
      <c r="A234" s="154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</row>
    <row r="235" spans="1:12" s="156" customFormat="1">
      <c r="A235" s="154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</row>
    <row r="236" spans="1:12" s="156" customFormat="1">
      <c r="A236" s="154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</row>
    <row r="237" spans="1:12" s="156" customFormat="1">
      <c r="A237" s="154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</row>
    <row r="238" spans="1:12" s="156" customFormat="1">
      <c r="A238" s="154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</row>
    <row r="239" spans="1:12" s="156" customFormat="1">
      <c r="A239" s="154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</row>
    <row r="240" spans="1:12" s="156" customFormat="1">
      <c r="A240" s="154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</row>
    <row r="241" spans="1:12" s="156" customFormat="1">
      <c r="A241" s="154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</row>
    <row r="242" spans="1:12" s="156" customFormat="1">
      <c r="A242" s="154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</row>
    <row r="243" spans="1:12" s="156" customFormat="1">
      <c r="A243" s="154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</row>
    <row r="244" spans="1:12" s="156" customFormat="1">
      <c r="A244" s="154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</row>
    <row r="245" spans="1:12" s="156" customFormat="1">
      <c r="A245" s="154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</row>
    <row r="246" spans="1:12" s="156" customFormat="1">
      <c r="A246" s="154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</row>
    <row r="247" spans="1:12" s="156" customFormat="1">
      <c r="A247" s="154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</row>
    <row r="248" spans="1:12" s="156" customFormat="1">
      <c r="A248" s="154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</row>
    <row r="249" spans="1:12" s="156" customFormat="1">
      <c r="A249" s="154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</row>
    <row r="250" spans="1:12" s="156" customFormat="1">
      <c r="A250" s="154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</row>
    <row r="251" spans="1:12" s="156" customFormat="1">
      <c r="A251" s="154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</row>
    <row r="252" spans="1:12" s="156" customFormat="1">
      <c r="A252" s="154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</row>
    <row r="253" spans="1:12" s="156" customFormat="1">
      <c r="A253" s="154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</row>
    <row r="254" spans="1:12" s="156" customFormat="1">
      <c r="A254" s="154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</row>
    <row r="255" spans="1:12" s="156" customFormat="1">
      <c r="A255" s="154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</row>
    <row r="256" spans="1:12" s="156" customFormat="1">
      <c r="A256" s="154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</row>
    <row r="257" spans="1:12" s="156" customFormat="1">
      <c r="A257" s="154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</row>
    <row r="258" spans="1:12" s="156" customFormat="1">
      <c r="A258" s="154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</row>
    <row r="259" spans="1:12" s="156" customFormat="1">
      <c r="A259" s="154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</row>
    <row r="260" spans="1:12" s="156" customFormat="1">
      <c r="A260" s="154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</row>
    <row r="261" spans="1:12" s="156" customFormat="1">
      <c r="A261" s="154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</row>
    <row r="262" spans="1:12" s="156" customFormat="1">
      <c r="A262" s="154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</row>
    <row r="263" spans="1:12" s="156" customFormat="1">
      <c r="A263" s="154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</row>
    <row r="264" spans="1:12" s="156" customFormat="1">
      <c r="A264" s="154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</row>
    <row r="265" spans="1:12" s="156" customFormat="1">
      <c r="A265" s="154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</row>
    <row r="266" spans="1:12" s="156" customFormat="1">
      <c r="A266" s="154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</row>
    <row r="267" spans="1:12" s="156" customFormat="1">
      <c r="A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</row>
    <row r="268" spans="1:12" s="156" customFormat="1">
      <c r="A268" s="154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</row>
    <row r="269" spans="1:12" s="156" customFormat="1">
      <c r="A269" s="154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</row>
    <row r="270" spans="1:12" s="156" customFormat="1">
      <c r="A270" s="154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</row>
    <row r="271" spans="1:12" s="156" customFormat="1">
      <c r="A271" s="154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</row>
    <row r="272" spans="1:12" s="156" customFormat="1">
      <c r="A272" s="154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</row>
    <row r="273" spans="1:12" s="156" customFormat="1">
      <c r="A273" s="154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</row>
    <row r="274" spans="1:12" s="156" customFormat="1">
      <c r="A274" s="154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</row>
    <row r="275" spans="1:12" s="156" customFormat="1">
      <c r="A275" s="154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</row>
    <row r="276" spans="1:12" s="156" customFormat="1">
      <c r="A276" s="154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</row>
    <row r="277" spans="1:12" s="156" customFormat="1">
      <c r="A277" s="154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</row>
    <row r="278" spans="1:12" s="156" customFormat="1">
      <c r="A278" s="154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</row>
    <row r="279" spans="1:12" s="156" customFormat="1">
      <c r="A279" s="154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</row>
    <row r="280" spans="1:12" s="156" customFormat="1">
      <c r="A280" s="154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</row>
    <row r="281" spans="1:12" s="156" customFormat="1">
      <c r="A281" s="154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</row>
    <row r="282" spans="1:12" s="156" customFormat="1">
      <c r="A282" s="154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</row>
    <row r="283" spans="1:12" s="156" customFormat="1">
      <c r="A283" s="154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</row>
    <row r="284" spans="1:12" s="156" customFormat="1">
      <c r="A284" s="154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</row>
    <row r="285" spans="1:12" s="156" customFormat="1">
      <c r="A285" s="154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</row>
    <row r="286" spans="1:12" s="156" customFormat="1">
      <c r="A286" s="154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</row>
    <row r="287" spans="1:12" s="156" customFormat="1">
      <c r="A287" s="154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</row>
    <row r="288" spans="1:12" s="156" customFormat="1">
      <c r="A288" s="154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</row>
    <row r="289" spans="1:12" s="156" customFormat="1">
      <c r="A289" s="154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</row>
    <row r="290" spans="1:12" s="156" customFormat="1">
      <c r="A290" s="154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</row>
    <row r="291" spans="1:12" s="156" customFormat="1">
      <c r="A291" s="154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</row>
    <row r="292" spans="1:12" s="156" customFormat="1">
      <c r="A292" s="154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</row>
    <row r="293" spans="1:12" s="156" customFormat="1">
      <c r="A293" s="154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</row>
    <row r="294" spans="1:12" s="156" customFormat="1">
      <c r="A294" s="154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</row>
    <row r="295" spans="1:12" s="156" customFormat="1">
      <c r="A295" s="154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</row>
    <row r="296" spans="1:12" s="156" customFormat="1">
      <c r="A296" s="154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</row>
    <row r="297" spans="1:12" s="156" customFormat="1">
      <c r="A297" s="154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</row>
    <row r="298" spans="1:12" s="156" customFormat="1">
      <c r="A298" s="154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</row>
    <row r="299" spans="1:12" s="156" customFormat="1">
      <c r="A299" s="154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</row>
    <row r="300" spans="1:12" s="156" customFormat="1">
      <c r="A300" s="154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</row>
    <row r="301" spans="1:12" s="156" customFormat="1">
      <c r="A301" s="154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</row>
    <row r="302" spans="1:12" s="156" customFormat="1">
      <c r="A302" s="154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</row>
    <row r="303" spans="1:12" s="156" customFormat="1">
      <c r="A303" s="154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</row>
    <row r="304" spans="1:12" s="156" customFormat="1">
      <c r="A304" s="154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</row>
    <row r="305" spans="1:12" s="156" customFormat="1">
      <c r="A305" s="154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</row>
    <row r="306" spans="1:12" s="156" customFormat="1">
      <c r="A306" s="154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</row>
    <row r="307" spans="1:12" s="156" customFormat="1">
      <c r="A307" s="154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</row>
    <row r="308" spans="1:12" s="156" customFormat="1">
      <c r="A308" s="154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</row>
    <row r="309" spans="1:12" s="156" customFormat="1">
      <c r="A309" s="154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</row>
    <row r="310" spans="1:12" s="156" customFormat="1">
      <c r="A310" s="154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</row>
    <row r="311" spans="1:12" s="156" customFormat="1">
      <c r="A311" s="154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</row>
    <row r="312" spans="1:12" s="156" customFormat="1">
      <c r="A312" s="154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</row>
    <row r="313" spans="1:12" s="156" customFormat="1">
      <c r="A313" s="154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</row>
    <row r="314" spans="1:12" s="156" customFormat="1">
      <c r="A314" s="154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</row>
    <row r="315" spans="1:12" s="156" customFormat="1">
      <c r="A315" s="154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</row>
    <row r="316" spans="1:12" s="156" customFormat="1">
      <c r="A316" s="154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</row>
    <row r="317" spans="1:12" s="156" customFormat="1">
      <c r="A317" s="154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</row>
    <row r="318" spans="1:12" s="156" customFormat="1">
      <c r="A318" s="154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</row>
    <row r="319" spans="1:12" s="156" customFormat="1">
      <c r="A319" s="154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</row>
    <row r="320" spans="1:12" s="156" customFormat="1">
      <c r="A320" s="154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</row>
    <row r="321" spans="1:12" s="156" customFormat="1">
      <c r="A321" s="154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</row>
    <row r="322" spans="1:12" s="156" customFormat="1">
      <c r="A322" s="154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</row>
    <row r="323" spans="1:12" s="156" customFormat="1">
      <c r="A323" s="154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</row>
    <row r="324" spans="1:12" s="156" customFormat="1">
      <c r="A324" s="154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</row>
    <row r="325" spans="1:12" s="156" customFormat="1">
      <c r="A325" s="154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</row>
    <row r="326" spans="1:12" s="156" customFormat="1">
      <c r="A326" s="154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</row>
    <row r="327" spans="1:12" s="156" customFormat="1">
      <c r="A327" s="154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</row>
    <row r="328" spans="1:12" s="156" customFormat="1">
      <c r="A328" s="154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</row>
    <row r="329" spans="1:12" s="156" customFormat="1">
      <c r="A329" s="154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</row>
    <row r="330" spans="1:12" s="156" customFormat="1">
      <c r="A330" s="154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</row>
    <row r="331" spans="1:12" s="156" customFormat="1">
      <c r="A331" s="154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</row>
    <row r="332" spans="1:12" s="156" customFormat="1">
      <c r="A332" s="154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</row>
    <row r="333" spans="1:12" s="156" customFormat="1">
      <c r="A333" s="154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</row>
    <row r="334" spans="1:12" s="156" customFormat="1">
      <c r="A334" s="154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</row>
    <row r="335" spans="1:12" s="156" customFormat="1">
      <c r="A335" s="154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</row>
    <row r="336" spans="1:12" s="156" customFormat="1">
      <c r="A336" s="154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</row>
    <row r="337" spans="1:12" s="156" customFormat="1">
      <c r="A337" s="154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</row>
    <row r="338" spans="1:12" s="156" customFormat="1">
      <c r="A338" s="154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</row>
    <row r="339" spans="1:12" s="156" customFormat="1">
      <c r="A339" s="154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</row>
    <row r="340" spans="1:12" s="156" customFormat="1">
      <c r="A340" s="154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</row>
    <row r="341" spans="1:12" s="156" customFormat="1">
      <c r="A341" s="154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</row>
    <row r="342" spans="1:12" s="156" customFormat="1">
      <c r="A342" s="154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</row>
    <row r="343" spans="1:12" s="156" customFormat="1">
      <c r="A343" s="154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</row>
    <row r="344" spans="1:12" s="156" customFormat="1">
      <c r="A344" s="154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</row>
    <row r="345" spans="1:12" s="156" customFormat="1">
      <c r="A345" s="154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</row>
    <row r="346" spans="1:12" s="156" customFormat="1">
      <c r="A346" s="154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</row>
    <row r="347" spans="1:12" s="156" customFormat="1">
      <c r="A347" s="154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</row>
    <row r="348" spans="1:12" s="156" customFormat="1">
      <c r="A348" s="154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</row>
    <row r="349" spans="1:12" s="156" customFormat="1">
      <c r="A349" s="154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</row>
    <row r="350" spans="1:12" s="156" customFormat="1">
      <c r="A350" s="154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</row>
    <row r="351" spans="1:12" s="156" customFormat="1">
      <c r="A351" s="154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</row>
    <row r="352" spans="1:12" s="156" customFormat="1">
      <c r="A352" s="154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</row>
    <row r="353" spans="1:12" s="156" customFormat="1">
      <c r="A353" s="154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</row>
    <row r="354" spans="1:12" s="156" customFormat="1">
      <c r="A354" s="154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</row>
    <row r="355" spans="1:12" s="156" customFormat="1">
      <c r="A355" s="154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</row>
    <row r="356" spans="1:12" s="156" customFormat="1">
      <c r="A356" s="154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</row>
    <row r="357" spans="1:12" s="156" customFormat="1">
      <c r="A357" s="154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</row>
    <row r="358" spans="1:12" s="156" customFormat="1">
      <c r="A358" s="154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</row>
    <row r="359" spans="1:12" s="156" customFormat="1">
      <c r="A359" s="154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</row>
    <row r="360" spans="1:12" s="156" customFormat="1">
      <c r="A360" s="154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</row>
    <row r="361" spans="1:12" s="156" customFormat="1">
      <c r="A361" s="154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</row>
    <row r="362" spans="1:12" s="156" customFormat="1">
      <c r="A362" s="154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</row>
    <row r="363" spans="1:12" s="156" customFormat="1">
      <c r="A363" s="154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</row>
    <row r="364" spans="1:12" s="156" customFormat="1">
      <c r="A364" s="154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</row>
    <row r="365" spans="1:12" s="156" customFormat="1">
      <c r="A365" s="154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</row>
    <row r="366" spans="1:12" s="156" customFormat="1">
      <c r="A366" s="154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</row>
    <row r="367" spans="1:12" s="156" customFormat="1">
      <c r="A367" s="154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</row>
    <row r="368" spans="1:12" s="156" customFormat="1">
      <c r="A368" s="154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</row>
    <row r="369" spans="1:12" s="156" customFormat="1">
      <c r="A369" s="154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</row>
    <row r="370" spans="1:12" s="156" customFormat="1">
      <c r="A370" s="154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</row>
    <row r="371" spans="1:12" s="156" customFormat="1">
      <c r="A371" s="154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</row>
    <row r="372" spans="1:12" s="156" customFormat="1">
      <c r="A372" s="154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</row>
    <row r="373" spans="1:12" s="156" customFormat="1">
      <c r="A373" s="154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</row>
    <row r="374" spans="1:12" s="156" customFormat="1">
      <c r="A374" s="154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</row>
    <row r="375" spans="1:12" s="156" customFormat="1">
      <c r="A375" s="154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</row>
    <row r="376" spans="1:12" s="156" customFormat="1">
      <c r="A376" s="154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</row>
    <row r="377" spans="1:12" s="156" customFormat="1">
      <c r="A377" s="154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</row>
    <row r="378" spans="1:12" s="156" customFormat="1">
      <c r="A378" s="154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</row>
    <row r="379" spans="1:12" s="156" customFormat="1">
      <c r="A379" s="154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</row>
    <row r="380" spans="1:12" s="156" customFormat="1">
      <c r="A380" s="154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</row>
    <row r="381" spans="1:12" s="156" customFormat="1">
      <c r="A381" s="154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</row>
    <row r="382" spans="1:12" s="156" customFormat="1">
      <c r="A382" s="154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</row>
    <row r="383" spans="1:12" s="156" customFormat="1">
      <c r="A383" s="154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</row>
    <row r="384" spans="1:12" s="156" customFormat="1">
      <c r="A384" s="154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</row>
    <row r="385" spans="1:12" s="156" customFormat="1">
      <c r="A385" s="154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</row>
    <row r="386" spans="1:12" s="156" customFormat="1">
      <c r="A386" s="154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</row>
    <row r="387" spans="1:12" s="156" customFormat="1">
      <c r="A387" s="154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</row>
    <row r="388" spans="1:12" s="156" customFormat="1">
      <c r="A388" s="154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</row>
    <row r="389" spans="1:12" s="156" customFormat="1">
      <c r="A389" s="154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</row>
    <row r="390" spans="1:12" s="156" customFormat="1">
      <c r="A390" s="154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</row>
    <row r="391" spans="1:12" s="156" customFormat="1">
      <c r="A391" s="154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</row>
    <row r="392" spans="1:12" s="156" customFormat="1">
      <c r="A392" s="154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</row>
    <row r="393" spans="1:12" s="156" customFormat="1">
      <c r="A393" s="154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</row>
    <row r="394" spans="1:12" s="156" customFormat="1">
      <c r="A394" s="154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</row>
    <row r="395" spans="1:12" s="156" customFormat="1">
      <c r="A395" s="154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</row>
    <row r="396" spans="1:12" s="156" customFormat="1">
      <c r="A396" s="154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</row>
    <row r="397" spans="1:12" s="156" customFormat="1">
      <c r="A397" s="154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</row>
    <row r="398" spans="1:12" s="156" customFormat="1">
      <c r="A398" s="154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</row>
    <row r="399" spans="1:12" s="156" customFormat="1">
      <c r="A399" s="154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</row>
    <row r="400" spans="1:12" s="156" customFormat="1">
      <c r="A400" s="154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</row>
    <row r="401" spans="1:12" s="156" customFormat="1">
      <c r="A401" s="154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</row>
    <row r="402" spans="1:12" s="156" customFormat="1">
      <c r="A402" s="154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</row>
    <row r="403" spans="1:12" s="156" customFormat="1">
      <c r="A403" s="154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</row>
    <row r="404" spans="1:12" s="156" customFormat="1">
      <c r="A404" s="154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</row>
    <row r="405" spans="1:12" s="156" customFormat="1">
      <c r="A405" s="154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</row>
    <row r="406" spans="1:12" s="156" customFormat="1">
      <c r="A406" s="154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</row>
    <row r="407" spans="1:12" s="156" customFormat="1">
      <c r="A407" s="154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</row>
    <row r="408" spans="1:12" s="156" customFormat="1">
      <c r="A408" s="154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</row>
    <row r="409" spans="1:12" s="156" customFormat="1">
      <c r="A409" s="154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</row>
    <row r="410" spans="1:12" s="156" customFormat="1">
      <c r="A410" s="154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</row>
    <row r="411" spans="1:12" s="156" customFormat="1">
      <c r="A411" s="154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</row>
    <row r="412" spans="1:12" s="156" customFormat="1">
      <c r="A412" s="154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</row>
    <row r="413" spans="1:12" s="156" customFormat="1">
      <c r="A413" s="154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</row>
    <row r="414" spans="1:12" s="156" customFormat="1">
      <c r="A414" s="154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</row>
    <row r="415" spans="1:12" s="156" customFormat="1">
      <c r="A415" s="154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</row>
    <row r="416" spans="1:12" s="156" customFormat="1">
      <c r="A416" s="154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</row>
    <row r="417" spans="1:12" s="156" customFormat="1">
      <c r="A417" s="154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</row>
    <row r="418" spans="1:12" s="156" customFormat="1">
      <c r="A418" s="154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</row>
    <row r="419" spans="1:12" s="156" customFormat="1">
      <c r="A419" s="154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</row>
    <row r="420" spans="1:12" s="156" customFormat="1">
      <c r="A420" s="154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</row>
    <row r="421" spans="1:12" s="156" customFormat="1">
      <c r="A421" s="154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</row>
    <row r="422" spans="1:12" s="156" customFormat="1">
      <c r="A422" s="154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</row>
    <row r="423" spans="1:12" s="156" customFormat="1">
      <c r="A423" s="154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</row>
    <row r="424" spans="1:12" s="156" customFormat="1">
      <c r="A424" s="154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</row>
    <row r="425" spans="1:12" s="156" customFormat="1">
      <c r="A425" s="154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</row>
    <row r="426" spans="1:12" s="156" customFormat="1">
      <c r="A426" s="154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</row>
    <row r="427" spans="1:12" s="156" customFormat="1">
      <c r="A427" s="154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</row>
    <row r="428" spans="1:12" s="156" customFormat="1">
      <c r="A428" s="154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</row>
    <row r="429" spans="1:12" s="156" customFormat="1">
      <c r="A429" s="154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</row>
    <row r="430" spans="1:12" s="156" customFormat="1">
      <c r="A430" s="154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</row>
    <row r="431" spans="1:12" s="156" customFormat="1">
      <c r="A431" s="154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</row>
    <row r="432" spans="1:12" s="156" customFormat="1">
      <c r="A432" s="154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</row>
    <row r="433" spans="1:12" s="156" customFormat="1">
      <c r="A433" s="154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</row>
    <row r="434" spans="1:12" s="156" customFormat="1">
      <c r="A434" s="154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</row>
    <row r="435" spans="1:12" s="156" customFormat="1">
      <c r="A435" s="154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</row>
    <row r="436" spans="1:12" s="156" customFormat="1">
      <c r="A436" s="154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</row>
    <row r="437" spans="1:12" s="156" customFormat="1">
      <c r="A437" s="154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</row>
    <row r="438" spans="1:12" s="156" customFormat="1">
      <c r="A438" s="154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</row>
    <row r="439" spans="1:12" s="156" customFormat="1">
      <c r="A439" s="154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</row>
    <row r="440" spans="1:12" s="156" customFormat="1">
      <c r="A440" s="154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</row>
    <row r="441" spans="1:12" s="156" customFormat="1">
      <c r="A441" s="154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</row>
    <row r="442" spans="1:12" s="156" customFormat="1">
      <c r="A442" s="154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</row>
    <row r="443" spans="1:12" s="156" customFormat="1">
      <c r="A443" s="154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</row>
    <row r="444" spans="1:12" s="156" customFormat="1">
      <c r="A444" s="154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</row>
    <row r="445" spans="1:12" s="156" customFormat="1">
      <c r="A445" s="154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</row>
    <row r="446" spans="1:12" s="156" customFormat="1">
      <c r="A446" s="154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</row>
    <row r="447" spans="1:12" s="156" customFormat="1">
      <c r="A447" s="154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</row>
    <row r="448" spans="1:12" s="156" customFormat="1">
      <c r="A448" s="154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</row>
    <row r="449" spans="1:12" s="156" customFormat="1">
      <c r="A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</row>
    <row r="450" spans="1:12" s="156" customFormat="1">
      <c r="A450" s="154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</row>
    <row r="451" spans="1:12" s="156" customFormat="1">
      <c r="A451" s="154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</row>
    <row r="452" spans="1:12" s="156" customFormat="1">
      <c r="A452" s="154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</row>
    <row r="453" spans="1:12" s="156" customFormat="1">
      <c r="A453" s="154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</row>
    <row r="454" spans="1:12" s="156" customFormat="1">
      <c r="A454" s="154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</row>
    <row r="455" spans="1:12" s="156" customFormat="1">
      <c r="A455" s="154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</row>
    <row r="456" spans="1:12" s="156" customFormat="1">
      <c r="A456" s="154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</row>
    <row r="457" spans="1:12" s="156" customFormat="1">
      <c r="A457" s="154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</row>
    <row r="458" spans="1:12" s="156" customFormat="1">
      <c r="A458" s="154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</row>
    <row r="459" spans="1:12" s="156" customFormat="1">
      <c r="A459" s="154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</row>
    <row r="460" spans="1:12" s="156" customFormat="1">
      <c r="A460" s="154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</row>
    <row r="461" spans="1:12" s="156" customFormat="1">
      <c r="A461" s="154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</row>
    <row r="462" spans="1:12" s="156" customFormat="1">
      <c r="A462" s="154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</row>
    <row r="463" spans="1:12" s="156" customFormat="1">
      <c r="A463" s="154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</row>
    <row r="464" spans="1:12" s="156" customFormat="1">
      <c r="A464" s="154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</row>
    <row r="465" spans="1:12" s="156" customFormat="1">
      <c r="A465" s="154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</row>
    <row r="466" spans="1:12" s="156" customFormat="1">
      <c r="A466" s="154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</row>
    <row r="467" spans="1:12" s="156" customFormat="1">
      <c r="A467" s="154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</row>
    <row r="468" spans="1:12" s="156" customFormat="1">
      <c r="A468" s="154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</row>
    <row r="469" spans="1:12" s="156" customFormat="1">
      <c r="A469" s="154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</row>
    <row r="470" spans="1:12" s="156" customFormat="1">
      <c r="A470" s="154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</row>
    <row r="471" spans="1:12" s="156" customFormat="1">
      <c r="A471" s="154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</row>
    <row r="472" spans="1:12" s="156" customFormat="1">
      <c r="A472" s="154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</row>
    <row r="473" spans="1:12" s="156" customFormat="1">
      <c r="A473" s="154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</row>
    <row r="474" spans="1:12" s="156" customFormat="1">
      <c r="A474" s="154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</row>
    <row r="475" spans="1:12" s="156" customFormat="1">
      <c r="A475" s="154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</row>
    <row r="476" spans="1:12" s="156" customFormat="1">
      <c r="A476" s="154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</row>
    <row r="477" spans="1:12" s="156" customFormat="1">
      <c r="A477" s="154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</row>
    <row r="478" spans="1:12" s="156" customFormat="1">
      <c r="A478" s="154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</row>
    <row r="479" spans="1:12" s="156" customFormat="1">
      <c r="A479" s="154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</row>
    <row r="480" spans="1:12" s="156" customFormat="1">
      <c r="A480" s="154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</row>
    <row r="481" spans="1:12" s="156" customFormat="1">
      <c r="A481" s="154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</row>
    <row r="482" spans="1:12" s="156" customFormat="1">
      <c r="A482" s="154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</row>
    <row r="483" spans="1:12" s="156" customFormat="1">
      <c r="A483" s="154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</row>
    <row r="484" spans="1:12" s="156" customFormat="1">
      <c r="A484" s="154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</row>
    <row r="485" spans="1:12" s="156" customFormat="1">
      <c r="A485" s="154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</row>
    <row r="486" spans="1:12" s="156" customFormat="1">
      <c r="A486" s="154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</row>
    <row r="487" spans="1:12" s="156" customFormat="1">
      <c r="A487" s="154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</row>
    <row r="488" spans="1:12" s="156" customFormat="1">
      <c r="A488" s="154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</row>
    <row r="489" spans="1:12" s="156" customFormat="1">
      <c r="A489" s="154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</row>
    <row r="490" spans="1:12" s="156" customFormat="1">
      <c r="A490" s="154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</row>
    <row r="491" spans="1:12" s="156" customFormat="1">
      <c r="A491" s="154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</row>
    <row r="492" spans="1:12" s="156" customFormat="1">
      <c r="A492" s="154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</row>
    <row r="493" spans="1:12" s="156" customFormat="1">
      <c r="A493" s="154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</row>
    <row r="494" spans="1:12" s="156" customFormat="1">
      <c r="A494" s="154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</row>
    <row r="495" spans="1:12" s="156" customFormat="1">
      <c r="A495" s="154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</row>
    <row r="496" spans="1:12" s="156" customFormat="1">
      <c r="A496" s="154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</row>
    <row r="497" spans="1:12" s="156" customFormat="1">
      <c r="A497" s="154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</row>
    <row r="498" spans="1:12" s="156" customFormat="1">
      <c r="A498" s="154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</row>
    <row r="499" spans="1:12" s="156" customFormat="1">
      <c r="A499" s="154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</row>
    <row r="500" spans="1:12" s="156" customFormat="1">
      <c r="A500" s="154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</row>
    <row r="501" spans="1:12" s="156" customFormat="1">
      <c r="A501" s="154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</row>
    <row r="502" spans="1:12" s="156" customFormat="1">
      <c r="A502" s="154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</row>
    <row r="503" spans="1:12" s="156" customFormat="1">
      <c r="A503" s="154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</row>
    <row r="504" spans="1:12" s="156" customFormat="1">
      <c r="A504" s="154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</row>
    <row r="505" spans="1:12" s="156" customFormat="1">
      <c r="A505" s="154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</row>
    <row r="506" spans="1:12" s="156" customFormat="1">
      <c r="A506" s="154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</row>
    <row r="507" spans="1:12" s="156" customFormat="1">
      <c r="A507" s="154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</row>
    <row r="508" spans="1:12" s="156" customFormat="1">
      <c r="A508" s="154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</row>
    <row r="509" spans="1:12" s="156" customFormat="1">
      <c r="A509" s="154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</row>
    <row r="510" spans="1:12" s="156" customFormat="1">
      <c r="A510" s="154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</row>
    <row r="511" spans="1:12" s="156" customFormat="1">
      <c r="A511" s="154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</row>
    <row r="512" spans="1:12" s="156" customFormat="1">
      <c r="A512" s="154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</row>
    <row r="513" spans="1:12" s="156" customFormat="1">
      <c r="A513" s="154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</row>
    <row r="514" spans="1:12" s="156" customFormat="1">
      <c r="A514" s="154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</row>
    <row r="515" spans="1:12" s="156" customFormat="1">
      <c r="A515" s="154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</row>
    <row r="516" spans="1:12" s="156" customFormat="1">
      <c r="A516" s="154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</row>
    <row r="517" spans="1:12" s="156" customFormat="1">
      <c r="A517" s="154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</row>
    <row r="518" spans="1:12" s="156" customFormat="1">
      <c r="A518" s="154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</row>
    <row r="519" spans="1:12" s="156" customFormat="1">
      <c r="A519" s="154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</row>
    <row r="520" spans="1:12" s="156" customFormat="1">
      <c r="A520" s="154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</row>
    <row r="521" spans="1:12" s="156" customFormat="1">
      <c r="A521" s="154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</row>
    <row r="522" spans="1:12" s="156" customFormat="1">
      <c r="A522" s="154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</row>
    <row r="523" spans="1:12" s="156" customFormat="1">
      <c r="A523" s="154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</row>
    <row r="524" spans="1:12" s="156" customFormat="1">
      <c r="A524" s="154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</row>
    <row r="525" spans="1:12" s="156" customFormat="1">
      <c r="A525" s="154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</row>
    <row r="526" spans="1:12" s="156" customFormat="1">
      <c r="A526" s="154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</row>
    <row r="527" spans="1:12" s="156" customFormat="1">
      <c r="A527" s="154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</row>
    <row r="528" spans="1:12" s="156" customFormat="1">
      <c r="A528" s="154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</row>
    <row r="529" spans="1:12" s="156" customFormat="1">
      <c r="A529" s="154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</row>
    <row r="530" spans="1:12" s="156" customFormat="1">
      <c r="A530" s="154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</row>
    <row r="531" spans="1:12" s="156" customFormat="1">
      <c r="A531" s="154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</row>
    <row r="532" spans="1:12" s="156" customFormat="1">
      <c r="A532" s="154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</row>
    <row r="533" spans="1:12" s="156" customFormat="1">
      <c r="A533" s="154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</row>
    <row r="534" spans="1:12" s="156" customFormat="1">
      <c r="A534" s="154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</row>
    <row r="535" spans="1:12" s="156" customFormat="1">
      <c r="A535" s="154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</row>
    <row r="536" spans="1:12" s="156" customFormat="1">
      <c r="A536" s="154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</row>
    <row r="537" spans="1:12" s="156" customFormat="1">
      <c r="A537" s="154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</row>
    <row r="538" spans="1:12" s="156" customFormat="1">
      <c r="A538" s="154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</row>
    <row r="539" spans="1:12" s="156" customFormat="1">
      <c r="A539" s="154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</row>
    <row r="540" spans="1:12" s="156" customFormat="1">
      <c r="A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</row>
    <row r="541" spans="1:12" s="156" customFormat="1">
      <c r="A541" s="154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</row>
    <row r="542" spans="1:12" s="156" customFormat="1">
      <c r="A542" s="154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</row>
    <row r="543" spans="1:12" s="156" customFormat="1">
      <c r="A543" s="154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</row>
    <row r="544" spans="1:12" s="156" customFormat="1">
      <c r="A544" s="154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</row>
    <row r="545" spans="1:12" s="156" customFormat="1">
      <c r="A545" s="154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</row>
    <row r="546" spans="1:12" s="156" customFormat="1">
      <c r="A546" s="154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</row>
    <row r="547" spans="1:12" s="156" customFormat="1">
      <c r="A547" s="154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</row>
    <row r="548" spans="1:12" s="156" customFormat="1">
      <c r="A548" s="154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</row>
    <row r="549" spans="1:12" s="156" customFormat="1">
      <c r="A549" s="154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</row>
    <row r="550" spans="1:12" s="156" customFormat="1">
      <c r="A550" s="154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</row>
    <row r="551" spans="1:12" s="156" customFormat="1">
      <c r="A551" s="154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</row>
    <row r="552" spans="1:12" s="156" customFormat="1">
      <c r="A552" s="154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</row>
    <row r="553" spans="1:12" s="156" customFormat="1">
      <c r="A553" s="154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</row>
    <row r="554" spans="1:12" s="156" customFormat="1">
      <c r="A554" s="154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</row>
  </sheetData>
  <customSheetViews>
    <customSheetView guid="{FDA731C6-6FB3-4A94-83F6-34E751A839F6}" scale="80" fitToPage="1" printArea="1" hiddenColumns="1">
      <pane ySplit="9" topLeftCell="A88" activePane="bottomLeft" state="frozen"/>
      <selection pane="bottomLeft" activeCell="C93" sqref="C93:H93"/>
      <pageMargins left="0.70866141732283472" right="0.70866141732283472" top="0.74803149606299213" bottom="0.74803149606299213" header="0.31496062992125984" footer="0.31496062992125984"/>
      <pageSetup paperSize="9" scale="66" fitToHeight="0" orientation="portrait" r:id="rId1"/>
    </customSheetView>
  </customSheetViews>
  <mergeCells count="7">
    <mergeCell ref="A7:B9"/>
    <mergeCell ref="C7:H7"/>
    <mergeCell ref="A1:L1"/>
    <mergeCell ref="A3:L3"/>
    <mergeCell ref="J7:L7"/>
    <mergeCell ref="A4:L4"/>
    <mergeCell ref="A2:L2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34" fitToHeight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8"/>
  <sheetViews>
    <sheetView topLeftCell="A64" zoomScale="80" zoomScaleNormal="80" zoomScaleSheetLayoutView="80" workbookViewId="0">
      <selection activeCell="J12" sqref="J12:L12"/>
    </sheetView>
  </sheetViews>
  <sheetFormatPr defaultColWidth="9.140625" defaultRowHeight="12.75"/>
  <cols>
    <col min="1" max="1" width="45.5703125" style="91" customWidth="1"/>
    <col min="2" max="2" width="51.28515625" style="56" customWidth="1"/>
    <col min="3" max="5" width="18" style="1" customWidth="1"/>
    <col min="6" max="6" width="17" style="155" hidden="1" customWidth="1"/>
    <col min="7" max="7" width="18" style="155" hidden="1" customWidth="1"/>
    <col min="8" max="8" width="16.85546875" style="155" hidden="1" customWidth="1"/>
    <col min="9" max="9" width="16.85546875" style="155" customWidth="1"/>
    <col min="10" max="10" width="23" style="155" customWidth="1"/>
    <col min="11" max="12" width="16.85546875" style="155" bestFit="1" customWidth="1"/>
    <col min="13" max="16384" width="9.140625" style="56"/>
  </cols>
  <sheetData>
    <row r="1" spans="1:12" s="175" customFormat="1" ht="22.5">
      <c r="A1" s="1117" t="s">
        <v>38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</row>
    <row r="2" spans="1:12" s="175" customFormat="1" ht="22.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s="175" customFormat="1" ht="70.5" customHeight="1">
      <c r="A3" s="1089" t="str">
        <f>'0001'!A2:H2</f>
        <v>MEDUIM TERM REVENUE AND EXPENDITURE FRAMEWORK FOR FINANCIAL YEARS 2020-2021/2021-2022/2022-2023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</row>
    <row r="4" spans="1:12" s="177" customFormat="1" ht="22.5">
      <c r="A4" s="1110" t="s">
        <v>166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  <c r="L4" s="1110"/>
    </row>
    <row r="5" spans="1:12" s="5" customFormat="1" ht="20.25" thickBot="1">
      <c r="A5" s="184"/>
      <c r="B5" s="180"/>
      <c r="C5" s="27"/>
      <c r="D5" s="27"/>
      <c r="E5" s="27"/>
      <c r="F5" s="170">
        <v>5.3999999999999999E-2</v>
      </c>
      <c r="G5" s="150"/>
      <c r="H5" s="172">
        <v>7</v>
      </c>
      <c r="I5" s="172"/>
      <c r="J5" s="626">
        <v>4.4999999999999998E-2</v>
      </c>
      <c r="K5" s="626">
        <v>4.5999999999999999E-2</v>
      </c>
      <c r="L5" s="626">
        <v>4.5999999999999999E-2</v>
      </c>
    </row>
    <row r="6" spans="1:12" s="62" customFormat="1" ht="39.75" customHeight="1" thickBot="1">
      <c r="A6" s="397" t="s">
        <v>37</v>
      </c>
      <c r="B6" s="394"/>
      <c r="C6" s="1104" t="s">
        <v>191</v>
      </c>
      <c r="D6" s="1105"/>
      <c r="E6" s="1105"/>
      <c r="F6" s="1105"/>
      <c r="G6" s="1105"/>
      <c r="H6" s="1105"/>
      <c r="I6" s="645"/>
      <c r="J6" s="1077" t="s">
        <v>428</v>
      </c>
      <c r="K6" s="1078"/>
      <c r="L6" s="1079"/>
    </row>
    <row r="7" spans="1:12" s="62" customFormat="1" ht="15.75" thickBot="1">
      <c r="A7" s="398"/>
      <c r="B7" s="395"/>
      <c r="C7" s="357" t="s">
        <v>405</v>
      </c>
      <c r="D7" s="357" t="s">
        <v>405</v>
      </c>
      <c r="E7" s="357" t="s">
        <v>405</v>
      </c>
      <c r="F7" s="357" t="s">
        <v>405</v>
      </c>
      <c r="G7" s="357" t="s">
        <v>405</v>
      </c>
      <c r="H7" s="357" t="s">
        <v>405</v>
      </c>
      <c r="I7" s="716" t="s">
        <v>405</v>
      </c>
      <c r="J7" s="668" t="s">
        <v>429</v>
      </c>
      <c r="K7" s="668" t="s">
        <v>430</v>
      </c>
      <c r="L7" s="669" t="s">
        <v>446</v>
      </c>
    </row>
    <row r="8" spans="1:12" s="62" customFormat="1" ht="45.75" thickBot="1">
      <c r="A8" s="399"/>
      <c r="B8" s="396"/>
      <c r="C8" s="273" t="s">
        <v>57</v>
      </c>
      <c r="D8" s="273" t="s">
        <v>406</v>
      </c>
      <c r="E8" s="356" t="s">
        <v>512</v>
      </c>
      <c r="F8" s="274" t="s">
        <v>91</v>
      </c>
      <c r="G8" s="273" t="s">
        <v>110</v>
      </c>
      <c r="H8" s="274" t="s">
        <v>76</v>
      </c>
      <c r="I8" s="717" t="s">
        <v>511</v>
      </c>
      <c r="J8" s="665" t="s">
        <v>431</v>
      </c>
      <c r="K8" s="665" t="s">
        <v>432</v>
      </c>
      <c r="L8" s="666" t="s">
        <v>433</v>
      </c>
    </row>
    <row r="9" spans="1:12" s="62" customFormat="1" ht="15">
      <c r="A9" s="400" t="s">
        <v>236</v>
      </c>
      <c r="B9" s="47" t="s">
        <v>43</v>
      </c>
      <c r="C9" s="10"/>
      <c r="D9" s="185"/>
      <c r="E9" s="185"/>
      <c r="F9" s="135"/>
      <c r="G9" s="136"/>
      <c r="H9" s="712"/>
      <c r="I9" s="315"/>
      <c r="J9" s="719"/>
      <c r="K9" s="719"/>
      <c r="L9" s="137"/>
    </row>
    <row r="10" spans="1:12" s="62" customFormat="1" ht="15">
      <c r="A10" s="401"/>
      <c r="B10" s="17"/>
      <c r="C10" s="58"/>
      <c r="D10" s="342"/>
      <c r="E10" s="342"/>
      <c r="F10" s="138"/>
      <c r="G10" s="133"/>
      <c r="H10" s="222"/>
      <c r="I10" s="316"/>
      <c r="J10" s="720"/>
      <c r="K10" s="720"/>
      <c r="L10" s="218"/>
    </row>
    <row r="11" spans="1:12" s="62" customFormat="1" ht="15">
      <c r="A11" s="401">
        <v>1600</v>
      </c>
      <c r="B11" s="17" t="s">
        <v>44</v>
      </c>
      <c r="C11" s="58"/>
      <c r="D11" s="342"/>
      <c r="E11" s="342"/>
      <c r="F11" s="138"/>
      <c r="G11" s="138"/>
      <c r="H11" s="316"/>
      <c r="I11" s="316"/>
      <c r="J11" s="720"/>
      <c r="K11" s="720"/>
      <c r="L11" s="218"/>
    </row>
    <row r="12" spans="1:12" s="62" customFormat="1" ht="15">
      <c r="A12" s="402" t="s">
        <v>238</v>
      </c>
      <c r="B12" s="70" t="s">
        <v>165</v>
      </c>
      <c r="C12" s="58">
        <v>3284527.4143914878</v>
      </c>
      <c r="D12" s="342">
        <v>3284527.4143914878</v>
      </c>
      <c r="E12" s="342">
        <v>3284527.4143914878</v>
      </c>
      <c r="F12" s="138">
        <v>1368558.18531791</v>
      </c>
      <c r="G12" s="138">
        <v>1915969.2290735778</v>
      </c>
      <c r="H12" s="222">
        <v>3284527.4143914878</v>
      </c>
      <c r="I12" s="328">
        <v>3284527.4143914878</v>
      </c>
      <c r="J12" s="720">
        <v>3928973.1677909559</v>
      </c>
      <c r="K12" s="720">
        <v>6431437.8706053402</v>
      </c>
      <c r="L12" s="218">
        <v>6727284.0126531869</v>
      </c>
    </row>
    <row r="13" spans="1:12" s="6" customFormat="1" ht="15.75" thickBot="1">
      <c r="A13" s="403"/>
      <c r="B13" s="17" t="s">
        <v>0</v>
      </c>
      <c r="C13" s="61">
        <f>C12</f>
        <v>3284527.4143914878</v>
      </c>
      <c r="D13" s="343">
        <f>D12</f>
        <v>3284527.4143914878</v>
      </c>
      <c r="E13" s="343">
        <f t="shared" ref="E13:I13" si="0">E12</f>
        <v>3284527.4143914878</v>
      </c>
      <c r="F13" s="343">
        <f t="shared" si="0"/>
        <v>1368558.18531791</v>
      </c>
      <c r="G13" s="343">
        <f t="shared" si="0"/>
        <v>1915969.2290735778</v>
      </c>
      <c r="H13" s="347">
        <f t="shared" si="0"/>
        <v>3284527.4143914878</v>
      </c>
      <c r="I13" s="347">
        <f t="shared" si="0"/>
        <v>3284527.4143914878</v>
      </c>
      <c r="J13" s="570">
        <f t="shared" ref="J13:K13" si="1">J12</f>
        <v>3928973.1677909559</v>
      </c>
      <c r="K13" s="570">
        <f t="shared" si="1"/>
        <v>6431437.8706053402</v>
      </c>
      <c r="L13" s="209">
        <f t="shared" ref="L13" si="2">L12</f>
        <v>6727284.0126531869</v>
      </c>
    </row>
    <row r="14" spans="1:12" s="6" customFormat="1" ht="15.75" thickTop="1">
      <c r="A14" s="403"/>
      <c r="B14" s="16"/>
      <c r="C14" s="68"/>
      <c r="D14" s="68"/>
      <c r="E14" s="68"/>
      <c r="F14" s="139"/>
      <c r="G14" s="140"/>
      <c r="H14" s="317"/>
      <c r="I14" s="317"/>
      <c r="J14" s="721"/>
      <c r="K14" s="721"/>
      <c r="L14" s="141"/>
    </row>
    <row r="15" spans="1:12" s="62" customFormat="1" ht="15">
      <c r="A15" s="403"/>
      <c r="B15" s="17"/>
      <c r="C15" s="68"/>
      <c r="D15" s="68"/>
      <c r="E15" s="68"/>
      <c r="F15" s="139"/>
      <c r="G15" s="140"/>
      <c r="H15" s="186"/>
      <c r="I15" s="317"/>
      <c r="J15" s="721"/>
      <c r="K15" s="721"/>
      <c r="L15" s="141"/>
    </row>
    <row r="16" spans="1:12" s="62" customFormat="1" ht="15.75" thickBot="1">
      <c r="A16" s="403">
        <v>2800</v>
      </c>
      <c r="B16" s="16" t="s">
        <v>45</v>
      </c>
      <c r="C16" s="61">
        <f>C13</f>
        <v>3284527.4143914878</v>
      </c>
      <c r="D16" s="343">
        <f>D13</f>
        <v>3284527.4143914878</v>
      </c>
      <c r="E16" s="343">
        <f t="shared" ref="E16:I16" si="3">E13</f>
        <v>3284527.4143914878</v>
      </c>
      <c r="F16" s="343">
        <f t="shared" si="3"/>
        <v>1368558.18531791</v>
      </c>
      <c r="G16" s="343">
        <f t="shared" si="3"/>
        <v>1915969.2290735778</v>
      </c>
      <c r="H16" s="347">
        <f t="shared" si="3"/>
        <v>3284527.4143914878</v>
      </c>
      <c r="I16" s="347">
        <f t="shared" si="3"/>
        <v>3284527.4143914878</v>
      </c>
      <c r="J16" s="570">
        <f t="shared" ref="J16:K16" si="4">J13</f>
        <v>3928973.1677909559</v>
      </c>
      <c r="K16" s="570">
        <f t="shared" si="4"/>
        <v>6431437.8706053402</v>
      </c>
      <c r="L16" s="209">
        <f t="shared" ref="L16" si="5">L13</f>
        <v>6727284.0126531869</v>
      </c>
    </row>
    <row r="17" spans="1:12" s="6" customFormat="1" ht="15.75" thickTop="1">
      <c r="A17" s="402"/>
      <c r="B17" s="70"/>
      <c r="C17" s="58"/>
      <c r="D17" s="341"/>
      <c r="E17" s="341"/>
      <c r="F17" s="133"/>
      <c r="G17" s="138"/>
      <c r="H17" s="222"/>
      <c r="I17" s="316"/>
      <c r="J17" s="720"/>
      <c r="K17" s="720"/>
      <c r="L17" s="218"/>
    </row>
    <row r="18" spans="1:12" s="6" customFormat="1" ht="15">
      <c r="A18" s="405">
        <v>2900</v>
      </c>
      <c r="B18" s="17" t="s">
        <v>42</v>
      </c>
      <c r="C18" s="68"/>
      <c r="D18" s="11"/>
      <c r="E18" s="11"/>
      <c r="F18" s="140"/>
      <c r="G18" s="140"/>
      <c r="H18" s="186"/>
      <c r="I18" s="317"/>
      <c r="J18" s="721"/>
      <c r="K18" s="721"/>
      <c r="L18" s="141"/>
    </row>
    <row r="19" spans="1:12" s="6" customFormat="1" ht="15">
      <c r="A19" s="405"/>
      <c r="B19" s="17"/>
      <c r="C19" s="68"/>
      <c r="D19" s="11"/>
      <c r="E19" s="11"/>
      <c r="F19" s="140"/>
      <c r="G19" s="140"/>
      <c r="H19" s="186"/>
      <c r="I19" s="317"/>
      <c r="J19" s="721"/>
      <c r="K19" s="721"/>
      <c r="L19" s="141"/>
    </row>
    <row r="20" spans="1:12" s="62" customFormat="1" ht="15">
      <c r="A20" s="405">
        <v>3000</v>
      </c>
      <c r="B20" s="48" t="s">
        <v>58</v>
      </c>
      <c r="C20" s="68"/>
      <c r="D20" s="68"/>
      <c r="E20" s="68"/>
      <c r="F20" s="139"/>
      <c r="G20" s="140"/>
      <c r="H20" s="186"/>
      <c r="I20" s="317"/>
      <c r="J20" s="721"/>
      <c r="K20" s="721"/>
      <c r="L20" s="141"/>
    </row>
    <row r="21" spans="1:12" s="6" customFormat="1" ht="15">
      <c r="A21" s="402"/>
      <c r="B21" s="70"/>
      <c r="C21" s="58"/>
      <c r="D21" s="342"/>
      <c r="E21" s="342"/>
      <c r="F21" s="138"/>
      <c r="G21" s="138"/>
      <c r="H21" s="222"/>
      <c r="I21" s="316"/>
      <c r="J21" s="720"/>
      <c r="K21" s="720"/>
      <c r="L21" s="218"/>
    </row>
    <row r="22" spans="1:12" s="6" customFormat="1" ht="15">
      <c r="A22" s="402" t="s">
        <v>294</v>
      </c>
      <c r="B22" s="70" t="s">
        <v>9</v>
      </c>
      <c r="C22" s="78">
        <v>2296176.1920000003</v>
      </c>
      <c r="D22" s="194">
        <v>2296176.1920000003</v>
      </c>
      <c r="E22" s="127">
        <v>2296176.1920000003</v>
      </c>
      <c r="F22" s="138">
        <v>1582148.24</v>
      </c>
      <c r="G22" s="217">
        <f>C22-F22</f>
        <v>714027.95200000028</v>
      </c>
      <c r="H22" s="222">
        <f>F22/$H$5*12</f>
        <v>2712254.1257142858</v>
      </c>
      <c r="I22" s="127">
        <v>2296176.1920000003</v>
      </c>
      <c r="J22" s="720">
        <v>2433681.3240000005</v>
      </c>
      <c r="K22" s="720">
        <f>J22-K5+J22</f>
        <v>4867362.6020000009</v>
      </c>
      <c r="L22" s="218">
        <f>K22*L5+K22</f>
        <v>5091261.281692001</v>
      </c>
    </row>
    <row r="23" spans="1:12" s="6" customFormat="1" ht="15">
      <c r="A23" s="402"/>
      <c r="B23" s="70" t="s">
        <v>10</v>
      </c>
      <c r="C23" s="78">
        <v>0</v>
      </c>
      <c r="D23" s="352"/>
      <c r="E23" s="352"/>
      <c r="F23" s="138"/>
      <c r="G23" s="217">
        <f>C23-F23</f>
        <v>0</v>
      </c>
      <c r="H23" s="222"/>
      <c r="I23" s="316"/>
      <c r="J23" s="720"/>
      <c r="K23" s="720"/>
      <c r="L23" s="218"/>
    </row>
    <row r="24" spans="1:12" s="6" customFormat="1" ht="15.75" thickBot="1">
      <c r="A24" s="402"/>
      <c r="B24" s="17" t="s">
        <v>0</v>
      </c>
      <c r="C24" s="20">
        <f t="shared" ref="C24:I24" si="6">C22+C23</f>
        <v>2296176.1920000003</v>
      </c>
      <c r="D24" s="20">
        <f t="shared" si="6"/>
        <v>2296176.1920000003</v>
      </c>
      <c r="E24" s="20">
        <f t="shared" si="6"/>
        <v>2296176.1920000003</v>
      </c>
      <c r="F24" s="20">
        <f t="shared" si="6"/>
        <v>1582148.24</v>
      </c>
      <c r="G24" s="20">
        <f t="shared" si="6"/>
        <v>714027.95200000028</v>
      </c>
      <c r="H24" s="582">
        <f t="shared" si="6"/>
        <v>2712254.1257142858</v>
      </c>
      <c r="I24" s="347">
        <f t="shared" si="6"/>
        <v>2296176.1920000003</v>
      </c>
      <c r="J24" s="143">
        <f t="shared" ref="J24:K24" si="7">J22+J23</f>
        <v>2433681.3240000005</v>
      </c>
      <c r="K24" s="143">
        <f t="shared" si="7"/>
        <v>4867362.6020000009</v>
      </c>
      <c r="L24" s="221">
        <f t="shared" ref="L24" si="8">L22+L23</f>
        <v>5091261.281692001</v>
      </c>
    </row>
    <row r="25" spans="1:12" s="6" customFormat="1" ht="15.75" thickTop="1">
      <c r="A25" s="402"/>
      <c r="B25" s="70"/>
      <c r="C25" s="78"/>
      <c r="D25" s="352"/>
      <c r="E25" s="352"/>
      <c r="F25" s="138"/>
      <c r="G25" s="138"/>
      <c r="H25" s="222"/>
      <c r="I25" s="316"/>
      <c r="J25" s="720"/>
      <c r="K25" s="720"/>
      <c r="L25" s="218"/>
    </row>
    <row r="26" spans="1:12" s="6" customFormat="1" ht="15">
      <c r="A26" s="404" t="s">
        <v>59</v>
      </c>
      <c r="B26" s="17" t="s">
        <v>60</v>
      </c>
      <c r="C26" s="78"/>
      <c r="D26" s="352"/>
      <c r="E26" s="352"/>
      <c r="F26" s="138"/>
      <c r="G26" s="138"/>
      <c r="H26" s="222"/>
      <c r="I26" s="316"/>
      <c r="J26" s="720"/>
      <c r="K26" s="720"/>
      <c r="L26" s="218"/>
    </row>
    <row r="27" spans="1:12" s="6" customFormat="1" ht="15">
      <c r="A27" s="402" t="s">
        <v>294</v>
      </c>
      <c r="B27" s="70" t="s">
        <v>11</v>
      </c>
      <c r="C27" s="78">
        <v>183340.17600000004</v>
      </c>
      <c r="D27" s="352">
        <v>183340.17600000004</v>
      </c>
      <c r="E27" s="352">
        <v>183340.17600000004</v>
      </c>
      <c r="F27" s="138">
        <v>183340.19</v>
      </c>
      <c r="G27" s="353">
        <f t="shared" ref="G27:G35" si="9">C27-F27</f>
        <v>-1.3999999966472387E-2</v>
      </c>
      <c r="H27" s="222">
        <f t="shared" ref="H27:H35" si="10">F27/$H$5*12</f>
        <v>314297.46857142856</v>
      </c>
      <c r="I27" s="127">
        <v>183340.17600000004</v>
      </c>
      <c r="J27" s="720">
        <v>194798.93699999998</v>
      </c>
      <c r="K27" s="720">
        <f>J27*$K$5+J27</f>
        <v>203759.68810199999</v>
      </c>
      <c r="L27" s="218">
        <f>K27*$L$5+K27</f>
        <v>213132.63375469198</v>
      </c>
    </row>
    <row r="28" spans="1:12" s="657" customFormat="1" ht="15">
      <c r="A28" s="709" t="s">
        <v>294</v>
      </c>
      <c r="B28" s="710" t="s">
        <v>29</v>
      </c>
      <c r="C28" s="623">
        <v>125640</v>
      </c>
      <c r="D28" s="623">
        <v>125640</v>
      </c>
      <c r="E28" s="623">
        <v>125640</v>
      </c>
      <c r="F28" s="701">
        <v>83760</v>
      </c>
      <c r="G28" s="701">
        <f t="shared" si="9"/>
        <v>41880</v>
      </c>
      <c r="H28" s="702">
        <f t="shared" si="10"/>
        <v>143588.57142857142</v>
      </c>
      <c r="I28" s="718">
        <v>125640</v>
      </c>
      <c r="J28" s="722">
        <v>485640</v>
      </c>
      <c r="K28" s="722">
        <f t="shared" ref="K28:K35" si="11">J28*$K$5+J28</f>
        <v>507979.44</v>
      </c>
      <c r="L28" s="711">
        <f t="shared" ref="L28:L35" si="12">K28*$L$5+K28</f>
        <v>531346.49424000003</v>
      </c>
    </row>
    <row r="29" spans="1:12" s="657" customFormat="1" ht="15">
      <c r="A29" s="709" t="s">
        <v>294</v>
      </c>
      <c r="B29" s="710" t="s">
        <v>22</v>
      </c>
      <c r="C29" s="623">
        <v>43200</v>
      </c>
      <c r="D29" s="623">
        <v>43200</v>
      </c>
      <c r="E29" s="623">
        <v>43200</v>
      </c>
      <c r="F29" s="701">
        <v>0</v>
      </c>
      <c r="G29" s="701">
        <f t="shared" si="9"/>
        <v>43200</v>
      </c>
      <c r="H29" s="702">
        <f t="shared" si="10"/>
        <v>0</v>
      </c>
      <c r="I29" s="718">
        <v>43200</v>
      </c>
      <c r="J29" s="722">
        <v>43200</v>
      </c>
      <c r="K29" s="722">
        <f t="shared" si="11"/>
        <v>45187.199999999997</v>
      </c>
      <c r="L29" s="711">
        <f t="shared" si="12"/>
        <v>47265.811199999996</v>
      </c>
    </row>
    <row r="30" spans="1:12" s="657" customFormat="1" ht="15">
      <c r="A30" s="709" t="s">
        <v>294</v>
      </c>
      <c r="B30" s="710" t="s">
        <v>23</v>
      </c>
      <c r="C30" s="623">
        <v>27600</v>
      </c>
      <c r="D30" s="623">
        <v>27600</v>
      </c>
      <c r="E30" s="623">
        <v>27600</v>
      </c>
      <c r="F30" s="701">
        <v>0</v>
      </c>
      <c r="G30" s="701">
        <f t="shared" si="9"/>
        <v>27600</v>
      </c>
      <c r="H30" s="702">
        <f t="shared" si="10"/>
        <v>0</v>
      </c>
      <c r="I30" s="718">
        <v>27600</v>
      </c>
      <c r="J30" s="722">
        <v>27600</v>
      </c>
      <c r="K30" s="722">
        <f t="shared" si="11"/>
        <v>28869.599999999999</v>
      </c>
      <c r="L30" s="711">
        <f t="shared" si="12"/>
        <v>30197.601599999998</v>
      </c>
    </row>
    <row r="31" spans="1:12" s="657" customFormat="1" ht="15">
      <c r="A31" s="709" t="s">
        <v>294</v>
      </c>
      <c r="B31" s="710" t="s">
        <v>21</v>
      </c>
      <c r="C31" s="623">
        <v>74582.880000000005</v>
      </c>
      <c r="D31" s="623">
        <v>74582.880000000005</v>
      </c>
      <c r="E31" s="623">
        <v>74582.880000000005</v>
      </c>
      <c r="F31" s="701">
        <v>54877.84</v>
      </c>
      <c r="G31" s="701">
        <f t="shared" si="9"/>
        <v>19705.040000000008</v>
      </c>
      <c r="H31" s="702">
        <f t="shared" si="10"/>
        <v>94076.297142857133</v>
      </c>
      <c r="I31" s="718">
        <v>74582.880000000005</v>
      </c>
      <c r="J31" s="722">
        <v>102219.23999999999</v>
      </c>
      <c r="K31" s="722">
        <f t="shared" si="11"/>
        <v>106921.32504</v>
      </c>
      <c r="L31" s="711">
        <f t="shared" si="12"/>
        <v>111839.70599183999</v>
      </c>
    </row>
    <row r="32" spans="1:12" s="657" customFormat="1" ht="15">
      <c r="A32" s="709" t="s">
        <v>294</v>
      </c>
      <c r="B32" s="710" t="s">
        <v>111</v>
      </c>
      <c r="C32" s="623">
        <v>361104.43393652758</v>
      </c>
      <c r="D32" s="623">
        <v>361104.43393652758</v>
      </c>
      <c r="E32" s="623">
        <v>361104.43393652758</v>
      </c>
      <c r="F32" s="701">
        <v>243923.60000000003</v>
      </c>
      <c r="G32" s="701">
        <f t="shared" si="9"/>
        <v>117180.83393652755</v>
      </c>
      <c r="H32" s="702">
        <f t="shared" si="10"/>
        <v>418154.74285714293</v>
      </c>
      <c r="I32" s="718">
        <v>361104.43393652758</v>
      </c>
      <c r="J32" s="722">
        <v>379076.35105756053</v>
      </c>
      <c r="K32" s="722">
        <f t="shared" si="11"/>
        <v>396513.86320620833</v>
      </c>
      <c r="L32" s="711">
        <f t="shared" si="12"/>
        <v>414753.50091369392</v>
      </c>
    </row>
    <row r="33" spans="1:12" s="657" customFormat="1" ht="15">
      <c r="A33" s="709" t="s">
        <v>294</v>
      </c>
      <c r="B33" s="710" t="s">
        <v>12</v>
      </c>
      <c r="C33" s="623">
        <v>24537.33245496</v>
      </c>
      <c r="D33" s="623">
        <v>24537.33245496</v>
      </c>
      <c r="E33" s="623">
        <v>24537.33245496</v>
      </c>
      <c r="F33" s="701">
        <v>0</v>
      </c>
      <c r="G33" s="701">
        <f t="shared" si="9"/>
        <v>24537.33245496</v>
      </c>
      <c r="H33" s="702"/>
      <c r="I33" s="718">
        <v>24537.33245496</v>
      </c>
      <c r="J33" s="722">
        <v>26070.915733395002</v>
      </c>
      <c r="K33" s="722">
        <f t="shared" si="11"/>
        <v>27270.177857131173</v>
      </c>
      <c r="L33" s="711">
        <f t="shared" si="12"/>
        <v>28524.606038559206</v>
      </c>
    </row>
    <row r="34" spans="1:12" s="657" customFormat="1" ht="15">
      <c r="A34" s="709" t="s">
        <v>294</v>
      </c>
      <c r="B34" s="710" t="s">
        <v>13</v>
      </c>
      <c r="C34" s="623">
        <v>8923.1999999999989</v>
      </c>
      <c r="D34" s="623">
        <v>8923.1999999999989</v>
      </c>
      <c r="E34" s="623">
        <v>8923.1999999999989</v>
      </c>
      <c r="F34" s="701">
        <v>4759.04</v>
      </c>
      <c r="G34" s="701">
        <f t="shared" si="9"/>
        <v>4164.1599999999989</v>
      </c>
      <c r="H34" s="702">
        <f t="shared" si="10"/>
        <v>8158.3542857142857</v>
      </c>
      <c r="I34" s="718">
        <v>8923.1999999999989</v>
      </c>
      <c r="J34" s="722">
        <v>8923.1999999999989</v>
      </c>
      <c r="K34" s="722">
        <f t="shared" si="11"/>
        <v>9333.667199999998</v>
      </c>
      <c r="L34" s="711">
        <f t="shared" si="12"/>
        <v>9763.0158911999988</v>
      </c>
    </row>
    <row r="35" spans="1:12" s="657" customFormat="1" ht="15">
      <c r="A35" s="709" t="s">
        <v>294</v>
      </c>
      <c r="B35" s="710" t="s">
        <v>112</v>
      </c>
      <c r="C35" s="623">
        <v>559.20000000000005</v>
      </c>
      <c r="D35" s="623">
        <v>559.20000000000005</v>
      </c>
      <c r="E35" s="623">
        <v>559.20000000000005</v>
      </c>
      <c r="F35" s="701">
        <v>298.24</v>
      </c>
      <c r="G35" s="701">
        <f t="shared" si="9"/>
        <v>260.96000000000004</v>
      </c>
      <c r="H35" s="702">
        <f t="shared" si="10"/>
        <v>511.26857142857142</v>
      </c>
      <c r="I35" s="718">
        <v>559.20000000000005</v>
      </c>
      <c r="J35" s="722">
        <v>559.20000000000005</v>
      </c>
      <c r="K35" s="722">
        <f t="shared" si="11"/>
        <v>584.92320000000007</v>
      </c>
      <c r="L35" s="711">
        <f t="shared" si="12"/>
        <v>611.82966720000002</v>
      </c>
    </row>
    <row r="36" spans="1:12" s="62" customFormat="1" ht="15.75" thickBot="1">
      <c r="A36" s="403"/>
      <c r="B36" s="17" t="s">
        <v>0</v>
      </c>
      <c r="C36" s="20">
        <f t="shared" ref="C36:I36" si="13">SUM(C27:C35)</f>
        <v>849487.22239148745</v>
      </c>
      <c r="D36" s="20">
        <f t="shared" si="13"/>
        <v>849487.22239148745</v>
      </c>
      <c r="E36" s="20">
        <f t="shared" si="13"/>
        <v>849487.22239148745</v>
      </c>
      <c r="F36" s="20">
        <f t="shared" si="13"/>
        <v>570958.91000000015</v>
      </c>
      <c r="G36" s="20">
        <f t="shared" si="13"/>
        <v>278528.31239148759</v>
      </c>
      <c r="H36" s="582">
        <f t="shared" si="13"/>
        <v>978786.70285714301</v>
      </c>
      <c r="I36" s="347">
        <f t="shared" si="13"/>
        <v>849487.22239148745</v>
      </c>
      <c r="J36" s="143">
        <f t="shared" ref="J36:L36" si="14">SUM(J27:J35)</f>
        <v>1268087.8437909551</v>
      </c>
      <c r="K36" s="143">
        <f t="shared" si="14"/>
        <v>1326419.8846053397</v>
      </c>
      <c r="L36" s="221">
        <f t="shared" si="14"/>
        <v>1387435.1992971853</v>
      </c>
    </row>
    <row r="37" spans="1:12" s="6" customFormat="1" ht="15.75" thickTop="1">
      <c r="A37" s="402"/>
      <c r="B37" s="70"/>
      <c r="C37" s="78"/>
      <c r="D37" s="352"/>
      <c r="E37" s="352"/>
      <c r="F37" s="138"/>
      <c r="G37" s="138"/>
      <c r="H37" s="222"/>
      <c r="I37" s="316"/>
      <c r="J37" s="568"/>
      <c r="K37" s="720"/>
      <c r="L37" s="218"/>
    </row>
    <row r="38" spans="1:12" s="6" customFormat="1" ht="15">
      <c r="A38" s="402"/>
      <c r="B38" s="70" t="s">
        <v>122</v>
      </c>
      <c r="C38" s="78">
        <v>0</v>
      </c>
      <c r="D38" s="352"/>
      <c r="E38" s="352"/>
      <c r="F38" s="138"/>
      <c r="G38" s="138"/>
      <c r="H38" s="222"/>
      <c r="I38" s="316"/>
      <c r="J38" s="720"/>
      <c r="K38" s="720">
        <v>0</v>
      </c>
      <c r="L38" s="218">
        <v>0</v>
      </c>
    </row>
    <row r="39" spans="1:12" s="6" customFormat="1" ht="15">
      <c r="A39" s="402"/>
      <c r="B39" s="70"/>
      <c r="C39" s="78"/>
      <c r="D39" s="352"/>
      <c r="E39" s="352"/>
      <c r="F39" s="138"/>
      <c r="G39" s="138"/>
      <c r="H39" s="222"/>
      <c r="I39" s="316"/>
      <c r="J39" s="720"/>
      <c r="K39" s="720"/>
      <c r="L39" s="218"/>
    </row>
    <row r="40" spans="1:12" s="6" customFormat="1" ht="15">
      <c r="A40" s="402"/>
      <c r="B40" s="70"/>
      <c r="C40" s="78"/>
      <c r="D40" s="352"/>
      <c r="E40" s="352"/>
      <c r="F40" s="138"/>
      <c r="G40" s="138"/>
      <c r="H40" s="222"/>
      <c r="I40" s="316"/>
      <c r="J40" s="720"/>
      <c r="K40" s="720"/>
      <c r="L40" s="218"/>
    </row>
    <row r="41" spans="1:12" s="6" customFormat="1" ht="15">
      <c r="A41" s="402"/>
      <c r="B41" s="70"/>
      <c r="C41" s="78"/>
      <c r="D41" s="352"/>
      <c r="E41" s="352"/>
      <c r="F41" s="138"/>
      <c r="G41" s="138"/>
      <c r="H41" s="222"/>
      <c r="I41" s="316"/>
      <c r="J41" s="720"/>
      <c r="K41" s="720"/>
      <c r="L41" s="218"/>
    </row>
    <row r="42" spans="1:12" s="6" customFormat="1" ht="15">
      <c r="A42" s="405">
        <v>3800</v>
      </c>
      <c r="B42" s="17" t="s">
        <v>47</v>
      </c>
      <c r="C42" s="78"/>
      <c r="D42" s="352"/>
      <c r="E42" s="352"/>
      <c r="F42" s="138"/>
      <c r="G42" s="138"/>
      <c r="H42" s="222"/>
      <c r="I42" s="316"/>
      <c r="J42" s="720"/>
      <c r="K42" s="720"/>
      <c r="L42" s="218"/>
    </row>
    <row r="43" spans="1:12" s="6" customFormat="1" ht="15">
      <c r="A43" s="402"/>
      <c r="B43" s="70" t="s">
        <v>39</v>
      </c>
      <c r="C43" s="78"/>
      <c r="D43" s="352"/>
      <c r="E43" s="352"/>
      <c r="F43" s="138"/>
      <c r="G43" s="138">
        <f>C43-F43</f>
        <v>0</v>
      </c>
      <c r="H43" s="222">
        <f t="shared" ref="H43" si="15">F43/$H$5*12</f>
        <v>0</v>
      </c>
      <c r="I43" s="316"/>
      <c r="J43" s="720">
        <f t="shared" ref="J43" si="16">G43/$H$5*12</f>
        <v>0</v>
      </c>
      <c r="K43" s="720">
        <f>H43/$H$5*12</f>
        <v>0</v>
      </c>
      <c r="L43" s="218">
        <f t="shared" ref="L43" si="17">J43/$H$5*12</f>
        <v>0</v>
      </c>
    </row>
    <row r="44" spans="1:12" s="6" customFormat="1" ht="15.75" thickBot="1">
      <c r="A44" s="402"/>
      <c r="B44" s="17" t="s">
        <v>0</v>
      </c>
      <c r="C44" s="20">
        <f>SUM(C43:C43)</f>
        <v>0</v>
      </c>
      <c r="D44" s="20"/>
      <c r="E44" s="20"/>
      <c r="F44" s="142">
        <f t="shared" ref="F44:H44" si="18">SUM(F43:F43)</f>
        <v>0</v>
      </c>
      <c r="G44" s="142">
        <f t="shared" si="18"/>
        <v>0</v>
      </c>
      <c r="H44" s="713">
        <f t="shared" si="18"/>
        <v>0</v>
      </c>
      <c r="I44" s="187"/>
      <c r="J44" s="143">
        <f t="shared" ref="J44:K44" si="19">SUM(J43:J43)</f>
        <v>0</v>
      </c>
      <c r="K44" s="143">
        <f t="shared" si="19"/>
        <v>0</v>
      </c>
      <c r="L44" s="221">
        <f t="shared" ref="L44" si="20">SUM(L43:L43)</f>
        <v>0</v>
      </c>
    </row>
    <row r="45" spans="1:12" s="6" customFormat="1" ht="15.75" thickTop="1">
      <c r="A45" s="405"/>
      <c r="B45" s="17"/>
      <c r="C45" s="78"/>
      <c r="D45" s="352"/>
      <c r="E45" s="352"/>
      <c r="F45" s="138"/>
      <c r="G45" s="138"/>
      <c r="H45" s="222"/>
      <c r="I45" s="316"/>
      <c r="J45" s="720"/>
      <c r="K45" s="720"/>
      <c r="L45" s="218"/>
    </row>
    <row r="46" spans="1:12" s="6" customFormat="1" ht="15">
      <c r="A46" s="405"/>
      <c r="B46" s="17"/>
      <c r="C46" s="78"/>
      <c r="D46" s="352"/>
      <c r="E46" s="352"/>
      <c r="F46" s="138"/>
      <c r="G46" s="138"/>
      <c r="H46" s="222"/>
      <c r="I46" s="316"/>
      <c r="J46" s="720"/>
      <c r="K46" s="720"/>
      <c r="L46" s="218"/>
    </row>
    <row r="47" spans="1:12" s="6" customFormat="1" ht="15">
      <c r="A47" s="405">
        <v>4400</v>
      </c>
      <c r="B47" s="407" t="s">
        <v>49</v>
      </c>
      <c r="C47" s="78"/>
      <c r="D47" s="352"/>
      <c r="E47" s="352"/>
      <c r="F47" s="138"/>
      <c r="G47" s="138"/>
      <c r="H47" s="222"/>
      <c r="I47" s="316"/>
      <c r="J47" s="720"/>
      <c r="K47" s="720"/>
      <c r="L47" s="218"/>
    </row>
    <row r="48" spans="1:12" s="6" customFormat="1" ht="15">
      <c r="A48" s="402" t="s">
        <v>295</v>
      </c>
      <c r="B48" s="70" t="s">
        <v>490</v>
      </c>
      <c r="C48" s="78">
        <v>19988</v>
      </c>
      <c r="D48" s="352">
        <v>19988</v>
      </c>
      <c r="E48" s="352">
        <v>19988</v>
      </c>
      <c r="F48" s="352">
        <v>47597.42</v>
      </c>
      <c r="G48" s="217">
        <f>C48-F48</f>
        <v>-27609.42</v>
      </c>
      <c r="H48" s="222">
        <f t="shared" ref="H48:H52" si="21">F48/$H$5*12</f>
        <v>81595.577142857132</v>
      </c>
      <c r="I48" s="127">
        <v>19988</v>
      </c>
      <c r="J48" s="720">
        <f>60000/2</f>
        <v>30000</v>
      </c>
      <c r="K48" s="720">
        <f t="shared" ref="K48:K52" si="22">J48*$K$5+J48</f>
        <v>31380</v>
      </c>
      <c r="L48" s="218">
        <f t="shared" ref="L48:L52" si="23">K48*$L$5+K48</f>
        <v>32823.480000000003</v>
      </c>
    </row>
    <row r="49" spans="1:12" s="191" customFormat="1" ht="15">
      <c r="A49" s="402" t="s">
        <v>295</v>
      </c>
      <c r="B49" s="70" t="s">
        <v>491</v>
      </c>
      <c r="C49" s="352"/>
      <c r="D49" s="352"/>
      <c r="E49" s="352"/>
      <c r="F49" s="352"/>
      <c r="G49" s="353"/>
      <c r="H49" s="222"/>
      <c r="I49" s="127"/>
      <c r="J49" s="720">
        <f>40000/2</f>
        <v>20000</v>
      </c>
      <c r="K49" s="720">
        <f t="shared" si="22"/>
        <v>20920</v>
      </c>
      <c r="L49" s="218">
        <f t="shared" si="23"/>
        <v>21882.32</v>
      </c>
    </row>
    <row r="50" spans="1:12" s="6" customFormat="1" ht="15">
      <c r="A50" s="402" t="s">
        <v>297</v>
      </c>
      <c r="B50" s="402" t="s">
        <v>297</v>
      </c>
      <c r="C50" s="78">
        <v>84160</v>
      </c>
      <c r="D50" s="352">
        <v>84160</v>
      </c>
      <c r="E50" s="352">
        <v>84160</v>
      </c>
      <c r="F50" s="138">
        <v>33556</v>
      </c>
      <c r="G50" s="353">
        <f>C50-F50</f>
        <v>50604</v>
      </c>
      <c r="H50" s="222">
        <f t="shared" si="21"/>
        <v>57524.57142857142</v>
      </c>
      <c r="I50" s="127">
        <v>84160</v>
      </c>
      <c r="J50" s="720">
        <v>138368</v>
      </c>
      <c r="K50" s="720">
        <f t="shared" si="22"/>
        <v>144732.92800000001</v>
      </c>
      <c r="L50" s="218">
        <f t="shared" si="23"/>
        <v>151390.64268800002</v>
      </c>
    </row>
    <row r="51" spans="1:12" s="6" customFormat="1" ht="15">
      <c r="A51" s="402" t="s">
        <v>296</v>
      </c>
      <c r="B51" s="70" t="s">
        <v>412</v>
      </c>
      <c r="C51" s="78">
        <v>8416</v>
      </c>
      <c r="D51" s="352">
        <v>8416</v>
      </c>
      <c r="E51" s="352">
        <v>8416</v>
      </c>
      <c r="F51" s="138">
        <v>8350</v>
      </c>
      <c r="G51" s="353">
        <f>C51-F51</f>
        <v>66</v>
      </c>
      <c r="H51" s="222">
        <f t="shared" si="21"/>
        <v>14314.285714285714</v>
      </c>
      <c r="I51" s="127">
        <v>8416</v>
      </c>
      <c r="J51" s="720">
        <v>8836</v>
      </c>
      <c r="K51" s="720">
        <f t="shared" si="22"/>
        <v>9242.4560000000001</v>
      </c>
      <c r="L51" s="218">
        <f t="shared" si="23"/>
        <v>9667.6089759999995</v>
      </c>
    </row>
    <row r="52" spans="1:12" s="6" customFormat="1" ht="15">
      <c r="A52" s="402" t="s">
        <v>375</v>
      </c>
      <c r="B52" s="70" t="s">
        <v>208</v>
      </c>
      <c r="C52" s="78">
        <v>26300</v>
      </c>
      <c r="D52" s="352">
        <v>26300</v>
      </c>
      <c r="E52" s="352">
        <v>26300</v>
      </c>
      <c r="F52" s="138">
        <v>0</v>
      </c>
      <c r="G52" s="353">
        <f>C52-F52</f>
        <v>26300</v>
      </c>
      <c r="H52" s="222">
        <f t="shared" si="21"/>
        <v>0</v>
      </c>
      <c r="I52" s="127">
        <v>26300</v>
      </c>
      <c r="J52" s="720">
        <v>30000</v>
      </c>
      <c r="K52" s="720">
        <f t="shared" si="22"/>
        <v>31380</v>
      </c>
      <c r="L52" s="218">
        <f t="shared" si="23"/>
        <v>32823.480000000003</v>
      </c>
    </row>
    <row r="53" spans="1:12" s="191" customFormat="1" ht="15">
      <c r="A53" s="402"/>
      <c r="B53" s="70"/>
      <c r="C53" s="352"/>
      <c r="D53" s="352"/>
      <c r="E53" s="352"/>
      <c r="F53" s="353"/>
      <c r="G53" s="353"/>
      <c r="H53" s="222"/>
      <c r="I53" s="127"/>
      <c r="J53" s="720"/>
      <c r="K53" s="720"/>
      <c r="L53" s="218"/>
    </row>
    <row r="54" spans="1:12" s="191" customFormat="1" ht="15">
      <c r="A54" s="402"/>
      <c r="B54" s="70"/>
      <c r="C54" s="352"/>
      <c r="D54" s="352"/>
      <c r="E54" s="352"/>
      <c r="F54" s="353"/>
      <c r="G54" s="353"/>
      <c r="H54" s="222"/>
      <c r="I54" s="127"/>
      <c r="J54" s="720"/>
      <c r="K54" s="720"/>
      <c r="L54" s="218"/>
    </row>
    <row r="55" spans="1:12" s="62" customFormat="1" ht="15.75" thickBot="1">
      <c r="A55" s="403"/>
      <c r="B55" s="70"/>
      <c r="C55" s="142">
        <f t="shared" ref="C55:I55" si="24">SUM(C48:C52)</f>
        <v>138864</v>
      </c>
      <c r="D55" s="220">
        <f t="shared" si="24"/>
        <v>138864</v>
      </c>
      <c r="E55" s="220">
        <f t="shared" si="24"/>
        <v>138864</v>
      </c>
      <c r="F55" s="220">
        <f t="shared" si="24"/>
        <v>89503.42</v>
      </c>
      <c r="G55" s="220">
        <f t="shared" si="24"/>
        <v>49360.58</v>
      </c>
      <c r="H55" s="188">
        <f t="shared" si="24"/>
        <v>153434.43428571426</v>
      </c>
      <c r="I55" s="187">
        <f t="shared" si="24"/>
        <v>138864</v>
      </c>
      <c r="J55" s="143">
        <f>SUM(J48:J52)</f>
        <v>227204</v>
      </c>
      <c r="K55" s="143">
        <f t="shared" ref="K55" si="25">SUM(K48:K52)</f>
        <v>237655.38400000002</v>
      </c>
      <c r="L55" s="221">
        <f t="shared" ref="L55" si="26">SUM(L48:L52)</f>
        <v>248587.53166400004</v>
      </c>
    </row>
    <row r="56" spans="1:12" s="6" customFormat="1" ht="15.75" thickTop="1">
      <c r="A56" s="402"/>
      <c r="B56" s="17" t="s">
        <v>0</v>
      </c>
      <c r="C56" s="78"/>
      <c r="D56" s="352"/>
      <c r="E56" s="352"/>
      <c r="F56" s="138"/>
      <c r="G56" s="138"/>
      <c r="H56" s="222"/>
      <c r="I56" s="316"/>
      <c r="J56" s="720"/>
      <c r="K56" s="720"/>
      <c r="L56" s="218"/>
    </row>
    <row r="57" spans="1:12" s="6" customFormat="1" ht="15">
      <c r="A57" s="402"/>
      <c r="B57" s="70"/>
      <c r="C57" s="68"/>
      <c r="D57" s="68"/>
      <c r="E57" s="68"/>
      <c r="F57" s="139"/>
      <c r="G57" s="139"/>
      <c r="H57" s="186"/>
      <c r="I57" s="317"/>
      <c r="J57" s="721"/>
      <c r="K57" s="721"/>
      <c r="L57" s="141"/>
    </row>
    <row r="58" spans="1:12" s="6" customFormat="1" ht="30.75" thickBot="1">
      <c r="A58" s="402">
        <v>4600</v>
      </c>
      <c r="B58" s="18" t="s">
        <v>51</v>
      </c>
      <c r="C58" s="20">
        <f t="shared" ref="C58:I58" si="27">C55+C44+C38+C36+C24</f>
        <v>3284527.4143914878</v>
      </c>
      <c r="D58" s="20">
        <f t="shared" si="27"/>
        <v>3284527.4143914878</v>
      </c>
      <c r="E58" s="20">
        <f t="shared" si="27"/>
        <v>3284527.4143914878</v>
      </c>
      <c r="F58" s="20">
        <f t="shared" si="27"/>
        <v>2242610.5700000003</v>
      </c>
      <c r="G58" s="20">
        <f t="shared" si="27"/>
        <v>1041916.8443914879</v>
      </c>
      <c r="H58" s="582">
        <f t="shared" si="27"/>
        <v>3844475.2628571428</v>
      </c>
      <c r="I58" s="347">
        <f t="shared" si="27"/>
        <v>3284527.4143914878</v>
      </c>
      <c r="J58" s="143">
        <f t="shared" ref="J58:K58" si="28">J55+J44+J38+J36+J24</f>
        <v>3928973.1677909559</v>
      </c>
      <c r="K58" s="143">
        <f t="shared" si="28"/>
        <v>6431437.8706053402</v>
      </c>
      <c r="L58" s="221">
        <f t="shared" ref="L58" si="29">L55+L44+L38+L36+L24</f>
        <v>6727284.0126531869</v>
      </c>
    </row>
    <row r="59" spans="1:12" s="6" customFormat="1" ht="15.75" thickTop="1">
      <c r="A59" s="402"/>
      <c r="B59" s="70"/>
      <c r="C59" s="78"/>
      <c r="D59" s="352"/>
      <c r="E59" s="352"/>
      <c r="F59" s="138"/>
      <c r="G59" s="138"/>
      <c r="H59" s="222"/>
      <c r="I59" s="316"/>
      <c r="J59" s="720"/>
      <c r="K59" s="720"/>
      <c r="L59" s="218"/>
    </row>
    <row r="60" spans="1:12" s="6" customFormat="1" ht="15">
      <c r="A60" s="403"/>
      <c r="B60" s="70"/>
      <c r="C60" s="68"/>
      <c r="D60" s="68"/>
      <c r="E60" s="68"/>
      <c r="F60" s="139"/>
      <c r="G60" s="139"/>
      <c r="H60" s="186"/>
      <c r="I60" s="317"/>
      <c r="J60" s="721"/>
      <c r="K60" s="721"/>
      <c r="L60" s="141"/>
    </row>
    <row r="61" spans="1:12" s="6" customFormat="1" ht="15.75" thickBot="1">
      <c r="A61" s="403">
        <v>5400</v>
      </c>
      <c r="B61" s="16" t="s">
        <v>52</v>
      </c>
      <c r="C61" s="20">
        <f t="shared" ref="C61:I61" si="30">C16-C58</f>
        <v>0</v>
      </c>
      <c r="D61" s="20">
        <f t="shared" si="30"/>
        <v>0</v>
      </c>
      <c r="E61" s="20">
        <f t="shared" si="30"/>
        <v>0</v>
      </c>
      <c r="F61" s="20">
        <f t="shared" si="30"/>
        <v>-874052.38468209025</v>
      </c>
      <c r="G61" s="20">
        <f t="shared" si="30"/>
        <v>874052.38468208991</v>
      </c>
      <c r="H61" s="20">
        <f t="shared" si="30"/>
        <v>-559947.848465655</v>
      </c>
      <c r="I61" s="20">
        <f t="shared" si="30"/>
        <v>0</v>
      </c>
      <c r="J61" s="143">
        <f t="shared" ref="J61:K61" si="31">J16-J58</f>
        <v>0</v>
      </c>
      <c r="K61" s="143">
        <f t="shared" si="31"/>
        <v>0</v>
      </c>
      <c r="L61" s="221">
        <f t="shared" ref="L61" si="32">L16-L58</f>
        <v>0</v>
      </c>
    </row>
    <row r="62" spans="1:12" s="6" customFormat="1" ht="15.75" thickTop="1">
      <c r="A62" s="402"/>
      <c r="B62" s="70"/>
      <c r="C62" s="78"/>
      <c r="D62" s="352"/>
      <c r="E62" s="352"/>
      <c r="F62" s="138"/>
      <c r="G62" s="138"/>
      <c r="H62" s="222"/>
      <c r="I62" s="316"/>
      <c r="J62" s="720"/>
      <c r="K62" s="720"/>
      <c r="L62" s="218"/>
    </row>
    <row r="63" spans="1:12" s="6" customFormat="1" ht="15">
      <c r="A63" s="403"/>
      <c r="B63" s="70"/>
      <c r="C63" s="78"/>
      <c r="D63" s="352"/>
      <c r="E63" s="352"/>
      <c r="F63" s="138"/>
      <c r="G63" s="138"/>
      <c r="H63" s="222"/>
      <c r="I63" s="316"/>
      <c r="J63" s="720"/>
      <c r="K63" s="720"/>
      <c r="L63" s="218"/>
    </row>
    <row r="64" spans="1:12" s="6" customFormat="1" ht="30">
      <c r="A64" s="403">
        <v>6300</v>
      </c>
      <c r="B64" s="18" t="s">
        <v>53</v>
      </c>
      <c r="C64" s="78">
        <v>0</v>
      </c>
      <c r="D64" s="352"/>
      <c r="E64" s="352"/>
      <c r="F64" s="138"/>
      <c r="G64" s="138"/>
      <c r="H64" s="222">
        <v>0</v>
      </c>
      <c r="I64" s="316"/>
      <c r="J64" s="720">
        <v>0</v>
      </c>
      <c r="K64" s="720">
        <v>0</v>
      </c>
      <c r="L64" s="218">
        <v>0</v>
      </c>
    </row>
    <row r="65" spans="1:12" s="6" customFormat="1" ht="15">
      <c r="A65" s="402"/>
      <c r="B65" s="70" t="s">
        <v>39</v>
      </c>
      <c r="C65" s="78">
        <v>0</v>
      </c>
      <c r="D65" s="352"/>
      <c r="E65" s="352"/>
      <c r="F65" s="138"/>
      <c r="G65" s="138"/>
      <c r="H65" s="222">
        <v>0</v>
      </c>
      <c r="I65" s="316"/>
      <c r="J65" s="720">
        <v>0</v>
      </c>
      <c r="K65" s="720">
        <v>0</v>
      </c>
      <c r="L65" s="218">
        <v>0</v>
      </c>
    </row>
    <row r="66" spans="1:12" s="62" customFormat="1" ht="15">
      <c r="A66" s="402"/>
      <c r="B66" s="70" t="s">
        <v>28</v>
      </c>
      <c r="C66" s="45">
        <v>0</v>
      </c>
      <c r="D66" s="45"/>
      <c r="E66" s="45"/>
      <c r="F66" s="144">
        <v>0</v>
      </c>
      <c r="G66" s="144"/>
      <c r="H66" s="714">
        <v>0</v>
      </c>
      <c r="I66" s="318"/>
      <c r="J66" s="723">
        <v>0</v>
      </c>
      <c r="K66" s="723">
        <v>0</v>
      </c>
      <c r="L66" s="145">
        <v>0</v>
      </c>
    </row>
    <row r="67" spans="1:12" s="6" customFormat="1" ht="15.75" thickBot="1">
      <c r="A67" s="402"/>
      <c r="B67" s="17" t="s">
        <v>0</v>
      </c>
      <c r="C67" s="44">
        <f>SUM(C65:C66)</f>
        <v>0</v>
      </c>
      <c r="D67" s="44">
        <f t="shared" ref="D67:I67" si="33">SUM(D65:D66)</f>
        <v>0</v>
      </c>
      <c r="E67" s="44">
        <f t="shared" si="33"/>
        <v>0</v>
      </c>
      <c r="F67" s="44">
        <f t="shared" si="33"/>
        <v>0</v>
      </c>
      <c r="G67" s="44">
        <f t="shared" si="33"/>
        <v>0</v>
      </c>
      <c r="H67" s="44">
        <f t="shared" si="33"/>
        <v>0</v>
      </c>
      <c r="I67" s="44">
        <f t="shared" si="33"/>
        <v>0</v>
      </c>
      <c r="J67" s="724">
        <v>0</v>
      </c>
      <c r="K67" s="724">
        <v>0</v>
      </c>
      <c r="L67" s="146">
        <v>0</v>
      </c>
    </row>
    <row r="68" spans="1:12" s="6" customFormat="1" ht="15.75" thickTop="1">
      <c r="A68" s="402"/>
      <c r="B68" s="70"/>
      <c r="C68" s="78"/>
      <c r="D68" s="352"/>
      <c r="E68" s="352"/>
      <c r="F68" s="138"/>
      <c r="G68" s="138"/>
      <c r="H68" s="222"/>
      <c r="I68" s="316"/>
      <c r="J68" s="720"/>
      <c r="K68" s="720"/>
      <c r="L68" s="218"/>
    </row>
    <row r="69" spans="1:12" s="6" customFormat="1" ht="15">
      <c r="A69" s="405"/>
      <c r="B69" s="70"/>
      <c r="C69" s="78"/>
      <c r="D69" s="352"/>
      <c r="E69" s="352"/>
      <c r="F69" s="138"/>
      <c r="G69" s="138"/>
      <c r="H69" s="222"/>
      <c r="I69" s="316"/>
      <c r="J69" s="720"/>
      <c r="K69" s="720"/>
      <c r="L69" s="218"/>
    </row>
    <row r="70" spans="1:12" s="6" customFormat="1" ht="15">
      <c r="A70" s="405">
        <v>6400</v>
      </c>
      <c r="B70" s="18" t="s">
        <v>66</v>
      </c>
      <c r="C70" s="78"/>
      <c r="D70" s="352"/>
      <c r="E70" s="352"/>
      <c r="F70" s="138"/>
      <c r="G70" s="138"/>
      <c r="H70" s="222"/>
      <c r="I70" s="316"/>
      <c r="J70" s="720"/>
      <c r="K70" s="720"/>
      <c r="L70" s="218"/>
    </row>
    <row r="71" spans="1:12" s="62" customFormat="1" ht="15">
      <c r="A71" s="402"/>
      <c r="B71" s="70" t="s">
        <v>71</v>
      </c>
      <c r="C71" s="37"/>
      <c r="D71" s="37"/>
      <c r="E71" s="37"/>
      <c r="F71" s="139"/>
      <c r="G71" s="139"/>
      <c r="H71" s="186"/>
      <c r="I71" s="317"/>
      <c r="J71" s="721"/>
      <c r="K71" s="721"/>
      <c r="L71" s="141"/>
    </row>
    <row r="72" spans="1:12" s="62" customFormat="1" ht="15.75" thickBot="1">
      <c r="A72" s="403"/>
      <c r="B72" s="17" t="s">
        <v>0</v>
      </c>
      <c r="C72" s="20">
        <f>C71</f>
        <v>0</v>
      </c>
      <c r="D72" s="20">
        <f t="shared" ref="D72:I72" si="34">D71</f>
        <v>0</v>
      </c>
      <c r="E72" s="20">
        <f t="shared" si="34"/>
        <v>0</v>
      </c>
      <c r="F72" s="20">
        <f t="shared" si="34"/>
        <v>0</v>
      </c>
      <c r="G72" s="20">
        <f t="shared" si="34"/>
        <v>0</v>
      </c>
      <c r="H72" s="20">
        <f t="shared" si="34"/>
        <v>0</v>
      </c>
      <c r="I72" s="20">
        <f t="shared" si="34"/>
        <v>0</v>
      </c>
      <c r="J72" s="143">
        <v>0</v>
      </c>
      <c r="K72" s="143">
        <v>0</v>
      </c>
      <c r="L72" s="221">
        <v>0</v>
      </c>
    </row>
    <row r="73" spans="1:12" s="62" customFormat="1" ht="15.75" thickTop="1">
      <c r="A73" s="403"/>
      <c r="B73" s="17"/>
      <c r="C73" s="37"/>
      <c r="D73" s="37"/>
      <c r="E73" s="37"/>
      <c r="F73" s="139"/>
      <c r="G73" s="139"/>
      <c r="H73" s="186"/>
      <c r="I73" s="317"/>
      <c r="J73" s="721"/>
      <c r="K73" s="721"/>
      <c r="L73" s="141"/>
    </row>
    <row r="74" spans="1:12" s="62" customFormat="1" ht="15.75" thickBot="1">
      <c r="A74" s="403"/>
      <c r="B74" s="17"/>
      <c r="C74" s="46"/>
      <c r="D74" s="46"/>
      <c r="E74" s="46"/>
      <c r="F74" s="147"/>
      <c r="G74" s="147"/>
      <c r="H74" s="715"/>
      <c r="I74" s="319"/>
      <c r="J74" s="724"/>
      <c r="K74" s="724"/>
      <c r="L74" s="146"/>
    </row>
    <row r="75" spans="1:12" s="62" customFormat="1" ht="31.5" thickTop="1" thickBot="1">
      <c r="A75" s="406"/>
      <c r="B75" s="49" t="s">
        <v>54</v>
      </c>
      <c r="C75" s="111">
        <f t="shared" ref="C75:I75" si="35">C61-C67-C72</f>
        <v>0</v>
      </c>
      <c r="D75" s="111">
        <f t="shared" si="35"/>
        <v>0</v>
      </c>
      <c r="E75" s="111">
        <f t="shared" si="35"/>
        <v>0</v>
      </c>
      <c r="F75" s="111">
        <f t="shared" si="35"/>
        <v>-874052.38468209025</v>
      </c>
      <c r="G75" s="111">
        <f t="shared" si="35"/>
        <v>874052.38468208991</v>
      </c>
      <c r="H75" s="111">
        <f t="shared" si="35"/>
        <v>-559947.848465655</v>
      </c>
      <c r="I75" s="111">
        <f t="shared" si="35"/>
        <v>0</v>
      </c>
      <c r="J75" s="725">
        <f t="shared" ref="J75:K75" si="36">J61-J67-J72</f>
        <v>0</v>
      </c>
      <c r="K75" s="725">
        <f t="shared" si="36"/>
        <v>0</v>
      </c>
      <c r="L75" s="148">
        <f t="shared" ref="L75" si="37">L61-L67-L72</f>
        <v>0</v>
      </c>
    </row>
    <row r="76" spans="1:12" s="6" customFormat="1" ht="15">
      <c r="A76" s="108"/>
      <c r="B76" s="19"/>
      <c r="C76" s="40"/>
      <c r="D76" s="194"/>
      <c r="E76" s="194"/>
      <c r="F76" s="157"/>
      <c r="G76" s="157"/>
      <c r="H76" s="157"/>
      <c r="I76" s="222"/>
      <c r="J76" s="222"/>
      <c r="K76" s="222"/>
      <c r="L76" s="222"/>
    </row>
    <row r="77" spans="1:12" s="12" customFormat="1" ht="16.5">
      <c r="A77" s="109"/>
      <c r="C77" s="13"/>
      <c r="D77" s="13"/>
      <c r="E77" s="13"/>
      <c r="F77" s="153"/>
      <c r="G77" s="153"/>
      <c r="H77" s="153"/>
      <c r="I77" s="153"/>
      <c r="J77" s="153"/>
      <c r="K77" s="153"/>
      <c r="L77" s="153"/>
    </row>
    <row r="78" spans="1:12" ht="16.5">
      <c r="B78" s="12"/>
    </row>
  </sheetData>
  <mergeCells count="5">
    <mergeCell ref="C6:H6"/>
    <mergeCell ref="J6:L6"/>
    <mergeCell ref="A1:L1"/>
    <mergeCell ref="A3:L3"/>
    <mergeCell ref="A4:L4"/>
  </mergeCells>
  <pageMargins left="0.31496062992125984" right="0.31496062992125984" top="0.55118110236220474" bottom="0.35433070866141736" header="0.31496062992125984" footer="0.31496062992125984"/>
  <pageSetup paperSize="9" scale="40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pc="http://schemas.microsoft.com/office/infopath/2007/PartnerControl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0DF7CEFED47C4081EBACCFBCE62303" ma:contentTypeVersion="1" ma:contentTypeDescription="Create a new document." ma:contentTypeScope="" ma:versionID="d248963deac00380932ed576ff414a4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447206dab0015f8b9f8924535193e8c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B764FA-5D3C-474D-A87A-7404DA88780F}"/>
</file>

<file path=customXml/itemProps2.xml><?xml version="1.0" encoding="utf-8"?>
<ds:datastoreItem xmlns:ds="http://schemas.openxmlformats.org/officeDocument/2006/customXml" ds:itemID="{7747212D-E122-49ED-B55B-615823855390}"/>
</file>

<file path=customXml/itemProps3.xml><?xml version="1.0" encoding="utf-8"?>
<ds:datastoreItem xmlns:ds="http://schemas.openxmlformats.org/officeDocument/2006/customXml" ds:itemID="{12EBFBD9-D9B7-44C3-A980-BBF6D7D072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24</vt:i4>
      </vt:variant>
    </vt:vector>
  </HeadingPairs>
  <TitlesOfParts>
    <vt:vector size="44" baseType="lpstr">
      <vt:lpstr>COVER</vt:lpstr>
      <vt:lpstr>Summary 1</vt:lpstr>
      <vt:lpstr>Gazetted Grant Allocations</vt:lpstr>
      <vt:lpstr>0001</vt:lpstr>
      <vt:lpstr>0025</vt:lpstr>
      <vt:lpstr>0050</vt:lpstr>
      <vt:lpstr>0080</vt:lpstr>
      <vt:lpstr>0100</vt:lpstr>
      <vt:lpstr>0101</vt:lpstr>
      <vt:lpstr>0102</vt:lpstr>
      <vt:lpstr>0104</vt:lpstr>
      <vt:lpstr>0200</vt:lpstr>
      <vt:lpstr>0201</vt:lpstr>
      <vt:lpstr>0331</vt:lpstr>
      <vt:lpstr>Capiital Expenditure_MIG Re-all</vt:lpstr>
      <vt:lpstr>TARIFFS WATER_SANITATION</vt:lpstr>
      <vt:lpstr>Salient features </vt:lpstr>
      <vt:lpstr>Sheet2</vt:lpstr>
      <vt:lpstr>MINOR TAFIIFS</vt:lpstr>
      <vt:lpstr>CAPITAL EXPENDITURE</vt:lpstr>
      <vt:lpstr>'0001'!Print_Area</vt:lpstr>
      <vt:lpstr>'0025'!Print_Area</vt:lpstr>
      <vt:lpstr>'0050'!Print_Area</vt:lpstr>
      <vt:lpstr>'0080'!Print_Area</vt:lpstr>
      <vt:lpstr>'0100'!Print_Area</vt:lpstr>
      <vt:lpstr>'0101'!Print_Area</vt:lpstr>
      <vt:lpstr>'0102'!Print_Area</vt:lpstr>
      <vt:lpstr>'0104'!Print_Area</vt:lpstr>
      <vt:lpstr>'0200'!Print_Area</vt:lpstr>
      <vt:lpstr>'0201'!Print_Area</vt:lpstr>
      <vt:lpstr>'0331'!Print_Area</vt:lpstr>
      <vt:lpstr>'CAPITAL EXPENDITURE'!Print_Area</vt:lpstr>
      <vt:lpstr>'Summary 1'!Print_Area</vt:lpstr>
      <vt:lpstr>'0001'!Print_Titles</vt:lpstr>
      <vt:lpstr>'0025'!Print_Titles</vt:lpstr>
      <vt:lpstr>'0050'!Print_Titles</vt:lpstr>
      <vt:lpstr>'0080'!Print_Titles</vt:lpstr>
      <vt:lpstr>'0100'!Print_Titles</vt:lpstr>
      <vt:lpstr>'0101'!Print_Titles</vt:lpstr>
      <vt:lpstr>'0102'!Print_Titles</vt:lpstr>
      <vt:lpstr>'0104'!Print_Titles</vt:lpstr>
      <vt:lpstr>'0200'!Print_Titles</vt:lpstr>
      <vt:lpstr>'0201'!Print_Titles</vt:lpstr>
      <vt:lpstr>'0331'!Print_Titles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Priscilla</dc:creator>
  <cp:lastModifiedBy>Priscilla Ramsaroop</cp:lastModifiedBy>
  <cp:lastPrinted>2018-08-14T10:28:21Z</cp:lastPrinted>
  <dcterms:created xsi:type="dcterms:W3CDTF">2007-12-19T08:03:46Z</dcterms:created>
  <dcterms:modified xsi:type="dcterms:W3CDTF">2020-06-25T10:11:16Z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0x010100050DF7CEFED47C4081EBACCFBCE62303</vt:lpwstr>
  </property>
</Properties>
</file>